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charts/chart31.xml" ContentType="application/vnd.openxmlformats-officedocument.drawingml.chart+xml"/>
  <Override PartName="/xl/charts/chart32.xml" ContentType="application/vnd.openxmlformats-officedocument.drawingml.chart+xml"/>
  <Override PartName="/xl/charts/chart33.xml" ContentType="application/vnd.openxmlformats-officedocument.drawingml.chart+xml"/>
  <Override PartName="/xl/charts/chart34.xml" ContentType="application/vnd.openxmlformats-officedocument.drawingml.chart+xml"/>
  <Override PartName="/xl/drawings/drawing3.xml" ContentType="application/vnd.openxmlformats-officedocument.drawing+xml"/>
  <Override PartName="/xl/charts/chart35.xml" ContentType="application/vnd.openxmlformats-officedocument.drawingml.chart+xml"/>
  <Override PartName="/xl/charts/chart36.xml" ContentType="application/vnd.openxmlformats-officedocument.drawingml.chart+xml"/>
  <Override PartName="/xl/drawings/drawing4.xml" ContentType="application/vnd.openxmlformats-officedocument.drawing+xml"/>
  <Override PartName="/xl/charts/chart37.xml" ContentType="application/vnd.openxmlformats-officedocument.drawingml.chart+xml"/>
  <Override PartName="/xl/charts/chart38.xml" ContentType="application/vnd.openxmlformats-officedocument.drawingml.chart+xml"/>
  <Override PartName="/xl/charts/chart39.xml" ContentType="application/vnd.openxmlformats-officedocument.drawingml.chart+xml"/>
  <Override PartName="/xl/charts/chart40.xml" ContentType="application/vnd.openxmlformats-officedocument.drawingml.chart+xml"/>
  <Override PartName="/xl/charts/chart41.xml" ContentType="application/vnd.openxmlformats-officedocument.drawingml.chart+xml"/>
  <Override PartName="/xl/charts/chart42.xml" ContentType="application/vnd.openxmlformats-officedocument.drawingml.chart+xml"/>
  <Override PartName="/xl/charts/chart43.xml" ContentType="application/vnd.openxmlformats-officedocument.drawingml.chart+xml"/>
  <Override PartName="/xl/charts/chart44.xml" ContentType="application/vnd.openxmlformats-officedocument.drawingml.chart+xml"/>
  <Override PartName="/xl/charts/chart45.xml" ContentType="application/vnd.openxmlformats-officedocument.drawingml.chart+xml"/>
  <Override PartName="/xl/charts/chart46.xml" ContentType="application/vnd.openxmlformats-officedocument.drawingml.chart+xml"/>
  <Override PartName="/xl/charts/chart47.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codeName="ThisWorkbook" defaultThemeVersion="124226"/>
  <mc:AlternateContent xmlns:mc="http://schemas.openxmlformats.org/markup-compatibility/2006">
    <mc:Choice Requires="x15">
      <x15ac:absPath xmlns:x15ac="http://schemas.microsoft.com/office/spreadsheetml/2010/11/ac" url="https://arionbanki.sharepoint.com/sites/FMS-Reikningshald/rs og rshlutareikningar/Uppgjörskynningar/Factbook/202309/"/>
    </mc:Choice>
  </mc:AlternateContent>
  <xr:revisionPtr revIDLastSave="76" documentId="8_{E0C20284-A506-4BF8-B189-26B420CC2F88}" xr6:coauthVersionLast="47" xr6:coauthVersionMax="47" xr10:uidLastSave="{423FF38E-D4F4-4EBB-9FA4-329CC8D0BDB3}"/>
  <bookViews>
    <workbookView xWindow="50775" yWindow="5565" windowWidth="11280" windowHeight="7035" tabRatio="948" xr2:uid="{00000000-000D-0000-FFFF-FFFF00000000}"/>
  </bookViews>
  <sheets>
    <sheet name="Cover" sheetId="122" r:id="rId1"/>
    <sheet name="KFI 5 Years" sheetId="112" r:id="rId2"/>
    <sheet name="Income statement 5 years" sheetId="108" r:id="rId3"/>
    <sheet name="Balance sheet 5 years" sheetId="109" r:id="rId4"/>
    <sheet name="Net interest income 5 years" sheetId="114" r:id="rId5"/>
    <sheet name="Loans to customers 5 years" sheetId="115" r:id="rId6"/>
    <sheet name="Capital 5 years" sheetId="117" r:id="rId7"/>
    <sheet name="KFI 9 quarters" sheetId="111" r:id="rId8"/>
    <sheet name="Income statement 9 quarters" sheetId="107" r:id="rId9"/>
    <sheet name="Balance sheet 9 quarters" sheetId="110" r:id="rId10"/>
    <sheet name="Net interest income 9 quarters" sheetId="113" r:id="rId11"/>
    <sheet name="Loans to customers 9 - quarters" sheetId="116" r:id="rId12"/>
    <sheet name="Capital 9 quarters" sheetId="121" r:id="rId13"/>
    <sheet name="Segments" sheetId="123" r:id="rId14"/>
    <sheet name="Disclaimer" sheetId="120" r:id="rId15"/>
    <sheet name="KFI old" sheetId="83" state="hidden" r:id="rId16"/>
    <sheet name="P&amp;L_Q (2) old" sheetId="75" state="hidden" r:id="rId17"/>
    <sheet name="FTE´S old" sheetId="31" state="hidden" r:id="rId18"/>
    <sheet name="LB_Q old" sheetId="61" state="hidden" r:id="rId19"/>
  </sheets>
  <definedNames>
    <definedName name="AS2DocOpenMode" hidden="1">"AS2DocumentEdit"</definedName>
    <definedName name="AS2HasNoAutoHeaderFooter">"OFF"</definedName>
    <definedName name="Budgetdiv3" localSheetId="15">#REF!</definedName>
    <definedName name="Budgetdiv3" localSheetId="16">#REF!</definedName>
    <definedName name="curr_date" localSheetId="15">#REF!</definedName>
    <definedName name="curr_date" localSheetId="18">#REF!</definedName>
    <definedName name="curr_date" localSheetId="16">'P&amp;L_Q (2) old'!$O$28</definedName>
    <definedName name="Curr_per" localSheetId="15">#REF!</definedName>
    <definedName name="Curr_per" localSheetId="18">#REF!</definedName>
    <definedName name="Curr_per" localSheetId="16">'P&amp;L_Q (2) old'!#REF!</definedName>
    <definedName name="Current" localSheetId="15">#REF!</definedName>
    <definedName name="Current" localSheetId="18">#REF!</definedName>
    <definedName name="Current" localSheetId="16">'P&amp;L_Q (2) old'!#REF!</definedName>
    <definedName name="Prev_date" localSheetId="15">#REF!</definedName>
    <definedName name="Prev_date" localSheetId="18">#REF!</definedName>
    <definedName name="Prev_date" localSheetId="16">'P&amp;L_Q (2) old'!$O$29</definedName>
    <definedName name="Prev_per" localSheetId="15">#REF!</definedName>
    <definedName name="Prev_per" localSheetId="18">#REF!</definedName>
    <definedName name="Prev_per" localSheetId="16">'P&amp;L_Q (2) old'!#REF!</definedName>
    <definedName name="_xlnm.Print_Area" localSheetId="3">'Balance sheet 5 years'!$A$1:$F$39</definedName>
    <definedName name="_xlnm.Print_Area" localSheetId="9">'Balance sheet 9 quarters'!$A$1:$J$38</definedName>
    <definedName name="_xlnm.Print_Area" localSheetId="6">'Capital 5 years'!$A$1:$F$55</definedName>
    <definedName name="_xlnm.Print_Area" localSheetId="12">'Capital 9 quarters'!$A$1:$J$54</definedName>
    <definedName name="_xlnm.Print_Area" localSheetId="0">Cover!$A$1:$N$58</definedName>
    <definedName name="_xlnm.Print_Area" localSheetId="14">Disclaimer!$A$1:$F$30</definedName>
    <definedName name="_xlnm.Print_Area" localSheetId="2">'Income statement 5 years'!$A$1:$F$36</definedName>
    <definedName name="_xlnm.Print_Area" localSheetId="8">'Income statement 9 quarters'!$A$1:$J$36</definedName>
    <definedName name="_xlnm.Print_Area" localSheetId="1">'KFI 5 Years'!$A$1:$F$45</definedName>
    <definedName name="_xlnm.Print_Area" localSheetId="7">'KFI 9 quarters'!$A$1:$J$45</definedName>
    <definedName name="_xlnm.Print_Area" localSheetId="5">'Loans to customers 5 years'!$A$1:$F$45</definedName>
    <definedName name="_xlnm.Print_Area" localSheetId="11">'Loans to customers 9 - quarters'!$A$2:$J$40</definedName>
    <definedName name="_xlnm.Print_Area" localSheetId="4">'Net interest income 5 years'!$A$1:$F$39</definedName>
    <definedName name="_xlnm.Print_Area" localSheetId="10">'Net interest income 9 quarters'!$A$1:$J$39</definedName>
    <definedName name="_xlnm.Print_Area" localSheetId="13">Segments!$A$2:$J$141</definedName>
    <definedName name="_xlnm.Print_Titles" localSheetId="12">'Capital 9 quarters'!$1:$3</definedName>
    <definedName name="_xlnm.Print_Titles" localSheetId="7">'KFI 9 quarters'!$1:$3</definedName>
    <definedName name="_xlnm.Print_Titles" localSheetId="5">'Loans to customers 5 years'!$1:$3</definedName>
    <definedName name="_xlnm.Print_Titles" localSheetId="11">'Loans to customers 9 - quarters'!$2:$4</definedName>
    <definedName name="_xlnm.Print_Titles" localSheetId="13">Segments!$2:$4</definedName>
    <definedName name="SAPBEXdnldView" hidden="1">"D9Z76EJ4LY44MMQ1ZKT3FA7OJ"</definedName>
    <definedName name="SAPBEXsysID" hidden="1">"BWP"</definedName>
    <definedName name="uppgjman">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8" i="113" l="1"/>
  <c r="F16" i="113"/>
  <c r="F9" i="113"/>
  <c r="F6" i="113"/>
  <c r="B9" i="113"/>
  <c r="AD6" i="31" l="1"/>
  <c r="AF6" i="31"/>
  <c r="AH6" i="31"/>
  <c r="AI6" i="31"/>
  <c r="I8" i="31"/>
  <c r="I16" i="31" s="1"/>
  <c r="I20" i="31" s="1"/>
  <c r="J8" i="31"/>
  <c r="K8" i="31"/>
  <c r="K16" i="31" s="1"/>
  <c r="K20" i="31" s="1"/>
  <c r="L8" i="31"/>
  <c r="L16" i="31" s="1"/>
  <c r="L20" i="31" s="1"/>
  <c r="L21" i="31" s="1"/>
  <c r="M8" i="31"/>
  <c r="M16" i="31" s="1"/>
  <c r="M20" i="31" s="1"/>
  <c r="M21" i="31" s="1"/>
  <c r="N8" i="31"/>
  <c r="O8" i="31"/>
  <c r="P8" i="31"/>
  <c r="P11" i="31" s="1"/>
  <c r="Q8" i="31"/>
  <c r="Q11" i="31" s="1"/>
  <c r="R8" i="31"/>
  <c r="R11" i="31" s="1"/>
  <c r="S8" i="31"/>
  <c r="AD8" i="31" s="1"/>
  <c r="T8" i="31"/>
  <c r="T11" i="31" s="1"/>
  <c r="T16" i="31" s="1"/>
  <c r="U8" i="31"/>
  <c r="U11" i="31" s="1"/>
  <c r="V8" i="31"/>
  <c r="V11" i="31" s="1"/>
  <c r="W8" i="31"/>
  <c r="X8" i="31"/>
  <c r="X11" i="31" s="1"/>
  <c r="Y8" i="31"/>
  <c r="Y11" i="31" s="1"/>
  <c r="Z8" i="31"/>
  <c r="Z11" i="31" s="1"/>
  <c r="C17" i="31"/>
  <c r="E17" i="31" s="1"/>
  <c r="E6" i="31"/>
  <c r="C8" i="31"/>
  <c r="D8" i="31"/>
  <c r="D11" i="31" s="1"/>
  <c r="D16" i="31" s="1"/>
  <c r="D20" i="31" s="1"/>
  <c r="E12" i="31"/>
  <c r="E13" i="31"/>
  <c r="E14" i="31"/>
  <c r="E15" i="31"/>
  <c r="E18" i="31"/>
  <c r="E19" i="31"/>
  <c r="AE8" i="31" l="1"/>
  <c r="AF8" i="31"/>
  <c r="AJ6" i="31"/>
  <c r="AJ7" i="31" s="1"/>
  <c r="W11" i="31"/>
  <c r="W16" i="31" s="1"/>
  <c r="W20" i="31" s="1"/>
  <c r="S11" i="31"/>
  <c r="S16" i="31" s="1"/>
  <c r="S20" i="31" s="1"/>
  <c r="S21" i="31" s="1"/>
  <c r="O11" i="31"/>
  <c r="O16" i="31" s="1"/>
  <c r="O20" i="31" s="1"/>
  <c r="X16" i="31"/>
  <c r="X20" i="31" s="1"/>
  <c r="X21" i="31" s="1"/>
  <c r="AG8" i="31"/>
  <c r="P16" i="31"/>
  <c r="P20" i="31" s="1"/>
  <c r="P21" i="31" s="1"/>
  <c r="Y16" i="31"/>
  <c r="Y20" i="31" s="1"/>
  <c r="U16" i="31"/>
  <c r="U20" i="31" s="1"/>
  <c r="U21" i="31" s="1"/>
  <c r="Q16" i="31"/>
  <c r="Q20" i="31" s="1"/>
  <c r="Q21" i="31" s="1"/>
  <c r="T20" i="31"/>
  <c r="Z16" i="31"/>
  <c r="Z20" i="31" s="1"/>
  <c r="V16" i="31"/>
  <c r="V20" i="31" s="1"/>
  <c r="V21" i="31" s="1"/>
  <c r="R16" i="31"/>
  <c r="R20" i="31" s="1"/>
  <c r="R21" i="31" s="1"/>
  <c r="N16" i="31"/>
  <c r="N20" i="31" s="1"/>
  <c r="N21" i="31" s="1"/>
  <c r="J16" i="31"/>
  <c r="J20" i="31" s="1"/>
  <c r="E8" i="31"/>
  <c r="C11" i="31"/>
  <c r="E11" i="31" s="1"/>
  <c r="E7" i="31"/>
  <c r="AD16" i="31" l="1"/>
  <c r="W21" i="31"/>
  <c r="AF20" i="31"/>
  <c r="AI20" i="31" s="1"/>
  <c r="AE20" i="31"/>
  <c r="AG20" i="31"/>
  <c r="O21" i="31"/>
  <c r="AD20" i="31"/>
  <c r="X22" i="31"/>
  <c r="T21" i="31"/>
  <c r="T22" i="31"/>
  <c r="C16" i="31"/>
  <c r="E16" i="31" l="1"/>
  <c r="C20" i="31"/>
  <c r="E20" i="31" l="1"/>
  <c r="D21" i="31"/>
  <c r="K176" i="61" l="1"/>
  <c r="S176" i="61" s="1"/>
  <c r="K175" i="61"/>
  <c r="S175" i="61" s="1"/>
  <c r="H175" i="61"/>
  <c r="Q148" i="61"/>
  <c r="P148" i="61"/>
  <c r="O148" i="61"/>
  <c r="R132" i="61"/>
  <c r="Q123" i="61"/>
  <c r="Q136" i="61" s="1"/>
  <c r="P123" i="61"/>
  <c r="P136" i="61" s="1"/>
  <c r="Q149" i="61" l="1"/>
  <c r="P149" i="61"/>
  <c r="K177" i="61"/>
  <c r="S177" i="61" s="1"/>
  <c r="J89" i="61"/>
  <c r="W47" i="61"/>
  <c r="V47" i="61"/>
  <c r="V29" i="61"/>
  <c r="K89" i="61"/>
  <c r="K88" i="61"/>
  <c r="W19" i="61"/>
  <c r="V19" i="61"/>
  <c r="V10" i="61"/>
  <c r="J88" i="61"/>
  <c r="K75" i="61"/>
  <c r="K79" i="61" s="1"/>
  <c r="V21" i="61" l="1"/>
  <c r="K80" i="61"/>
  <c r="K78" i="61"/>
  <c r="W10" i="61"/>
  <c r="W21" i="61" s="1"/>
  <c r="K90" i="61"/>
  <c r="K93" i="61" s="1"/>
  <c r="J90" i="61"/>
  <c r="J93" i="61" s="1"/>
  <c r="W29" i="61"/>
  <c r="K81" i="61" l="1"/>
  <c r="K94" i="61"/>
  <c r="K95" i="61" s="1"/>
  <c r="J94" i="61"/>
  <c r="J95" i="61" s="1"/>
  <c r="J75" i="61" l="1"/>
  <c r="J80" i="61" l="1"/>
  <c r="J78" i="61"/>
  <c r="J79" i="61"/>
  <c r="J81" i="61" l="1"/>
  <c r="D21" i="75" l="1"/>
  <c r="O10" i="75"/>
  <c r="D17" i="75" l="1"/>
  <c r="D16" i="75"/>
  <c r="D15" i="75"/>
  <c r="D11" i="75"/>
  <c r="D7" i="75" l="1"/>
  <c r="E17" i="75"/>
  <c r="E16" i="75"/>
  <c r="E15" i="75"/>
  <c r="E12" i="75"/>
  <c r="E11" i="75"/>
  <c r="E13" i="75"/>
  <c r="E9" i="75"/>
  <c r="E8" i="75"/>
  <c r="E7" i="75"/>
  <c r="E6" i="75"/>
  <c r="E5" i="75"/>
  <c r="E10" i="75" l="1"/>
  <c r="E14" i="75" l="1"/>
  <c r="E18" i="75" s="1"/>
  <c r="P124" i="61" l="1"/>
  <c r="P125" i="61" l="1"/>
  <c r="P157" i="61"/>
  <c r="P163" i="61"/>
  <c r="P160" i="61"/>
  <c r="P154" i="61"/>
  <c r="P156" i="61"/>
  <c r="P161" i="61"/>
  <c r="P155" i="61"/>
  <c r="P159" i="61"/>
  <c r="P158" i="61"/>
  <c r="P131" i="61"/>
  <c r="P132" i="61" s="1"/>
  <c r="P169" i="61" s="1"/>
  <c r="I176" i="61" l="1"/>
  <c r="Q176" i="61" s="1"/>
  <c r="I175" i="61"/>
  <c r="P171" i="61"/>
  <c r="P170" i="61" s="1"/>
  <c r="P152" i="61"/>
  <c r="P165" i="61"/>
  <c r="P166" i="61" l="1"/>
  <c r="Q175" i="61"/>
  <c r="I177" i="61"/>
  <c r="Q177" i="61" s="1"/>
  <c r="O37" i="83" l="1"/>
  <c r="D8" i="75" l="1"/>
  <c r="C17" i="75"/>
  <c r="N17" i="75" s="1"/>
  <c r="C7" i="75"/>
  <c r="N7" i="75" s="1"/>
  <c r="C15" i="75"/>
  <c r="N15" i="75" s="1"/>
  <c r="C16" i="75"/>
  <c r="N16" i="75" s="1"/>
  <c r="C11" i="75"/>
  <c r="N11" i="75" s="1"/>
  <c r="C21" i="75"/>
  <c r="D6" i="75"/>
  <c r="D9" i="75" l="1"/>
  <c r="C12" i="75"/>
  <c r="D12" i="75"/>
  <c r="D5" i="75"/>
  <c r="C9" i="75"/>
  <c r="C8" i="75"/>
  <c r="N8" i="75" s="1"/>
  <c r="C6" i="75"/>
  <c r="N6" i="75" s="1"/>
  <c r="C13" i="75"/>
  <c r="N9" i="75" l="1"/>
  <c r="N12" i="75"/>
  <c r="D13" i="75"/>
  <c r="D10" i="75" l="1"/>
  <c r="N13" i="75"/>
  <c r="C10" i="75"/>
  <c r="C14" i="75" s="1"/>
  <c r="D14" i="75" l="1"/>
  <c r="D18" i="75" s="1"/>
  <c r="C18" i="75" l="1"/>
  <c r="D20" i="75" l="1"/>
  <c r="C20" i="75"/>
  <c r="D224" i="61" l="1"/>
  <c r="O130" i="61"/>
  <c r="H176" i="61"/>
  <c r="H177" i="61" l="1"/>
  <c r="M37" i="83" l="1"/>
  <c r="M51" i="83" s="1"/>
  <c r="M66" i="83" s="1"/>
  <c r="M81" i="83" s="1"/>
  <c r="M95" i="83" s="1"/>
  <c r="M109" i="83" s="1"/>
  <c r="M123" i="83" s="1"/>
  <c r="M137" i="83" s="1"/>
  <c r="M151" i="83" s="1"/>
  <c r="M165" i="83" s="1"/>
  <c r="M179" i="83" s="1"/>
  <c r="M25" i="83"/>
  <c r="M237" i="83" l="1"/>
  <c r="M243" i="83" s="1"/>
  <c r="M193" i="83"/>
  <c r="M17" i="83"/>
  <c r="M166" i="83" s="1"/>
  <c r="M18" i="83"/>
  <c r="M180" i="83" s="1"/>
  <c r="M20" i="83"/>
  <c r="M194" i="83" s="1"/>
  <c r="M19" i="83"/>
  <c r="M196" i="83" s="1"/>
  <c r="M195" i="83" l="1"/>
  <c r="H24" i="75" l="1"/>
  <c r="K25" i="75"/>
  <c r="K26" i="75"/>
  <c r="K27" i="75"/>
  <c r="K28" i="75"/>
  <c r="K29" i="75"/>
  <c r="K30" i="75"/>
  <c r="K31" i="75"/>
  <c r="K32" i="75"/>
  <c r="K33" i="75"/>
  <c r="K34" i="75"/>
  <c r="K35" i="75"/>
  <c r="K36" i="75"/>
  <c r="K37" i="75"/>
  <c r="K38" i="75"/>
  <c r="I39" i="75"/>
  <c r="K39" i="75"/>
  <c r="K40" i="75"/>
  <c r="K24" i="75"/>
  <c r="G24" i="75"/>
  <c r="I24" i="75"/>
  <c r="F24" i="75"/>
  <c r="O165" i="61" l="1"/>
  <c r="N124" i="61"/>
  <c r="G17" i="75" l="1"/>
  <c r="G16" i="75"/>
  <c r="G15" i="75"/>
  <c r="G12" i="75"/>
  <c r="G11" i="75"/>
  <c r="G9" i="75"/>
  <c r="G8" i="75"/>
  <c r="G7" i="75"/>
  <c r="G6" i="75"/>
  <c r="G5" i="75"/>
  <c r="I9" i="75" l="1"/>
  <c r="J9" i="75"/>
  <c r="I16" i="75"/>
  <c r="J16" i="75"/>
  <c r="I6" i="75"/>
  <c r="J6" i="75"/>
  <c r="I11" i="75"/>
  <c r="J11" i="75"/>
  <c r="I17" i="75"/>
  <c r="J17" i="75"/>
  <c r="I7" i="75"/>
  <c r="J7" i="75"/>
  <c r="I12" i="75"/>
  <c r="J12" i="75"/>
  <c r="I8" i="75"/>
  <c r="J8" i="75"/>
  <c r="I15" i="75"/>
  <c r="J15" i="75"/>
  <c r="O124" i="61"/>
  <c r="O131" i="61" s="1"/>
  <c r="M14" i="83" l="1"/>
  <c r="M67" i="83" s="1"/>
  <c r="O132" i="61"/>
  <c r="O169" i="61" s="1"/>
  <c r="M15" i="83" l="1"/>
  <c r="M110" i="83" s="1"/>
  <c r="M12" i="83"/>
  <c r="M152" i="83" s="1"/>
  <c r="L244" i="83"/>
  <c r="L238" i="83"/>
  <c r="I224" i="83" l="1"/>
  <c r="H224" i="83"/>
  <c r="D217" i="61" l="1"/>
  <c r="L17" i="83" l="1"/>
  <c r="K25" i="83" l="1"/>
  <c r="L25" i="83"/>
  <c r="D22" i="83"/>
  <c r="E22" i="83"/>
  <c r="F22" i="83"/>
  <c r="G22" i="83"/>
  <c r="H22" i="83"/>
  <c r="I22" i="83"/>
  <c r="J22" i="83"/>
  <c r="K22" i="83"/>
  <c r="L22" i="83"/>
  <c r="D23" i="83"/>
  <c r="E23" i="83"/>
  <c r="F23" i="83"/>
  <c r="G23" i="83"/>
  <c r="H23" i="83"/>
  <c r="I23" i="83"/>
  <c r="J23" i="83"/>
  <c r="K23" i="83"/>
  <c r="L23" i="83"/>
  <c r="C23" i="83"/>
  <c r="C22" i="83"/>
  <c r="L27" i="83" l="1"/>
  <c r="K24" i="83"/>
  <c r="G24" i="83"/>
  <c r="J24" i="83"/>
  <c r="F24" i="83"/>
  <c r="I24" i="83"/>
  <c r="E24" i="83"/>
  <c r="L24" i="83"/>
  <c r="H24" i="83"/>
  <c r="D24" i="83"/>
  <c r="E174" i="61" l="1"/>
  <c r="D174" i="61"/>
  <c r="X72" i="31" l="1"/>
  <c r="G89" i="61" l="1"/>
  <c r="G88" i="61"/>
  <c r="D83" i="61"/>
  <c r="G83" i="61"/>
  <c r="G90" i="61" l="1"/>
  <c r="G94" i="61" s="1"/>
  <c r="E83" i="61"/>
  <c r="F83" i="61"/>
  <c r="F74" i="61"/>
  <c r="F73" i="61"/>
  <c r="F72" i="61"/>
  <c r="E75" i="61"/>
  <c r="E78" i="61" s="1"/>
  <c r="D75" i="61"/>
  <c r="D79" i="61" s="1"/>
  <c r="C75" i="61"/>
  <c r="C79" i="61" s="1"/>
  <c r="C78" i="61" l="1"/>
  <c r="G93" i="61"/>
  <c r="D78" i="61"/>
  <c r="C80" i="61"/>
  <c r="H17" i="75" l="1"/>
  <c r="H16" i="75"/>
  <c r="H15" i="75"/>
  <c r="H12" i="75"/>
  <c r="H11" i="75"/>
  <c r="H9" i="75"/>
  <c r="H8" i="75"/>
  <c r="H7" i="75"/>
  <c r="H6" i="75"/>
  <c r="H5" i="75"/>
  <c r="H20" i="83"/>
  <c r="H194" i="83" s="1"/>
  <c r="I20" i="83"/>
  <c r="I194" i="83" s="1"/>
  <c r="U194" i="83" s="1"/>
  <c r="J20" i="83"/>
  <c r="J194" i="83" s="1"/>
  <c r="K20" i="83"/>
  <c r="K194" i="83" s="1"/>
  <c r="T194" i="83" s="1"/>
  <c r="L20" i="83"/>
  <c r="L194" i="83" s="1"/>
  <c r="G20" i="83"/>
  <c r="G194" i="83" s="1"/>
  <c r="S194" i="83" s="1"/>
  <c r="E20" i="83"/>
  <c r="E194" i="83" s="1"/>
  <c r="F20" i="83"/>
  <c r="F194" i="83" s="1"/>
  <c r="D20" i="83"/>
  <c r="D194" i="83" s="1"/>
  <c r="M23" i="83" l="1"/>
  <c r="M27" i="83" s="1"/>
  <c r="L18" i="83" l="1"/>
  <c r="L19" i="83"/>
  <c r="K19" i="83"/>
  <c r="L37" i="83" l="1"/>
  <c r="L51" i="83" s="1"/>
  <c r="L66" i="83" s="1"/>
  <c r="L81" i="83" s="1"/>
  <c r="N37" i="83"/>
  <c r="N51" i="83" s="1"/>
  <c r="N66" i="83" s="1"/>
  <c r="N81" i="83" s="1"/>
  <c r="N95" i="83" s="1"/>
  <c r="N109" i="83" s="1"/>
  <c r="N123" i="83" s="1"/>
  <c r="N137" i="83" s="1"/>
  <c r="N151" i="83" s="1"/>
  <c r="N165" i="83" s="1"/>
  <c r="N179" i="83" s="1"/>
  <c r="K12" i="83"/>
  <c r="K10" i="83"/>
  <c r="L10" i="83"/>
  <c r="K7" i="83"/>
  <c r="K6" i="83"/>
  <c r="K5" i="83"/>
  <c r="N193" i="83" l="1"/>
  <c r="N237" i="83"/>
  <c r="N243" i="83" s="1"/>
  <c r="M148" i="61" l="1"/>
  <c r="N148" i="61"/>
  <c r="M123" i="61"/>
  <c r="M124" i="61"/>
  <c r="M131" i="61" s="1"/>
  <c r="S47" i="61"/>
  <c r="R47" i="61"/>
  <c r="S29" i="61"/>
  <c r="R19" i="61"/>
  <c r="S19" i="61"/>
  <c r="S10" i="61"/>
  <c r="S21" i="61" l="1"/>
  <c r="M132" i="61"/>
  <c r="L15" i="83" l="1"/>
  <c r="L12" i="83"/>
  <c r="L209" i="83"/>
  <c r="L14" i="83"/>
  <c r="L67" i="83" s="1"/>
  <c r="M7" i="83" l="1"/>
  <c r="M52" i="83" s="1"/>
  <c r="T19" i="61" l="1"/>
  <c r="X25" i="31" l="1"/>
  <c r="D252" i="61"/>
  <c r="M241" i="61"/>
  <c r="C248" i="61" s="1"/>
  <c r="L241" i="61"/>
  <c r="C247" i="61" s="1"/>
  <c r="K241" i="61"/>
  <c r="C246" i="61" s="1"/>
  <c r="J241" i="61"/>
  <c r="C245" i="61" s="1"/>
  <c r="H241" i="61"/>
  <c r="N240" i="61"/>
  <c r="G240" i="61"/>
  <c r="I240" i="61" s="1"/>
  <c r="N239" i="61"/>
  <c r="G239" i="61"/>
  <c r="I239" i="61" s="1"/>
  <c r="N238" i="61"/>
  <c r="G238" i="61"/>
  <c r="I238" i="61" s="1"/>
  <c r="N237" i="61"/>
  <c r="G237" i="61"/>
  <c r="I237" i="61" s="1"/>
  <c r="N236" i="61"/>
  <c r="G236" i="61"/>
  <c r="I236" i="61" s="1"/>
  <c r="N235" i="61"/>
  <c r="G235" i="61"/>
  <c r="I235" i="61" s="1"/>
  <c r="N234" i="61"/>
  <c r="G234" i="61"/>
  <c r="I234" i="61" s="1"/>
  <c r="N233" i="61"/>
  <c r="F241" i="61"/>
  <c r="G233" i="61"/>
  <c r="I233" i="61" s="1"/>
  <c r="N232" i="61"/>
  <c r="G232" i="61"/>
  <c r="I232" i="61" s="1"/>
  <c r="N231" i="61"/>
  <c r="G231" i="61"/>
  <c r="I231" i="61" s="1"/>
  <c r="N230" i="61"/>
  <c r="E241" i="61"/>
  <c r="D241" i="61"/>
  <c r="G230" i="61"/>
  <c r="L124" i="61"/>
  <c r="M135" i="61"/>
  <c r="M129" i="61"/>
  <c r="T35" i="61"/>
  <c r="T26" i="61"/>
  <c r="T13" i="61"/>
  <c r="R4" i="61"/>
  <c r="R8" i="61"/>
  <c r="R10" i="61" l="1"/>
  <c r="R21" i="61" s="1"/>
  <c r="N241" i="61"/>
  <c r="M136" i="61"/>
  <c r="M149" i="61" s="1"/>
  <c r="O234" i="61"/>
  <c r="P234" i="61" s="1"/>
  <c r="O231" i="61"/>
  <c r="P231" i="61" s="1"/>
  <c r="O235" i="61"/>
  <c r="P235" i="61" s="1"/>
  <c r="O239" i="61"/>
  <c r="P239" i="61" s="1"/>
  <c r="G241" i="61"/>
  <c r="I230" i="61"/>
  <c r="O238" i="61"/>
  <c r="P238" i="61" s="1"/>
  <c r="O232" i="61"/>
  <c r="P232" i="61" s="1"/>
  <c r="O236" i="61"/>
  <c r="P236" i="61" s="1"/>
  <c r="O240" i="61"/>
  <c r="P240" i="61" s="1"/>
  <c r="O233" i="61"/>
  <c r="P233" i="61" s="1"/>
  <c r="O237" i="61"/>
  <c r="P237" i="61" s="1"/>
  <c r="C241" i="61"/>
  <c r="K27" i="83"/>
  <c r="K9" i="83"/>
  <c r="K14" i="83"/>
  <c r="K15" i="83"/>
  <c r="K17" i="83"/>
  <c r="K18" i="83"/>
  <c r="L95" i="83"/>
  <c r="L109" i="83" s="1"/>
  <c r="L123" i="83" s="1"/>
  <c r="L137" i="83" s="1"/>
  <c r="L151" i="83" s="1"/>
  <c r="L165" i="83" s="1"/>
  <c r="L179" i="83" s="1"/>
  <c r="L193" i="83" l="1"/>
  <c r="L208" i="83" s="1"/>
  <c r="L237" i="83"/>
  <c r="L243" i="83" s="1"/>
  <c r="X27" i="31"/>
  <c r="X26" i="31" s="1"/>
  <c r="Q237" i="61"/>
  <c r="R236" i="61"/>
  <c r="Q234" i="61"/>
  <c r="R234" i="61"/>
  <c r="Q236" i="61"/>
  <c r="Q231" i="61"/>
  <c r="R232" i="61"/>
  <c r="R231" i="61"/>
  <c r="R238" i="61"/>
  <c r="Q240" i="61"/>
  <c r="I241" i="61"/>
  <c r="C249" i="61" s="1"/>
  <c r="O230" i="61"/>
  <c r="Q230" i="61" s="1"/>
  <c r="Q239" i="61"/>
  <c r="R233" i="61"/>
  <c r="R237" i="61"/>
  <c r="Q233" i="61"/>
  <c r="R240" i="61"/>
  <c r="Q238" i="61"/>
  <c r="R239" i="61"/>
  <c r="Q235" i="61"/>
  <c r="Q232" i="61"/>
  <c r="R235" i="61"/>
  <c r="L26" i="83"/>
  <c r="L138" i="83" s="1"/>
  <c r="C250" i="61" l="1"/>
  <c r="G75" i="61"/>
  <c r="P230" i="61"/>
  <c r="O241" i="61"/>
  <c r="P241" i="61" s="1"/>
  <c r="R230" i="61"/>
  <c r="G78" i="61" l="1"/>
  <c r="G79" i="61"/>
  <c r="G80" i="61"/>
  <c r="Q241" i="61"/>
  <c r="G81" i="61" l="1"/>
  <c r="M10" i="83" l="1"/>
  <c r="M96" i="83" s="1"/>
  <c r="L7" i="83"/>
  <c r="L52" i="83" s="1"/>
  <c r="K209" i="83" l="1"/>
  <c r="S96" i="83"/>
  <c r="S97" i="83" l="1"/>
  <c r="S98" i="83" s="1"/>
  <c r="D139" i="61" l="1"/>
  <c r="E139" i="61"/>
  <c r="F139" i="61"/>
  <c r="G139" i="61"/>
  <c r="H139" i="61"/>
  <c r="I139" i="61"/>
  <c r="J139" i="61"/>
  <c r="L148" i="61" l="1"/>
  <c r="E79" i="61" l="1"/>
  <c r="D90" i="61" l="1"/>
  <c r="E90" i="61"/>
  <c r="D80" i="61"/>
  <c r="E80" i="61"/>
  <c r="E93" i="61" l="1"/>
  <c r="E94" i="61"/>
  <c r="D94" i="61"/>
  <c r="D93" i="61"/>
  <c r="D81" i="61"/>
  <c r="F90" i="61"/>
  <c r="E81" i="61"/>
  <c r="J37" i="83"/>
  <c r="J51" i="83" s="1"/>
  <c r="J66" i="83" s="1"/>
  <c r="K37" i="83"/>
  <c r="E95" i="61" l="1"/>
  <c r="D95" i="61"/>
  <c r="K51" i="83"/>
  <c r="K66" i="83" s="1"/>
  <c r="J81" i="83"/>
  <c r="J95" i="83" s="1"/>
  <c r="J109" i="83" s="1"/>
  <c r="J123" i="83" s="1"/>
  <c r="J137" i="83" s="1"/>
  <c r="J151" i="83" s="1"/>
  <c r="J165" i="83" s="1"/>
  <c r="J179" i="83" s="1"/>
  <c r="F93" i="61"/>
  <c r="F94" i="61"/>
  <c r="F75" i="61"/>
  <c r="J193" i="83" l="1"/>
  <c r="J208" i="83" s="1"/>
  <c r="J237" i="83"/>
  <c r="J243" i="83" s="1"/>
  <c r="F95" i="61"/>
  <c r="K81" i="83"/>
  <c r="K95" i="83" s="1"/>
  <c r="K109" i="83" s="1"/>
  <c r="K123" i="83" s="1"/>
  <c r="K137" i="83" s="1"/>
  <c r="K151" i="83" s="1"/>
  <c r="K165" i="83" s="1"/>
  <c r="K179" i="83" s="1"/>
  <c r="G95" i="61"/>
  <c r="J25" i="83"/>
  <c r="J27" i="83" s="1"/>
  <c r="J19" i="83"/>
  <c r="J196" i="83" s="1"/>
  <c r="J195" i="83" s="1"/>
  <c r="J18" i="83"/>
  <c r="J180" i="83" s="1"/>
  <c r="J17" i="83"/>
  <c r="J166" i="83" s="1"/>
  <c r="J15" i="83"/>
  <c r="J110" i="83" s="1"/>
  <c r="J14" i="83"/>
  <c r="J67" i="83" s="1"/>
  <c r="J12" i="83"/>
  <c r="J152" i="83" s="1"/>
  <c r="J10" i="83"/>
  <c r="J96" i="83" s="1"/>
  <c r="J6" i="83"/>
  <c r="J124" i="83" s="1"/>
  <c r="J5" i="83"/>
  <c r="J38" i="83" s="1"/>
  <c r="K193" i="83" l="1"/>
  <c r="K208" i="83" s="1"/>
  <c r="K237" i="83"/>
  <c r="K243" i="83" s="1"/>
  <c r="J26" i="83"/>
  <c r="K26" i="83"/>
  <c r="F81" i="61"/>
  <c r="J138" i="83" l="1"/>
  <c r="J9" i="83" l="1"/>
  <c r="J82" i="83" s="1"/>
  <c r="AK19" i="31" l="1"/>
  <c r="AK15" i="31"/>
  <c r="N198" i="61" l="1"/>
  <c r="N199" i="61"/>
  <c r="N200" i="61"/>
  <c r="N201" i="61"/>
  <c r="N202" i="61"/>
  <c r="N203" i="61"/>
  <c r="N204" i="61"/>
  <c r="N205" i="61"/>
  <c r="N206" i="61"/>
  <c r="N207" i="61"/>
  <c r="J208" i="61"/>
  <c r="K208" i="61"/>
  <c r="L208" i="61"/>
  <c r="M208" i="61"/>
  <c r="N197" i="61"/>
  <c r="H208" i="61"/>
  <c r="N208" i="61" l="1"/>
  <c r="M157" i="61" l="1"/>
  <c r="M163" i="61" l="1"/>
  <c r="M161" i="61"/>
  <c r="M156" i="61"/>
  <c r="M160" i="61"/>
  <c r="M154" i="61"/>
  <c r="M159" i="61"/>
  <c r="M125" i="61"/>
  <c r="G29" i="75"/>
  <c r="G35" i="75"/>
  <c r="G37" i="75"/>
  <c r="O21" i="75"/>
  <c r="G41" i="75" s="1"/>
  <c r="G26" i="75"/>
  <c r="G32" i="75"/>
  <c r="G33" i="75"/>
  <c r="G36" i="75"/>
  <c r="O20" i="75"/>
  <c r="G40" i="75" s="1"/>
  <c r="G25" i="75"/>
  <c r="G28" i="75"/>
  <c r="G30" i="75"/>
  <c r="J148" i="61"/>
  <c r="D148" i="61"/>
  <c r="E148" i="61"/>
  <c r="F148" i="61"/>
  <c r="G148" i="61"/>
  <c r="H148" i="61"/>
  <c r="I148" i="61"/>
  <c r="K139" i="61"/>
  <c r="K148" i="61" s="1"/>
  <c r="C139" i="61"/>
  <c r="C148" i="61" s="1"/>
  <c r="C123" i="61"/>
  <c r="C136" i="61" s="1"/>
  <c r="M165" i="61" l="1"/>
  <c r="M152" i="61"/>
  <c r="M171" i="61"/>
  <c r="M169" i="61"/>
  <c r="F175" i="61" s="1"/>
  <c r="K138" i="83"/>
  <c r="S138" i="83" s="1"/>
  <c r="C149" i="61"/>
  <c r="E124" i="61"/>
  <c r="F124" i="61"/>
  <c r="G124" i="61"/>
  <c r="H124" i="61"/>
  <c r="I124" i="61"/>
  <c r="J124" i="61"/>
  <c r="K124" i="61"/>
  <c r="D124" i="61"/>
  <c r="C124" i="61"/>
  <c r="L123" i="61"/>
  <c r="L136" i="61" s="1"/>
  <c r="L149" i="61" s="1"/>
  <c r="K123" i="61"/>
  <c r="K136" i="61" s="1"/>
  <c r="K149" i="61" s="1"/>
  <c r="J123" i="61"/>
  <c r="J136" i="61" s="1"/>
  <c r="J149" i="61" s="1"/>
  <c r="I123" i="61"/>
  <c r="I136" i="61" s="1"/>
  <c r="I149" i="61" s="1"/>
  <c r="H123" i="61"/>
  <c r="H136" i="61" s="1"/>
  <c r="H149" i="61" s="1"/>
  <c r="G123" i="61"/>
  <c r="G136" i="61" s="1"/>
  <c r="G149" i="61" s="1"/>
  <c r="F123" i="61"/>
  <c r="F136" i="61" s="1"/>
  <c r="F149" i="61" s="1"/>
  <c r="E123" i="61"/>
  <c r="E136" i="61" s="1"/>
  <c r="E149" i="61" s="1"/>
  <c r="D123" i="61"/>
  <c r="D136" i="61" s="1"/>
  <c r="D149" i="61" s="1"/>
  <c r="F177" i="61" l="1"/>
  <c r="M170" i="61"/>
  <c r="F176" i="61" s="1"/>
  <c r="M166" i="61"/>
  <c r="L157" i="61"/>
  <c r="L154" i="61"/>
  <c r="L159" i="61"/>
  <c r="L163" i="61"/>
  <c r="L160" i="61"/>
  <c r="L161" i="61"/>
  <c r="J131" i="61"/>
  <c r="J132" i="61" s="1"/>
  <c r="J169" i="61" s="1"/>
  <c r="J156" i="61"/>
  <c r="J159" i="61"/>
  <c r="J160" i="61"/>
  <c r="J161" i="61"/>
  <c r="J163" i="61"/>
  <c r="J154" i="61"/>
  <c r="F131" i="61"/>
  <c r="F132" i="61" s="1"/>
  <c r="F169" i="61" s="1"/>
  <c r="F156" i="61"/>
  <c r="F159" i="61"/>
  <c r="F160" i="61"/>
  <c r="F161" i="61"/>
  <c r="F163" i="61"/>
  <c r="F154" i="61"/>
  <c r="I131" i="61"/>
  <c r="I132" i="61" s="1"/>
  <c r="I169" i="61" s="1"/>
  <c r="I156" i="61"/>
  <c r="I159" i="61"/>
  <c r="I160" i="61"/>
  <c r="I161" i="61"/>
  <c r="I163" i="61"/>
  <c r="I154" i="61"/>
  <c r="K131" i="61"/>
  <c r="K132" i="61" s="1"/>
  <c r="K169" i="61" s="1"/>
  <c r="K156" i="61"/>
  <c r="K159" i="61"/>
  <c r="K160" i="61"/>
  <c r="K161" i="61"/>
  <c r="K163" i="61"/>
  <c r="K154" i="61"/>
  <c r="G131" i="61"/>
  <c r="G132" i="61" s="1"/>
  <c r="G169" i="61" s="1"/>
  <c r="G156" i="61"/>
  <c r="G159" i="61"/>
  <c r="G160" i="61"/>
  <c r="G161" i="61"/>
  <c r="G163" i="61"/>
  <c r="G154" i="61"/>
  <c r="C131" i="61"/>
  <c r="C132" i="61" s="1"/>
  <c r="C159" i="61"/>
  <c r="C154" i="61"/>
  <c r="C160" i="61"/>
  <c r="C161" i="61"/>
  <c r="C156" i="61"/>
  <c r="C163" i="61"/>
  <c r="D131" i="61"/>
  <c r="D132" i="61" s="1"/>
  <c r="D154" i="61"/>
  <c r="D156" i="61"/>
  <c r="D159" i="61"/>
  <c r="D160" i="61"/>
  <c r="D161" i="61"/>
  <c r="D163" i="61"/>
  <c r="E131" i="61"/>
  <c r="E132" i="61" s="1"/>
  <c r="E169" i="61" s="1"/>
  <c r="E156" i="61"/>
  <c r="E159" i="61"/>
  <c r="E160" i="61"/>
  <c r="E161" i="61"/>
  <c r="E163" i="61"/>
  <c r="E154" i="61"/>
  <c r="H131" i="61"/>
  <c r="H132" i="61" s="1"/>
  <c r="H154" i="61"/>
  <c r="H156" i="61"/>
  <c r="H159" i="61"/>
  <c r="H160" i="61"/>
  <c r="H161" i="61"/>
  <c r="H163" i="61"/>
  <c r="L156" i="61"/>
  <c r="L131" i="61"/>
  <c r="C125" i="61"/>
  <c r="L125" i="61"/>
  <c r="H125" i="61"/>
  <c r="K125" i="61"/>
  <c r="G125" i="61"/>
  <c r="J125" i="61"/>
  <c r="F125" i="61"/>
  <c r="D125" i="61"/>
  <c r="D171" i="61" s="1"/>
  <c r="I125" i="61"/>
  <c r="E125" i="61"/>
  <c r="C177" i="61" l="1"/>
  <c r="N177" i="61" s="1"/>
  <c r="H171" i="61"/>
  <c r="L171" i="61"/>
  <c r="D245" i="61"/>
  <c r="D246" i="61"/>
  <c r="D247" i="61"/>
  <c r="D248" i="61"/>
  <c r="D249" i="61"/>
  <c r="H169" i="61"/>
  <c r="D175" i="61" s="1"/>
  <c r="O175" i="61" s="1"/>
  <c r="D169" i="61"/>
  <c r="C175" i="61" s="1"/>
  <c r="N175" i="61" s="1"/>
  <c r="L132" i="61"/>
  <c r="E165" i="61"/>
  <c r="K165" i="61"/>
  <c r="L165" i="61"/>
  <c r="E152" i="61"/>
  <c r="E171" i="61"/>
  <c r="E170" i="61" s="1"/>
  <c r="I152" i="61"/>
  <c r="I171" i="61"/>
  <c r="I170" i="61" s="1"/>
  <c r="G152" i="61"/>
  <c r="G171" i="61"/>
  <c r="G170" i="61" s="1"/>
  <c r="C152" i="61"/>
  <c r="C171" i="61"/>
  <c r="J152" i="61"/>
  <c r="J171" i="61"/>
  <c r="J170" i="61" s="1"/>
  <c r="K152" i="61"/>
  <c r="K171" i="61"/>
  <c r="K170" i="61" s="1"/>
  <c r="F152" i="61"/>
  <c r="F171" i="61"/>
  <c r="F170" i="61" s="1"/>
  <c r="D165" i="61"/>
  <c r="J165" i="61"/>
  <c r="D152" i="61"/>
  <c r="H165" i="61"/>
  <c r="C165" i="61"/>
  <c r="F165" i="61"/>
  <c r="G165" i="61"/>
  <c r="H152" i="61"/>
  <c r="I165" i="61"/>
  <c r="L152" i="61"/>
  <c r="G166" i="61" l="1"/>
  <c r="L166" i="61"/>
  <c r="C166" i="61"/>
  <c r="I166" i="61"/>
  <c r="K166" i="61"/>
  <c r="D170" i="61"/>
  <c r="C176" i="61" s="1"/>
  <c r="N176" i="61" s="1"/>
  <c r="H170" i="61"/>
  <c r="D176" i="61" s="1"/>
  <c r="O176" i="61" s="1"/>
  <c r="D177" i="61"/>
  <c r="O177" i="61" s="1"/>
  <c r="E177" i="61"/>
  <c r="P177" i="61" s="1"/>
  <c r="D250" i="61"/>
  <c r="L169" i="61"/>
  <c r="E175" i="61" s="1"/>
  <c r="P175" i="61" s="1"/>
  <c r="E166" i="61"/>
  <c r="F166" i="61"/>
  <c r="J166" i="61"/>
  <c r="D166" i="61"/>
  <c r="H166" i="61"/>
  <c r="L170" i="61" l="1"/>
  <c r="E176" i="61" s="1"/>
  <c r="P176" i="61" s="1"/>
  <c r="Q47" i="61" l="1"/>
  <c r="P26" i="61"/>
  <c r="Q26" i="61"/>
  <c r="R26" i="61"/>
  <c r="Q19" i="61"/>
  <c r="Q10" i="61"/>
  <c r="W25" i="31" l="1"/>
  <c r="Q21" i="61"/>
  <c r="W27" i="31"/>
  <c r="W26" i="31" l="1"/>
  <c r="J209" i="83" l="1"/>
  <c r="K17" i="75" l="1"/>
  <c r="K16" i="75"/>
  <c r="K15" i="75"/>
  <c r="K12" i="75"/>
  <c r="K11" i="75"/>
  <c r="K6" i="75"/>
  <c r="K13" i="75"/>
  <c r="K7" i="75"/>
  <c r="K8" i="75"/>
  <c r="K9" i="75"/>
  <c r="K5" i="75"/>
  <c r="K10" i="75" l="1"/>
  <c r="K14" i="75" l="1"/>
  <c r="K18" i="75" s="1"/>
  <c r="I6" i="83" l="1"/>
  <c r="I124" i="83" s="1"/>
  <c r="B37" i="83" l="1"/>
  <c r="B51" i="83" s="1"/>
  <c r="B66" i="83" s="1"/>
  <c r="B81" i="83" s="1"/>
  <c r="B95" i="83" s="1"/>
  <c r="B109" i="83" s="1"/>
  <c r="B123" i="83" s="1"/>
  <c r="B137" i="83" s="1"/>
  <c r="B151" i="83" s="1"/>
  <c r="B165" i="83" s="1"/>
  <c r="B179" i="83" s="1"/>
  <c r="C37" i="83"/>
  <c r="C51" i="83" s="1"/>
  <c r="C66" i="83" s="1"/>
  <c r="C81" i="83" s="1"/>
  <c r="C95" i="83" s="1"/>
  <c r="C109" i="83" s="1"/>
  <c r="C123" i="83" s="1"/>
  <c r="C137" i="83" s="1"/>
  <c r="C151" i="83" s="1"/>
  <c r="C165" i="83" s="1"/>
  <c r="C179" i="83" s="1"/>
  <c r="D37" i="83"/>
  <c r="D51" i="83" s="1"/>
  <c r="D66" i="83" s="1"/>
  <c r="D81" i="83" s="1"/>
  <c r="D95" i="83" s="1"/>
  <c r="D109" i="83" s="1"/>
  <c r="D123" i="83" s="1"/>
  <c r="D137" i="83" s="1"/>
  <c r="D151" i="83" s="1"/>
  <c r="D165" i="83" s="1"/>
  <c r="D179" i="83" s="1"/>
  <c r="E37" i="83"/>
  <c r="E51" i="83" s="1"/>
  <c r="E66" i="83" s="1"/>
  <c r="E81" i="83" s="1"/>
  <c r="E95" i="83" s="1"/>
  <c r="E109" i="83" s="1"/>
  <c r="E123" i="83" s="1"/>
  <c r="E137" i="83" s="1"/>
  <c r="E151" i="83" s="1"/>
  <c r="E165" i="83" s="1"/>
  <c r="E179" i="83" s="1"/>
  <c r="G37" i="83"/>
  <c r="G51" i="83" s="1"/>
  <c r="G66" i="83" s="1"/>
  <c r="H37" i="83"/>
  <c r="H51" i="83" s="1"/>
  <c r="H66" i="83" s="1"/>
  <c r="I37" i="83"/>
  <c r="I51" i="83" s="1"/>
  <c r="I66" i="83" s="1"/>
  <c r="F37" i="83"/>
  <c r="F51" i="83" s="1"/>
  <c r="F66" i="83" s="1"/>
  <c r="E193" i="83" l="1"/>
  <c r="E208" i="83" s="1"/>
  <c r="E223" i="83" s="1"/>
  <c r="E237" i="83"/>
  <c r="E243" i="83" s="1"/>
  <c r="D193" i="83"/>
  <c r="D208" i="83" s="1"/>
  <c r="D223" i="83" s="1"/>
  <c r="D237" i="83"/>
  <c r="D243" i="83" s="1"/>
  <c r="C193" i="83"/>
  <c r="C208" i="83" s="1"/>
  <c r="C223" i="83" s="1"/>
  <c r="C237" i="83"/>
  <c r="C243" i="83" s="1"/>
  <c r="B193" i="83"/>
  <c r="B208" i="83" s="1"/>
  <c r="B223" i="83" s="1"/>
  <c r="B237" i="83"/>
  <c r="B243" i="83" s="1"/>
  <c r="I81" i="83"/>
  <c r="I95" i="83" s="1"/>
  <c r="I109" i="83" s="1"/>
  <c r="I123" i="83" s="1"/>
  <c r="I137" i="83" s="1"/>
  <c r="I151" i="83" s="1"/>
  <c r="I165" i="83" s="1"/>
  <c r="I179" i="83" s="1"/>
  <c r="F81" i="83"/>
  <c r="F95" i="83" s="1"/>
  <c r="F109" i="83" s="1"/>
  <c r="F123" i="83" s="1"/>
  <c r="F137" i="83" s="1"/>
  <c r="F151" i="83" s="1"/>
  <c r="F165" i="83" s="1"/>
  <c r="F179" i="83" s="1"/>
  <c r="H81" i="83"/>
  <c r="H95" i="83" s="1"/>
  <c r="H109" i="83" s="1"/>
  <c r="H123" i="83" s="1"/>
  <c r="H137" i="83" s="1"/>
  <c r="H151" i="83" s="1"/>
  <c r="H165" i="83" s="1"/>
  <c r="H179" i="83" s="1"/>
  <c r="G81" i="83"/>
  <c r="G95" i="83" s="1"/>
  <c r="G109" i="83" s="1"/>
  <c r="G123" i="83" s="1"/>
  <c r="G137" i="83" s="1"/>
  <c r="G151" i="83" s="1"/>
  <c r="G165" i="83" s="1"/>
  <c r="G179" i="83" s="1"/>
  <c r="C30" i="83"/>
  <c r="D30" i="83"/>
  <c r="E30" i="83"/>
  <c r="F30" i="83"/>
  <c r="G30" i="83"/>
  <c r="H30" i="83"/>
  <c r="I30" i="83"/>
  <c r="B30" i="83"/>
  <c r="G193" i="83" l="1"/>
  <c r="G208" i="83" s="1"/>
  <c r="G237" i="83"/>
  <c r="G243" i="83" s="1"/>
  <c r="H193" i="83"/>
  <c r="H208" i="83" s="1"/>
  <c r="H237" i="83"/>
  <c r="H243" i="83" s="1"/>
  <c r="F193" i="83"/>
  <c r="F208" i="83" s="1"/>
  <c r="F223" i="83" s="1"/>
  <c r="F237" i="83"/>
  <c r="F243" i="83" s="1"/>
  <c r="I193" i="83"/>
  <c r="I208" i="83" s="1"/>
  <c r="I237" i="83"/>
  <c r="I243" i="83" s="1"/>
  <c r="J30" i="83"/>
  <c r="C31" i="83"/>
  <c r="F31" i="83"/>
  <c r="G31" i="83"/>
  <c r="E31" i="83"/>
  <c r="H31" i="83"/>
  <c r="I31" i="83"/>
  <c r="B31" i="83"/>
  <c r="D31" i="83"/>
  <c r="B25" i="83" l="1"/>
  <c r="C25" i="83"/>
  <c r="C27" i="83" s="1"/>
  <c r="D25" i="83"/>
  <c r="D27" i="83" s="1"/>
  <c r="E25" i="83"/>
  <c r="E27" i="83" s="1"/>
  <c r="F25" i="83"/>
  <c r="F27" i="83" s="1"/>
  <c r="G25" i="83"/>
  <c r="G27" i="83" s="1"/>
  <c r="I25" i="83"/>
  <c r="H25" i="83"/>
  <c r="H27" i="83" s="1"/>
  <c r="C24" i="83"/>
  <c r="B24" i="83"/>
  <c r="I26" i="83" l="1"/>
  <c r="I27" i="83"/>
  <c r="B26" i="83"/>
  <c r="B138" i="83" s="1"/>
  <c r="F26" i="83"/>
  <c r="F138" i="83" s="1"/>
  <c r="H26" i="83"/>
  <c r="E26" i="83"/>
  <c r="E138" i="83" s="1"/>
  <c r="C26" i="83"/>
  <c r="G26" i="83"/>
  <c r="D26" i="83"/>
  <c r="D138" i="83" s="1"/>
  <c r="I18" i="83"/>
  <c r="I180" i="83" s="1"/>
  <c r="B18" i="83"/>
  <c r="B180" i="83" s="1"/>
  <c r="I17" i="83"/>
  <c r="I166" i="83" s="1"/>
  <c r="B17" i="83"/>
  <c r="B166" i="83" s="1"/>
  <c r="I15" i="83"/>
  <c r="I110" i="83" s="1"/>
  <c r="I14" i="83"/>
  <c r="I67" i="83" s="1"/>
  <c r="I12" i="83"/>
  <c r="I152" i="83" s="1"/>
  <c r="I10" i="83"/>
  <c r="I96" i="83" s="1"/>
  <c r="I9" i="83"/>
  <c r="I82" i="83" s="1"/>
  <c r="C5" i="83"/>
  <c r="C38" i="83" s="1"/>
  <c r="D5" i="83"/>
  <c r="D38" i="83" s="1"/>
  <c r="E5" i="83"/>
  <c r="E38" i="83" s="1"/>
  <c r="F5" i="83"/>
  <c r="F38" i="83" s="1"/>
  <c r="G5" i="83"/>
  <c r="G38" i="83" s="1"/>
  <c r="H5" i="83"/>
  <c r="I5" i="83"/>
  <c r="I38" i="83" s="1"/>
  <c r="B5" i="83"/>
  <c r="B38" i="83" s="1"/>
  <c r="I138" i="83" l="1"/>
  <c r="T138" i="83" s="1"/>
  <c r="H38" i="83"/>
  <c r="H138" i="83"/>
  <c r="G138" i="83"/>
  <c r="R138" i="83" s="1"/>
  <c r="C138" i="83"/>
  <c r="Q138" i="83" s="1"/>
  <c r="I19" i="83" l="1"/>
  <c r="I196" i="83" s="1"/>
  <c r="U196" i="83" s="1"/>
  <c r="U195" i="83" s="1"/>
  <c r="I195" i="83" l="1"/>
  <c r="V2" i="31" l="1"/>
  <c r="V25" i="31" l="1"/>
  <c r="V27" i="31" l="1"/>
  <c r="V26" i="31" s="1"/>
  <c r="J31" i="83" l="1"/>
  <c r="P47" i="61"/>
  <c r="P19" i="61"/>
  <c r="P10" i="61"/>
  <c r="I209" i="83" l="1"/>
  <c r="K196" i="83"/>
  <c r="L196" i="83"/>
  <c r="L195" i="83" s="1"/>
  <c r="P21" i="61"/>
  <c r="T196" i="83" l="1"/>
  <c r="T195" i="83" s="1"/>
  <c r="K195" i="83"/>
  <c r="T96" i="83"/>
  <c r="T97" i="83" l="1"/>
  <c r="T98" i="83" s="1"/>
  <c r="J7" i="83"/>
  <c r="J52" i="83" s="1"/>
  <c r="O47" i="61" l="1"/>
  <c r="N47" i="61"/>
  <c r="M47" i="61"/>
  <c r="L47" i="61"/>
  <c r="K47" i="61"/>
  <c r="J47" i="61"/>
  <c r="I47" i="61"/>
  <c r="H47" i="61"/>
  <c r="G47" i="61"/>
  <c r="F47" i="61"/>
  <c r="E47" i="61"/>
  <c r="D47" i="61"/>
  <c r="R35" i="61"/>
  <c r="O35" i="61"/>
  <c r="N35" i="61"/>
  <c r="M35" i="61"/>
  <c r="L35" i="61"/>
  <c r="K35" i="61"/>
  <c r="J35" i="61"/>
  <c r="I35" i="61"/>
  <c r="H35" i="61"/>
  <c r="G35" i="61"/>
  <c r="F35" i="61"/>
  <c r="E35" i="61"/>
  <c r="R29" i="61"/>
  <c r="O29" i="61"/>
  <c r="M29" i="61"/>
  <c r="L29" i="61"/>
  <c r="K29" i="61"/>
  <c r="I29" i="61"/>
  <c r="H29" i="61"/>
  <c r="G29" i="61"/>
  <c r="F29" i="61"/>
  <c r="E29" i="61"/>
  <c r="D29" i="61"/>
  <c r="C29" i="61"/>
  <c r="O26" i="61"/>
  <c r="N26" i="61"/>
  <c r="M26" i="61"/>
  <c r="L26" i="61"/>
  <c r="K26" i="61"/>
  <c r="J26" i="61"/>
  <c r="I26" i="61"/>
  <c r="H26" i="61"/>
  <c r="G26" i="61"/>
  <c r="F26" i="61"/>
  <c r="E26" i="61"/>
  <c r="D26" i="61"/>
  <c r="C26" i="61"/>
  <c r="O19" i="61"/>
  <c r="N19" i="61"/>
  <c r="N20" i="61" s="1"/>
  <c r="M19" i="61"/>
  <c r="M20" i="61" s="1"/>
  <c r="L19" i="61"/>
  <c r="L20" i="61" s="1"/>
  <c r="K19" i="61"/>
  <c r="J19" i="61"/>
  <c r="J20" i="61" s="1"/>
  <c r="I19" i="61"/>
  <c r="H19" i="61"/>
  <c r="G19" i="61"/>
  <c r="F19" i="61"/>
  <c r="E19" i="61"/>
  <c r="D19" i="61"/>
  <c r="C19" i="61"/>
  <c r="O10" i="61"/>
  <c r="N10" i="61"/>
  <c r="N29" i="61" s="1"/>
  <c r="M10" i="61"/>
  <c r="M11" i="61" s="1"/>
  <c r="L10" i="61"/>
  <c r="K10" i="61"/>
  <c r="K11" i="61" s="1"/>
  <c r="J10" i="61"/>
  <c r="I10" i="61"/>
  <c r="I11" i="61" s="1"/>
  <c r="H10" i="61"/>
  <c r="G10" i="61"/>
  <c r="F10" i="61"/>
  <c r="E10" i="61"/>
  <c r="D10" i="61"/>
  <c r="C10" i="61"/>
  <c r="AQ73" i="31"/>
  <c r="AP73" i="31"/>
  <c r="AO73" i="31"/>
  <c r="AN73" i="31"/>
  <c r="AM73" i="31"/>
  <c r="AL73" i="31"/>
  <c r="AK73" i="31"/>
  <c r="AJ73" i="31"/>
  <c r="AI73" i="31"/>
  <c r="AQ72" i="31"/>
  <c r="AP72" i="31"/>
  <c r="AO72" i="31"/>
  <c r="AN72" i="31"/>
  <c r="AM72" i="31"/>
  <c r="AL72" i="31"/>
  <c r="AK72" i="31"/>
  <c r="AJ72" i="31"/>
  <c r="AI72" i="31"/>
  <c r="R25" i="31"/>
  <c r="L25" i="31"/>
  <c r="G19" i="83"/>
  <c r="G196" i="83" s="1"/>
  <c r="F19" i="83"/>
  <c r="F196" i="83" s="1"/>
  <c r="F195" i="83" s="1"/>
  <c r="E19" i="83"/>
  <c r="E196" i="83" s="1"/>
  <c r="E195" i="83" s="1"/>
  <c r="D19" i="83"/>
  <c r="D196" i="83" s="1"/>
  <c r="D195" i="83" s="1"/>
  <c r="C18" i="83"/>
  <c r="C180" i="83" s="1"/>
  <c r="C17" i="83"/>
  <c r="C166" i="83" s="1"/>
  <c r="U25" i="31" l="1"/>
  <c r="F18" i="83"/>
  <c r="F180" i="83" s="1"/>
  <c r="E17" i="83"/>
  <c r="E166" i="83" s="1"/>
  <c r="G18" i="83"/>
  <c r="G180" i="83" s="1"/>
  <c r="F17" i="83"/>
  <c r="F166" i="83" s="1"/>
  <c r="D18" i="83"/>
  <c r="D180" i="83" s="1"/>
  <c r="S196" i="83"/>
  <c r="S195" i="83" s="1"/>
  <c r="G195" i="83"/>
  <c r="B19" i="83"/>
  <c r="B196" i="83" s="1"/>
  <c r="B20" i="83"/>
  <c r="B194" i="83" s="1"/>
  <c r="C19" i="83"/>
  <c r="C196" i="83" s="1"/>
  <c r="C20" i="83"/>
  <c r="C194" i="83" s="1"/>
  <c r="R194" i="83" s="1"/>
  <c r="C10" i="83"/>
  <c r="C96" i="83" s="1"/>
  <c r="D15" i="83"/>
  <c r="D110" i="83" s="1"/>
  <c r="H15" i="83"/>
  <c r="H110" i="83" s="1"/>
  <c r="K180" i="83"/>
  <c r="L180" i="83"/>
  <c r="G15" i="83"/>
  <c r="G110" i="83" s="1"/>
  <c r="R110" i="83" s="1"/>
  <c r="C15" i="83"/>
  <c r="C110" i="83" s="1"/>
  <c r="Q110" i="83" s="1"/>
  <c r="F21" i="61"/>
  <c r="E21" i="61"/>
  <c r="C21" i="61"/>
  <c r="I21" i="61"/>
  <c r="D21" i="61"/>
  <c r="H21" i="61"/>
  <c r="L21" i="61"/>
  <c r="N21" i="61"/>
  <c r="J11" i="61"/>
  <c r="J29" i="61"/>
  <c r="J21" i="61"/>
  <c r="G21" i="61"/>
  <c r="K21" i="61"/>
  <c r="O21" i="61"/>
  <c r="M21" i="61"/>
  <c r="C209" i="83"/>
  <c r="E18" i="83"/>
  <c r="E180" i="83" s="1"/>
  <c r="D17" i="83"/>
  <c r="D166" i="83" s="1"/>
  <c r="H17" i="83"/>
  <c r="H166" i="83" s="1"/>
  <c r="G17" i="83"/>
  <c r="G166" i="83" s="1"/>
  <c r="H18" i="83"/>
  <c r="H180" i="83" s="1"/>
  <c r="H19" i="83"/>
  <c r="H196" i="83" s="1"/>
  <c r="H195" i="83" s="1"/>
  <c r="T25" i="31"/>
  <c r="S25" i="31"/>
  <c r="Q25" i="31"/>
  <c r="M25" i="31"/>
  <c r="M26" i="31"/>
  <c r="R27" i="31"/>
  <c r="R26" i="31" s="1"/>
  <c r="N25" i="31"/>
  <c r="U27" i="31"/>
  <c r="H13" i="75"/>
  <c r="H10" i="75" s="1"/>
  <c r="H14" i="75" s="1"/>
  <c r="H11" i="61"/>
  <c r="L11" i="61"/>
  <c r="N11" i="61"/>
  <c r="K20" i="61"/>
  <c r="E15" i="83"/>
  <c r="E110" i="83" s="1"/>
  <c r="B10" i="83"/>
  <c r="B96" i="83" s="1"/>
  <c r="B15" i="83"/>
  <c r="B110" i="83" s="1"/>
  <c r="F15" i="83"/>
  <c r="F110" i="83" s="1"/>
  <c r="B12" i="83"/>
  <c r="B152" i="83" s="1"/>
  <c r="D10" i="83" l="1"/>
  <c r="D96" i="83" s="1"/>
  <c r="U26" i="31"/>
  <c r="S27" i="31"/>
  <c r="S26" i="31" s="1"/>
  <c r="O14" i="75"/>
  <c r="G27" i="75"/>
  <c r="B195" i="83"/>
  <c r="E209" i="83"/>
  <c r="D209" i="83"/>
  <c r="F209" i="83"/>
  <c r="R196" i="83"/>
  <c r="R195" i="83" s="1"/>
  <c r="C195" i="83"/>
  <c r="H209" i="83"/>
  <c r="B209" i="83"/>
  <c r="R96" i="83"/>
  <c r="G209" i="83"/>
  <c r="O25" i="31"/>
  <c r="Q28" i="31" s="1"/>
  <c r="Q27" i="31"/>
  <c r="Q26" i="31" s="1"/>
  <c r="P25" i="31"/>
  <c r="Q96" i="83"/>
  <c r="G14" i="83"/>
  <c r="G67" i="83" s="1"/>
  <c r="F14" i="83"/>
  <c r="F67" i="83" s="1"/>
  <c r="K166" i="83"/>
  <c r="L166" i="83"/>
  <c r="C14" i="83"/>
  <c r="C67" i="83" s="1"/>
  <c r="C12" i="83"/>
  <c r="C152" i="83" s="1"/>
  <c r="G10" i="83"/>
  <c r="G96" i="83" s="1"/>
  <c r="B7" i="83"/>
  <c r="B52" i="83" s="1"/>
  <c r="F10" i="83"/>
  <c r="F96" i="83" s="1"/>
  <c r="E10" i="83"/>
  <c r="E96" i="83" s="1"/>
  <c r="N26" i="31"/>
  <c r="H18" i="75"/>
  <c r="F12" i="83"/>
  <c r="F152" i="83" s="1"/>
  <c r="E12" i="83"/>
  <c r="E152" i="83" s="1"/>
  <c r="E14" i="83"/>
  <c r="E67" i="83" s="1"/>
  <c r="B14" i="83"/>
  <c r="B67" i="83" s="1"/>
  <c r="D14" i="83"/>
  <c r="D67" i="83" s="1"/>
  <c r="D12" i="83"/>
  <c r="D152" i="83" s="1"/>
  <c r="K96" i="83"/>
  <c r="G31" i="75" l="1"/>
  <c r="G12" i="83"/>
  <c r="G152" i="83" s="1"/>
  <c r="O27" i="31"/>
  <c r="Q97" i="83"/>
  <c r="Q98" i="83" s="1"/>
  <c r="R97" i="83"/>
  <c r="R98" i="83" s="1"/>
  <c r="P27" i="31"/>
  <c r="H14" i="83"/>
  <c r="H67" i="83" s="1"/>
  <c r="H12" i="83"/>
  <c r="H152" i="83" s="1"/>
  <c r="L96" i="83"/>
  <c r="K110" i="83"/>
  <c r="S110" i="83" s="1"/>
  <c r="L110" i="83"/>
  <c r="C7" i="83"/>
  <c r="C52" i="83" s="1"/>
  <c r="G7" i="83"/>
  <c r="G52" i="83" s="1"/>
  <c r="D7" i="83"/>
  <c r="D52" i="83" s="1"/>
  <c r="E7" i="83"/>
  <c r="E52" i="83" s="1"/>
  <c r="C81" i="61"/>
  <c r="F7" i="83"/>
  <c r="F52" i="83" s="1"/>
  <c r="T27" i="31" l="1"/>
  <c r="T26" i="31" s="1"/>
  <c r="O18" i="75"/>
  <c r="G38" i="75" s="1"/>
  <c r="G34" i="75"/>
  <c r="I7" i="83"/>
  <c r="I52" i="83" s="1"/>
  <c r="K67" i="83"/>
  <c r="K152" i="83"/>
  <c r="L152" i="83"/>
  <c r="K82" i="83"/>
  <c r="K52" i="83"/>
  <c r="H7" i="83"/>
  <c r="H52" i="83" s="1"/>
  <c r="K38" i="83" l="1"/>
  <c r="K124" i="83"/>
  <c r="D208" i="61" l="1"/>
  <c r="F208" i="61"/>
  <c r="E208" i="61"/>
  <c r="G197" i="61" l="1"/>
  <c r="C208" i="61"/>
  <c r="G198" i="61"/>
  <c r="I198" i="61" s="1"/>
  <c r="G199" i="61"/>
  <c r="I199" i="61" s="1"/>
  <c r="G200" i="61"/>
  <c r="I200" i="61" s="1"/>
  <c r="G201" i="61"/>
  <c r="I201" i="61" s="1"/>
  <c r="G202" i="61"/>
  <c r="I202" i="61" s="1"/>
  <c r="G203" i="61"/>
  <c r="I203" i="61" s="1"/>
  <c r="O203" i="61" s="1"/>
  <c r="G204" i="61"/>
  <c r="I204" i="61" s="1"/>
  <c r="G205" i="61"/>
  <c r="I205" i="61" s="1"/>
  <c r="G206" i="61"/>
  <c r="I206" i="61" s="1"/>
  <c r="G207" i="61"/>
  <c r="I207" i="61" s="1"/>
  <c r="O207" i="61" s="1"/>
  <c r="T47" i="61"/>
  <c r="Q203" i="61" l="1"/>
  <c r="R203" i="61"/>
  <c r="P203" i="61"/>
  <c r="O199" i="61"/>
  <c r="O206" i="61"/>
  <c r="O202" i="61"/>
  <c r="O198" i="61"/>
  <c r="Q198" i="61" s="1"/>
  <c r="O205" i="61"/>
  <c r="Q205" i="61" s="1"/>
  <c r="O201" i="61"/>
  <c r="Q201" i="61" s="1"/>
  <c r="Q207" i="61"/>
  <c r="P207" i="61"/>
  <c r="R207" i="61"/>
  <c r="O204" i="61"/>
  <c r="O200" i="61"/>
  <c r="I197" i="61"/>
  <c r="G208" i="61"/>
  <c r="P200" i="61" l="1"/>
  <c r="R200" i="61"/>
  <c r="R206" i="61"/>
  <c r="P206" i="61"/>
  <c r="O197" i="61"/>
  <c r="Q197" i="61" s="1"/>
  <c r="I208" i="61"/>
  <c r="R204" i="61"/>
  <c r="P204" i="61"/>
  <c r="P202" i="61"/>
  <c r="R202" i="61"/>
  <c r="P199" i="61"/>
  <c r="R199" i="61"/>
  <c r="Q200" i="61"/>
  <c r="R201" i="61"/>
  <c r="P201" i="61"/>
  <c r="Q206" i="61"/>
  <c r="R198" i="61"/>
  <c r="P198" i="61"/>
  <c r="Q204" i="61"/>
  <c r="P205" i="61"/>
  <c r="R205" i="61"/>
  <c r="Q202" i="61"/>
  <c r="Q199" i="61"/>
  <c r="I209" i="61" l="1"/>
  <c r="R197" i="61"/>
  <c r="P197" i="61"/>
  <c r="O208" i="61"/>
  <c r="Q208" i="61" l="1"/>
  <c r="P208" i="61"/>
  <c r="F32" i="75" l="1"/>
  <c r="F35" i="75"/>
  <c r="N25" i="83"/>
  <c r="F26" i="75"/>
  <c r="F36" i="75"/>
  <c r="F37" i="75"/>
  <c r="N20" i="83" l="1"/>
  <c r="N194" i="83" s="1"/>
  <c r="N208" i="83" s="1"/>
  <c r="N19" i="83"/>
  <c r="N196" i="83" s="1"/>
  <c r="V196" i="83" s="1"/>
  <c r="F33" i="75"/>
  <c r="P17" i="75"/>
  <c r="I37" i="75" s="1"/>
  <c r="Q17" i="75"/>
  <c r="F30" i="75"/>
  <c r="N157" i="61"/>
  <c r="N161" i="61"/>
  <c r="N131" i="61"/>
  <c r="N132" i="61" s="1"/>
  <c r="N169" i="61" s="1"/>
  <c r="N159" i="61"/>
  <c r="N154" i="61"/>
  <c r="N163" i="61"/>
  <c r="N160" i="61"/>
  <c r="N156" i="61"/>
  <c r="P11" i="75"/>
  <c r="I32" i="75" s="1"/>
  <c r="Q11" i="75"/>
  <c r="H32" i="75" s="1"/>
  <c r="P16" i="75"/>
  <c r="I36" i="75" s="1"/>
  <c r="Q16" i="75"/>
  <c r="H36" i="75" s="1"/>
  <c r="Q6" i="75"/>
  <c r="P6" i="75"/>
  <c r="I26" i="75" s="1"/>
  <c r="P15" i="75"/>
  <c r="I35" i="75" s="1"/>
  <c r="Q15" i="75"/>
  <c r="H35" i="75" s="1"/>
  <c r="F29" i="75"/>
  <c r="V194" i="83" l="1"/>
  <c r="V195" i="83" s="1"/>
  <c r="N195" i="83"/>
  <c r="G175" i="61"/>
  <c r="Q9" i="75"/>
  <c r="H30" i="75" s="1"/>
  <c r="P9" i="75"/>
  <c r="I30" i="75" s="1"/>
  <c r="Q12" i="75"/>
  <c r="H33" i="75" s="1"/>
  <c r="P12" i="75"/>
  <c r="I33" i="75" s="1"/>
  <c r="Q8" i="75"/>
  <c r="H29" i="75" s="1"/>
  <c r="P8" i="75"/>
  <c r="I29" i="75" s="1"/>
  <c r="N165" i="61"/>
  <c r="H10" i="83" l="1"/>
  <c r="H96" i="83" s="1"/>
  <c r="M22" i="83" l="1"/>
  <c r="M24" i="83" s="1"/>
  <c r="M26" i="83" s="1"/>
  <c r="M138" i="83" s="1"/>
  <c r="N123" i="61" l="1"/>
  <c r="G209" i="61"/>
  <c r="N136" i="61" l="1"/>
  <c r="N149" i="61" s="1"/>
  <c r="N125" i="61"/>
  <c r="N152" i="61" l="1"/>
  <c r="N166" i="61" s="1"/>
  <c r="N171" i="61"/>
  <c r="N170" i="61" s="1"/>
  <c r="G176" i="61" l="1"/>
  <c r="G177" i="61"/>
  <c r="H89" i="61" l="1"/>
  <c r="T10" i="61" l="1"/>
  <c r="T21" i="61" s="1"/>
  <c r="H88" i="61"/>
  <c r="T29" i="61"/>
  <c r="T30" i="61" l="1"/>
  <c r="H90" i="61"/>
  <c r="H94" i="61" s="1"/>
  <c r="H93" i="61" l="1"/>
  <c r="H95" i="61" s="1"/>
  <c r="F28" i="75" l="1"/>
  <c r="N15" i="83"/>
  <c r="N110" i="83" s="1"/>
  <c r="P7" i="75" l="1"/>
  <c r="I28" i="75" s="1"/>
  <c r="Q7" i="75"/>
  <c r="H28" i="75" s="1"/>
  <c r="F27" i="75" l="1"/>
  <c r="P13" i="75" l="1"/>
  <c r="I27" i="75" s="1"/>
  <c r="Q13" i="75"/>
  <c r="H27" i="75" s="1"/>
  <c r="N10" i="75"/>
  <c r="F31" i="75" l="1"/>
  <c r="N14" i="75"/>
  <c r="F34" i="75" s="1"/>
  <c r="Q10" i="75"/>
  <c r="H31" i="75" s="1"/>
  <c r="P10" i="75"/>
  <c r="I31" i="75" s="1"/>
  <c r="Q14" i="75" l="1"/>
  <c r="H34" i="75" s="1"/>
  <c r="P14" i="75"/>
  <c r="I34" i="75" s="1"/>
  <c r="N18" i="75"/>
  <c r="F38" i="75" s="1"/>
  <c r="P18" i="75" l="1"/>
  <c r="I38" i="75" s="1"/>
  <c r="Q18" i="75"/>
  <c r="H38" i="75" s="1"/>
  <c r="H75" i="61" l="1"/>
  <c r="H80" i="61" s="1"/>
  <c r="H78" i="61" l="1"/>
  <c r="H79" i="61"/>
  <c r="H81" i="61" l="1"/>
  <c r="I20" i="75" l="1"/>
  <c r="I21" i="75"/>
  <c r="J21" i="75" l="1"/>
  <c r="J20" i="75"/>
  <c r="S6" i="75"/>
  <c r="S8" i="75"/>
  <c r="S7" i="75" l="1"/>
  <c r="S9" i="75"/>
  <c r="S5" i="75"/>
  <c r="N12" i="83" l="1"/>
  <c r="N152" i="83" s="1"/>
  <c r="N18" i="83" l="1"/>
  <c r="N180" i="83" s="1"/>
  <c r="N17" i="83"/>
  <c r="N166" i="83" s="1"/>
  <c r="AR73" i="31" l="1"/>
  <c r="U47" i="61"/>
  <c r="U19" i="61" l="1"/>
  <c r="N23" i="83" l="1"/>
  <c r="N27" i="83" s="1"/>
  <c r="I75" i="61" l="1"/>
  <c r="I80" i="61" s="1"/>
  <c r="I78" i="61" l="1"/>
  <c r="I79" i="61"/>
  <c r="I81" i="61" l="1"/>
  <c r="O123" i="61" l="1"/>
  <c r="O136" i="61" s="1"/>
  <c r="O149" i="61" s="1"/>
  <c r="N22" i="83"/>
  <c r="N24" i="83" s="1"/>
  <c r="N26" i="83" s="1"/>
  <c r="O125" i="61" l="1"/>
  <c r="N138" i="83"/>
  <c r="U138" i="83" s="1"/>
  <c r="O152" i="61" l="1"/>
  <c r="O166" i="61" s="1"/>
  <c r="O171" i="61"/>
  <c r="O170" i="61" s="1"/>
  <c r="I89" i="61" l="1"/>
  <c r="U10" i="61" l="1"/>
  <c r="U21" i="61" s="1"/>
  <c r="I88" i="61"/>
  <c r="U29" i="61"/>
  <c r="I90" i="61" l="1"/>
  <c r="I94" i="61" s="1"/>
  <c r="I93" i="61" l="1"/>
  <c r="I95" i="61" s="1"/>
  <c r="N209" i="83" l="1"/>
  <c r="U96" i="83"/>
  <c r="N14" i="83"/>
  <c r="N67" i="83" s="1"/>
  <c r="U97" i="83" l="1"/>
  <c r="U98" i="83" s="1"/>
  <c r="F8" i="75" l="1"/>
  <c r="L8" i="75"/>
  <c r="F9" i="75"/>
  <c r="L9" i="75"/>
  <c r="L15" i="75"/>
  <c r="F15" i="75"/>
  <c r="F11" i="75"/>
  <c r="AR72" i="31"/>
  <c r="L11" i="75"/>
  <c r="L17" i="75"/>
  <c r="F17" i="75"/>
  <c r="L16" i="75"/>
  <c r="F16" i="75"/>
  <c r="L5" i="75" l="1"/>
  <c r="F5" i="75"/>
  <c r="F6" i="75"/>
  <c r="L6" i="75"/>
  <c r="L7" i="75"/>
  <c r="L10" i="75" s="1"/>
  <c r="F7" i="75"/>
  <c r="F12" i="75"/>
  <c r="L12" i="75"/>
  <c r="N10" i="83" l="1"/>
  <c r="N96" i="83" s="1"/>
  <c r="N7" i="83" l="1"/>
  <c r="N52" i="83" s="1"/>
  <c r="J224" i="83" l="1"/>
  <c r="G13" i="75" l="1"/>
  <c r="J13" i="75" s="1"/>
  <c r="C9" i="83"/>
  <c r="C82" i="83" s="1"/>
  <c r="G10" i="75"/>
  <c r="B9" i="83"/>
  <c r="B82" i="83" s="1"/>
  <c r="L13" i="75"/>
  <c r="L14" i="75" s="1"/>
  <c r="F13" i="75"/>
  <c r="F10" i="75" s="1"/>
  <c r="G14" i="75" l="1"/>
  <c r="I13" i="75"/>
  <c r="F14" i="75"/>
  <c r="F18" i="75" s="1"/>
  <c r="I10" i="75"/>
  <c r="J10" i="75"/>
  <c r="D9" i="83"/>
  <c r="D82" i="83" s="1"/>
  <c r="H9" i="83"/>
  <c r="H82" i="83" s="1"/>
  <c r="G9" i="83"/>
  <c r="G82" i="83" s="1"/>
  <c r="E9" i="83"/>
  <c r="E82" i="83" s="1"/>
  <c r="F9" i="83"/>
  <c r="F82" i="83" s="1"/>
  <c r="F6" i="83"/>
  <c r="F124" i="83" s="1"/>
  <c r="D6" i="83" l="1"/>
  <c r="D124" i="83" s="1"/>
  <c r="I14" i="75"/>
  <c r="J14" i="75"/>
  <c r="M9" i="83"/>
  <c r="M82" i="83" s="1"/>
  <c r="N9" i="83"/>
  <c r="N82" i="83" s="1"/>
  <c r="L9" i="83"/>
  <c r="L82" i="83" s="1"/>
  <c r="G18" i="75"/>
  <c r="I18" i="75" s="1"/>
  <c r="J18" i="75" s="1"/>
  <c r="E6" i="83"/>
  <c r="E124" i="83" s="1"/>
  <c r="B6" i="83"/>
  <c r="B124" i="83" s="1"/>
  <c r="C6" i="83"/>
  <c r="C124" i="83" s="1"/>
  <c r="G6" i="83" l="1"/>
  <c r="G124" i="83" s="1"/>
  <c r="H6" i="83"/>
  <c r="H124" i="83" s="1"/>
  <c r="L6" i="83"/>
  <c r="L124" i="83" s="1"/>
  <c r="L18" i="75"/>
  <c r="N6" i="83"/>
  <c r="N124" i="83" s="1"/>
  <c r="M6" i="83" l="1"/>
  <c r="M124" i="83" s="1"/>
  <c r="M5" i="83"/>
  <c r="M38" i="83" s="1"/>
  <c r="L5" i="83"/>
  <c r="L38" i="83" s="1"/>
  <c r="N5" i="83"/>
  <c r="N38" i="83" s="1"/>
  <c r="Q124" i="61" l="1"/>
  <c r="Q163" i="61" l="1"/>
  <c r="C223" i="61" s="1"/>
  <c r="Q125" i="61"/>
  <c r="Q157" i="61"/>
  <c r="Q161" i="61"/>
  <c r="C222" i="61" s="1"/>
  <c r="Q160" i="61"/>
  <c r="C221" i="61" s="1"/>
  <c r="Q156" i="61"/>
  <c r="Q155" i="61"/>
  <c r="Q158" i="61"/>
  <c r="Q154" i="61"/>
  <c r="Q159" i="61"/>
  <c r="Q131" i="61"/>
  <c r="C219" i="61" l="1"/>
  <c r="Q165" i="61"/>
  <c r="J175" i="61"/>
  <c r="C220" i="61"/>
  <c r="J176" i="61"/>
  <c r="R176" i="61" s="1"/>
  <c r="Q171" i="61"/>
  <c r="Q152" i="61"/>
  <c r="C213" i="61"/>
  <c r="C212" i="61"/>
  <c r="C215" i="61"/>
  <c r="Q132" i="61"/>
  <c r="Q169" i="61" s="1"/>
  <c r="C214" i="61"/>
  <c r="C216" i="61"/>
  <c r="Q170" i="61" l="1"/>
  <c r="C217" i="61"/>
  <c r="Q166" i="61"/>
  <c r="J177" i="61"/>
  <c r="R177" i="61" s="1"/>
  <c r="R175" i="61"/>
  <c r="C224" i="61"/>
  <c r="Z27" i="31" l="1"/>
  <c r="Y27" i="31"/>
  <c r="Z25" i="31"/>
  <c r="Y31" i="31" l="1"/>
  <c r="Y30" i="31"/>
  <c r="Y29" i="31"/>
  <c r="Z26" i="31"/>
  <c r="N52" i="61" l="1"/>
  <c r="N53" i="61"/>
  <c r="N57" i="61"/>
  <c r="N54" i="61"/>
  <c r="N58" i="61"/>
  <c r="N56" i="61"/>
  <c r="N51" i="61"/>
  <c r="N55" i="61"/>
  <c r="N59" i="61" l="1"/>
  <c r="X47" i="61"/>
  <c r="N50" i="61"/>
  <c r="N60" i="61" l="1"/>
  <c r="X19" i="61" l="1"/>
  <c r="X10" i="61" l="1"/>
  <c r="X21" i="61" s="1"/>
  <c r="L75" i="61" l="1"/>
  <c r="L78" i="61" l="1"/>
  <c r="L79" i="61"/>
  <c r="L81" i="61" l="1"/>
  <c r="R123" i="61"/>
  <c r="R136" i="61" s="1"/>
  <c r="L89" i="61" l="1"/>
  <c r="L88" i="61" l="1"/>
  <c r="X29" i="61"/>
  <c r="L90" i="61" l="1"/>
  <c r="L94" i="61" s="1"/>
  <c r="L93" i="61" l="1"/>
  <c r="L95" i="61" s="1"/>
  <c r="R124" i="61" l="1"/>
  <c r="R125" i="61" s="1"/>
  <c r="L21" i="75" l="1"/>
  <c r="N21" i="75"/>
  <c r="Q21" i="75" l="1"/>
  <c r="F41" i="75"/>
  <c r="P21" i="75"/>
  <c r="C5" i="75" l="1"/>
  <c r="U52" i="83"/>
  <c r="N5" i="75" l="1"/>
  <c r="J5" i="75"/>
  <c r="I5" i="75"/>
  <c r="Q5" i="75" l="1"/>
  <c r="H25" i="75" s="1"/>
  <c r="P5" i="75"/>
  <c r="I25" i="75" s="1"/>
  <c r="F25" i="75"/>
  <c r="L20" i="75"/>
  <c r="N20" i="75"/>
  <c r="U82" i="83"/>
  <c r="F40" i="75" l="1"/>
  <c r="P20" i="75"/>
  <c r="I40" i="75" s="1"/>
  <c r="Q20" i="75"/>
  <c r="H40" i="75" s="1"/>
  <c r="W38" i="83" l="1"/>
  <c r="L80" i="61" l="1"/>
</calcChain>
</file>

<file path=xl/sharedStrings.xml><?xml version="1.0" encoding="utf-8"?>
<sst xmlns="http://schemas.openxmlformats.org/spreadsheetml/2006/main" count="1186" uniqueCount="462">
  <si>
    <t>Net interest income</t>
  </si>
  <si>
    <t>Net commission income</t>
  </si>
  <si>
    <t>Net financial income</t>
  </si>
  <si>
    <t>Other income</t>
  </si>
  <si>
    <t>Operating income</t>
  </si>
  <si>
    <t>Salaries and related cost</t>
  </si>
  <si>
    <t>Other operating expenses</t>
  </si>
  <si>
    <t>Net earnings before taxes</t>
  </si>
  <si>
    <t>Net earnings</t>
  </si>
  <si>
    <t>Net interest margin</t>
  </si>
  <si>
    <t>Other operating income</t>
  </si>
  <si>
    <t>Borrowings</t>
  </si>
  <si>
    <t>Securities</t>
  </si>
  <si>
    <t>Other</t>
  </si>
  <si>
    <t>Deposits</t>
  </si>
  <si>
    <t>Total assets</t>
  </si>
  <si>
    <t>Total liabilities and equity</t>
  </si>
  <si>
    <t>Intangible assets</t>
  </si>
  <si>
    <t>Other assets</t>
  </si>
  <si>
    <t>Investments in associates</t>
  </si>
  <si>
    <t>Other liabilities</t>
  </si>
  <si>
    <t>Equity</t>
  </si>
  <si>
    <t>Million ISK</t>
  </si>
  <si>
    <t>Loans to credit institutions</t>
  </si>
  <si>
    <t>Loans to customers</t>
  </si>
  <si>
    <t>Subordinated loans</t>
  </si>
  <si>
    <t>Total</t>
  </si>
  <si>
    <t>Sectors</t>
  </si>
  <si>
    <t>Individuals</t>
  </si>
  <si>
    <t>Non-performing loans</t>
  </si>
  <si>
    <t>Overdrafts</t>
  </si>
  <si>
    <t>Provision on loans and receivables</t>
  </si>
  <si>
    <t>Other loans</t>
  </si>
  <si>
    <t>Risk weighted assets / Total assets</t>
  </si>
  <si>
    <t>FX</t>
  </si>
  <si>
    <t>Cash ratio</t>
  </si>
  <si>
    <t>%</t>
  </si>
  <si>
    <t>Market Risk Other</t>
  </si>
  <si>
    <t>Operational Risk</t>
  </si>
  <si>
    <t>Bank Levy</t>
  </si>
  <si>
    <t>Income tax</t>
  </si>
  <si>
    <t>Loans-to-deposits ratio</t>
  </si>
  <si>
    <t>AFL</t>
  </si>
  <si>
    <t>Landfestar</t>
  </si>
  <si>
    <t>Valitor</t>
  </si>
  <si>
    <t>Landey</t>
  </si>
  <si>
    <t>Stefnir</t>
  </si>
  <si>
    <t>Employees</t>
  </si>
  <si>
    <t>Total employees</t>
  </si>
  <si>
    <t>Company</t>
  </si>
  <si>
    <t>SPÓL</t>
  </si>
  <si>
    <t>Total equity</t>
  </si>
  <si>
    <t>Interest Gap</t>
  </si>
  <si>
    <t>Okkar líf</t>
  </si>
  <si>
    <t>Act</t>
  </si>
  <si>
    <t>Bud</t>
  </si>
  <si>
    <t>Inactive - paid</t>
  </si>
  <si>
    <t>Core business</t>
  </si>
  <si>
    <t>Diff</t>
  </si>
  <si>
    <t>Active</t>
  </si>
  <si>
    <t>Diff %</t>
  </si>
  <si>
    <t>Secured liquidity ratio</t>
  </si>
  <si>
    <t>Q1 10</t>
  </si>
  <si>
    <t>Q2 10</t>
  </si>
  <si>
    <t>Q3 10</t>
  </si>
  <si>
    <t>Q4 10</t>
  </si>
  <si>
    <t>Q1 11</t>
  </si>
  <si>
    <t>Q2 11</t>
  </si>
  <si>
    <t>Q3 11</t>
  </si>
  <si>
    <t>Q4 11</t>
  </si>
  <si>
    <t>Net change in valuation</t>
  </si>
  <si>
    <t>Net interest income less val.on loans</t>
  </si>
  <si>
    <t>31.12.08</t>
  </si>
  <si>
    <t>31.12.09</t>
  </si>
  <si>
    <t>30.6.10</t>
  </si>
  <si>
    <t>30.9.10</t>
  </si>
  <si>
    <t>RWA / Total assets</t>
  </si>
  <si>
    <t>CAD ratio</t>
  </si>
  <si>
    <t>22.10.08</t>
  </si>
  <si>
    <t>ROE</t>
  </si>
  <si>
    <t>Salaries &amp; related cost</t>
  </si>
  <si>
    <t>Interest income</t>
  </si>
  <si>
    <t>Interest expense</t>
  </si>
  <si>
    <t>31.3.10</t>
  </si>
  <si>
    <t>Total employee</t>
  </si>
  <si>
    <t>8.1.10</t>
  </si>
  <si>
    <t>Finance &amp; Insurance</t>
  </si>
  <si>
    <t>Total loans to customers</t>
  </si>
  <si>
    <t>Corporate</t>
  </si>
  <si>
    <t>Interest bearing liabilities</t>
  </si>
  <si>
    <t>Bank accounts</t>
  </si>
  <si>
    <t>Money market loans</t>
  </si>
  <si>
    <t>Total loans to credit institutions</t>
  </si>
  <si>
    <t>Total loans</t>
  </si>
  <si>
    <t>Shareholders of Arion Bank</t>
  </si>
  <si>
    <t>Minority interest</t>
  </si>
  <si>
    <t xml:space="preserve">Total employee  </t>
  </si>
  <si>
    <t>Parent company</t>
  </si>
  <si>
    <t>The Group</t>
  </si>
  <si>
    <t>Assets</t>
  </si>
  <si>
    <t>Tier 1 ratio</t>
  </si>
  <si>
    <t>Verdis</t>
  </si>
  <si>
    <t>Avg employee</t>
  </si>
  <si>
    <t>Wholesale &amp; Retail</t>
  </si>
  <si>
    <t>Mismunur</t>
  </si>
  <si>
    <t>Rekstrartekjur</t>
  </si>
  <si>
    <t>Tax assets</t>
  </si>
  <si>
    <t>Investment property</t>
  </si>
  <si>
    <t>Tax liabilities</t>
  </si>
  <si>
    <t>Tier 2 ratio</t>
  </si>
  <si>
    <t>-</t>
  </si>
  <si>
    <t>Q1 12</t>
  </si>
  <si>
    <t>Q1</t>
  </si>
  <si>
    <t>Q2</t>
  </si>
  <si>
    <t>Q3</t>
  </si>
  <si>
    <t>Q4</t>
  </si>
  <si>
    <t>Profitability</t>
  </si>
  <si>
    <t>Efficiency</t>
  </si>
  <si>
    <t xml:space="preserve">Liquidity  </t>
  </si>
  <si>
    <t>Asset quality</t>
  </si>
  <si>
    <t>Deposits from customers as % of total funding</t>
  </si>
  <si>
    <t>Covered bonds as % of total funding</t>
  </si>
  <si>
    <t>Financial strength</t>
  </si>
  <si>
    <t>Equity as % of total assets</t>
  </si>
  <si>
    <t>Tier 1 capital</t>
  </si>
  <si>
    <t>Q2 12</t>
  </si>
  <si>
    <t>Return on equity</t>
  </si>
  <si>
    <t>Return on assets</t>
  </si>
  <si>
    <t>Cost-to-income ratio</t>
  </si>
  <si>
    <t>Cost-to-total assets ratio</t>
  </si>
  <si>
    <t>Core ROE</t>
  </si>
  <si>
    <t>Q3 12</t>
  </si>
  <si>
    <t>Q3 2012</t>
  </si>
  <si>
    <t>Q4-10</t>
  </si>
  <si>
    <t>Q1-11</t>
  </si>
  <si>
    <t>Q2-11</t>
  </si>
  <si>
    <t>Q3-11</t>
  </si>
  <si>
    <t>Q4-11</t>
  </si>
  <si>
    <t>Q1-12</t>
  </si>
  <si>
    <t>Q2-12</t>
  </si>
  <si>
    <t>Q3-12</t>
  </si>
  <si>
    <t>Other subsid.</t>
  </si>
  <si>
    <t>Arion bank</t>
  </si>
  <si>
    <t>Equity / Total assets</t>
  </si>
  <si>
    <t>Individually impaired loans</t>
  </si>
  <si>
    <t>Past due &gt;90 days</t>
  </si>
  <si>
    <t>Book value of loans</t>
  </si>
  <si>
    <t>Impaired loans</t>
  </si>
  <si>
    <t>Gross loans</t>
  </si>
  <si>
    <t>Moody´s</t>
  </si>
  <si>
    <t>Gísli og Teitur</t>
  </si>
  <si>
    <t>RWA / Total loans</t>
  </si>
  <si>
    <t>FME requirements (20%)</t>
  </si>
  <si>
    <t>FME requirements (5%)</t>
  </si>
  <si>
    <t>LCR</t>
  </si>
  <si>
    <t>Net gain from discontinued operartions, net of tax</t>
  </si>
  <si>
    <t>Q4 12</t>
  </si>
  <si>
    <t>Q4 2012</t>
  </si>
  <si>
    <t>Problem loans</t>
  </si>
  <si>
    <t>Problem loans %</t>
  </si>
  <si>
    <t>Individually imapaired</t>
  </si>
  <si>
    <t>Past due (&gt;90 days) but not impaired</t>
  </si>
  <si>
    <t>Total problem loans</t>
  </si>
  <si>
    <t xml:space="preserve">Problem loans  </t>
  </si>
  <si>
    <t>There of</t>
  </si>
  <si>
    <t>Over 90 days facility default</t>
  </si>
  <si>
    <t>Over &gt;90 days facility default</t>
  </si>
  <si>
    <t xml:space="preserve">    Mismunur</t>
  </si>
  <si>
    <t>Q4-12</t>
  </si>
  <si>
    <t xml:space="preserve">    Previosly restructured</t>
  </si>
  <si>
    <t xml:space="preserve">    FX rules</t>
  </si>
  <si>
    <t>Fishing industry</t>
  </si>
  <si>
    <t>Transportation</t>
  </si>
  <si>
    <t>Services</t>
  </si>
  <si>
    <t>loans</t>
  </si>
  <si>
    <t>Individually</t>
  </si>
  <si>
    <t>impaired</t>
  </si>
  <si>
    <t>Past due but</t>
  </si>
  <si>
    <t>Problems</t>
  </si>
  <si>
    <t>not  impair.</t>
  </si>
  <si>
    <t>Information &amp; communication technology</t>
  </si>
  <si>
    <t>Real estate activities &amp; construction</t>
  </si>
  <si>
    <t>Agriculture &amp; forestry</t>
  </si>
  <si>
    <t>Collateral</t>
  </si>
  <si>
    <t>Coverage</t>
  </si>
  <si>
    <t>Ratio</t>
  </si>
  <si>
    <t xml:space="preserve">    In recovery</t>
  </si>
  <si>
    <t>Real estate</t>
  </si>
  <si>
    <t>Fishing vessels</t>
  </si>
  <si>
    <t xml:space="preserve">Real  </t>
  </si>
  <si>
    <t>estate</t>
  </si>
  <si>
    <t xml:space="preserve">Fishing  </t>
  </si>
  <si>
    <t>vessels</t>
  </si>
  <si>
    <t>Cash &amp;</t>
  </si>
  <si>
    <t>collateral</t>
  </si>
  <si>
    <t>Other collateral</t>
  </si>
  <si>
    <t>Unsecured credit exposure</t>
  </si>
  <si>
    <t>Eða</t>
  </si>
  <si>
    <t>Unsecured</t>
  </si>
  <si>
    <t>portion</t>
  </si>
  <si>
    <t>Fishing</t>
  </si>
  <si>
    <t>Information &amp; Communication</t>
  </si>
  <si>
    <t>Public sector</t>
  </si>
  <si>
    <t>Real Estate &amp; Construction</t>
  </si>
  <si>
    <t>Agriculture &amp; Forestry</t>
  </si>
  <si>
    <t>Public                      sector</t>
  </si>
  <si>
    <t>Energy &amp; manufacturing</t>
  </si>
  <si>
    <t>CPI linked</t>
  </si>
  <si>
    <t>Non-CPI linked</t>
  </si>
  <si>
    <t>Nota</t>
  </si>
  <si>
    <t>Credit Quality</t>
  </si>
  <si>
    <t>FX ruling</t>
  </si>
  <si>
    <t>Whole sale and retail trade</t>
  </si>
  <si>
    <t>Financial and insursance</t>
  </si>
  <si>
    <t>Industry, energy and manufactoring</t>
  </si>
  <si>
    <t>Impaired amounts</t>
  </si>
  <si>
    <t>There of in</t>
  </si>
  <si>
    <t xml:space="preserve">    &gt;90 days default not impaired</t>
  </si>
  <si>
    <t xml:space="preserve">    &gt;90 days default impaired</t>
  </si>
  <si>
    <t>In recovery</t>
  </si>
  <si>
    <t>Cash &amp; listed securities</t>
  </si>
  <si>
    <t xml:space="preserve">    Not classafied</t>
  </si>
  <si>
    <t xml:space="preserve">    In payment shelter</t>
  </si>
  <si>
    <t xml:space="preserve">    In payment shelter ***</t>
  </si>
  <si>
    <t xml:space="preserve">    &gt;90 days default in payment shelter</t>
  </si>
  <si>
    <t>Loans &gt;90 days past due</t>
  </si>
  <si>
    <t xml:space="preserve">    &gt;90 days default in payment shelter **</t>
  </si>
  <si>
    <t xml:space="preserve">    Previosly restructured ***</t>
  </si>
  <si>
    <t xml:space="preserve">    FX rulings ***</t>
  </si>
  <si>
    <t xml:space="preserve">    In recovery ***</t>
  </si>
  <si>
    <t>Q1 13</t>
  </si>
  <si>
    <t>Q1 2013</t>
  </si>
  <si>
    <t>Q1-13</t>
  </si>
  <si>
    <t>Past due &gt;90 days / Total loans</t>
  </si>
  <si>
    <t>Q2 13</t>
  </si>
  <si>
    <t>Q2 2013</t>
  </si>
  <si>
    <t>Q2-13</t>
  </si>
  <si>
    <t>H1-13</t>
  </si>
  <si>
    <t>H1-12</t>
  </si>
  <si>
    <t>Loans-to-deposits ratio (without covered bonds)</t>
  </si>
  <si>
    <t>Loans-to-deposits ratio (w/o coverend bonds)</t>
  </si>
  <si>
    <t>Subsidiaries</t>
  </si>
  <si>
    <t>Liquidity ratio</t>
  </si>
  <si>
    <t>Industry, Energy &amp; Manufacturing</t>
  </si>
  <si>
    <t>Other sectors</t>
  </si>
  <si>
    <t>Mortgage loans</t>
  </si>
  <si>
    <t>Large exposure</t>
  </si>
  <si>
    <t>Net</t>
  </si>
  <si>
    <t>Gross</t>
  </si>
  <si>
    <t>Sumarstarfsmenn</t>
  </si>
  <si>
    <t>Other problem loans</t>
  </si>
  <si>
    <t>Loans in &gt;90 days past due</t>
  </si>
  <si>
    <t>&gt;90 days facility default</t>
  </si>
  <si>
    <t>FX rulings</t>
  </si>
  <si>
    <t>Credit cards</t>
  </si>
  <si>
    <t>Target</t>
  </si>
  <si>
    <t>Tier I</t>
  </si>
  <si>
    <t>Loans-to-deposits ratio (adjusted)</t>
  </si>
  <si>
    <t>Hagnaður</t>
  </si>
  <si>
    <t>Previously restructured</t>
  </si>
  <si>
    <t>9M 2013</t>
  </si>
  <si>
    <t>Q3 13</t>
  </si>
  <si>
    <t>Q3 2013</t>
  </si>
  <si>
    <t>Q3-13</t>
  </si>
  <si>
    <t>Over 90 days default</t>
  </si>
  <si>
    <t>Uppfært 6/11</t>
  </si>
  <si>
    <t xml:space="preserve">    &gt;90 days default FX rulings</t>
  </si>
  <si>
    <t>Q4 2013</t>
  </si>
  <si>
    <t>Q1 2014</t>
  </si>
  <si>
    <t>Q2 2014</t>
  </si>
  <si>
    <t>Q4 13</t>
  </si>
  <si>
    <t>Q1 14</t>
  </si>
  <si>
    <t>Q2 14</t>
  </si>
  <si>
    <t>9M 2019</t>
  </si>
  <si>
    <t>9M 2020</t>
  </si>
  <si>
    <t>Cash and balances with Central bank</t>
  </si>
  <si>
    <t>Financial instruments</t>
  </si>
  <si>
    <t>Operating expenses</t>
  </si>
  <si>
    <t>2F-14</t>
  </si>
  <si>
    <t>1F-13</t>
  </si>
  <si>
    <t>2F-13</t>
  </si>
  <si>
    <t>3F-13</t>
  </si>
  <si>
    <t>4F-13</t>
  </si>
  <si>
    <t>1F-14</t>
  </si>
  <si>
    <t>Q4-13</t>
  </si>
  <si>
    <t>Q1-14</t>
  </si>
  <si>
    <t>Q2-14</t>
  </si>
  <si>
    <t>6M 2014</t>
  </si>
  <si>
    <t>6M 2013</t>
  </si>
  <si>
    <t xml:space="preserve">    &gt;90 days default not impaired (New)</t>
  </si>
  <si>
    <t>Lán í  yfir 90 daga vanskilum</t>
  </si>
  <si>
    <t>Önnur vandræðalán</t>
  </si>
  <si>
    <t>Á eftir að uppfæra allt í formúlu</t>
  </si>
  <si>
    <t>Fasteignir</t>
  </si>
  <si>
    <t>Fiskiskip</t>
  </si>
  <si>
    <t>Reiðufé og skráð verðbréf</t>
  </si>
  <si>
    <t>Önnur veð</t>
  </si>
  <si>
    <t>Ótryggt</t>
  </si>
  <si>
    <t>&gt;90 daga vanskil</t>
  </si>
  <si>
    <t>Lagaleg óvissa v/gjaldeyrislána</t>
  </si>
  <si>
    <t>Áður endurskipulagt</t>
  </si>
  <si>
    <t>Í endurskipulagningu</t>
  </si>
  <si>
    <t>Niðurfærð  lán &lt;90 daga vanskil</t>
  </si>
  <si>
    <t>Impaired &lt;90 days default</t>
  </si>
  <si>
    <t>Interest bearing assets</t>
  </si>
  <si>
    <t>Financial liabilities at fair value</t>
  </si>
  <si>
    <t>Liquidity coverage ratio (LCR)</t>
  </si>
  <si>
    <t>Salaries and related expense</t>
  </si>
  <si>
    <t>ISK million</t>
  </si>
  <si>
    <t>Net fee and commission income</t>
  </si>
  <si>
    <t>Fee and commission income</t>
  </si>
  <si>
    <t>Fee and commission expense</t>
  </si>
  <si>
    <t>Net impairment</t>
  </si>
  <si>
    <t>Attributable to</t>
  </si>
  <si>
    <t>Non-controlling interest</t>
  </si>
  <si>
    <t>Income statement - 5 year summary</t>
  </si>
  <si>
    <t>Income statement - 9 quarter summary</t>
  </si>
  <si>
    <t>Balance sheet - 5 year summary</t>
  </si>
  <si>
    <t>Cash and balances with Central Bank</t>
  </si>
  <si>
    <t>Due to credit institutions and Central Bank</t>
  </si>
  <si>
    <t>KFI - 9 Quarters</t>
  </si>
  <si>
    <t>Balance sheet - 9 quarter summary</t>
  </si>
  <si>
    <t>Earnings per share</t>
  </si>
  <si>
    <t>Net interest margin on total assets</t>
  </si>
  <si>
    <t>Net interest income - 9 quarter summary</t>
  </si>
  <si>
    <t>Loans</t>
  </si>
  <si>
    <t>Net interest income - 5 year summary</t>
  </si>
  <si>
    <t>KFI - 5 years</t>
  </si>
  <si>
    <t>Loans to customers - 5 year summary</t>
  </si>
  <si>
    <t>Corporates</t>
  </si>
  <si>
    <t>Loans to individuals</t>
  </si>
  <si>
    <t>Provision on loans</t>
  </si>
  <si>
    <t>Total loans to individuals</t>
  </si>
  <si>
    <t>Financial and insurance activities</t>
  </si>
  <si>
    <t>Industry, energy and manufacturing</t>
  </si>
  <si>
    <t>Information and communication technology</t>
  </si>
  <si>
    <t>Public administration, human health and social activities</t>
  </si>
  <si>
    <t>Real estate activities and construction</t>
  </si>
  <si>
    <t>Wholesale and retail trade</t>
  </si>
  <si>
    <t>Loans to corporates</t>
  </si>
  <si>
    <t>Total loans to corporates</t>
  </si>
  <si>
    <t>Loans to corporates specified by sector:</t>
  </si>
  <si>
    <t>Share capital and share premium</t>
  </si>
  <si>
    <t>Other reserves</t>
  </si>
  <si>
    <t>Retained earnings</t>
  </si>
  <si>
    <t>Other statutory deductions</t>
  </si>
  <si>
    <t>Subordinated liabilities</t>
  </si>
  <si>
    <t>Capital and Risk Weighted Assets</t>
  </si>
  <si>
    <t>Related ratios</t>
  </si>
  <si>
    <t>Leverage ratio</t>
  </si>
  <si>
    <t>On-balance sheet exposures</t>
  </si>
  <si>
    <t>Derivative exposures</t>
  </si>
  <si>
    <t>Securities financing transaction exposures</t>
  </si>
  <si>
    <t>Off-balance sheet exposures</t>
  </si>
  <si>
    <t>Total exposure</t>
  </si>
  <si>
    <t>Net interest margin on interest bearing assets</t>
  </si>
  <si>
    <t>Liabilities</t>
  </si>
  <si>
    <t>Total liabilities</t>
  </si>
  <si>
    <t>Total shareholders equity</t>
  </si>
  <si>
    <t>Ratios:</t>
  </si>
  <si>
    <t>Agriculture and forestry</t>
  </si>
  <si>
    <t>Loans to customers - 9 quarter summary</t>
  </si>
  <si>
    <t>Disclaimer</t>
  </si>
  <si>
    <t>This document has been prepared for information purposes only and should not be relied upon, or form the basis of any action or decision, by any person. Nothing in this document is, nor shall be relied on as, a promise or representation as to the future. In supplying this document, Arion Bank does not undertake any obligation to provide the recipient with access to any additional information or to update this document or to correct any inaccuracies herein which may become apparent.</t>
  </si>
  <si>
    <t>The information relating to Arion Bank, its subsidiaries and associates and their respective businesses and assets contained in, or used in preparing, this document has not been verified or audited. Further, this document does not purport to provide a complete description of the matters to which it relates.</t>
  </si>
  <si>
    <t>Some information may be based on assumptions or market conditions and may change without notice. Accordingly, no representation or warranty, express or implied, is made as to the fairness, accuracy, completeness or correctness of the information, forecasts, opinions and expectations contained in this document and no reliance should be placed on such information, forecasts, opinions and expectations. To the extent permitted by law, none of Arion Bank or any of their affiliates or advisers, any of their respective directors, officers or employees, or any other person, accepts any liability whatsoever for any loss howsoever arising from any use of this document or its contents or otherwise arising in connection with this document.</t>
  </si>
  <si>
    <t>By accepting this document you agree to be bound by the foregoing instructions and limitations.</t>
  </si>
  <si>
    <t>Due to rounding, numbers in the disclosures may not add up precisely to the totals provided and percentages may not precisely reflect the absolute figures.</t>
  </si>
  <si>
    <t>Capital adequacy ratio</t>
  </si>
  <si>
    <t>Number of FTE´s at year end</t>
  </si>
  <si>
    <t>Common equity Tier 1 capital</t>
  </si>
  <si>
    <t>Tier 2 Capital</t>
  </si>
  <si>
    <t>Capital base:</t>
  </si>
  <si>
    <t>Credit Risk, loans</t>
  </si>
  <si>
    <t>Credit valuation adjustment</t>
  </si>
  <si>
    <t>Credit Risk, securities and other</t>
  </si>
  <si>
    <t>General credit risk adjustments</t>
  </si>
  <si>
    <t>Non-controlling interest not eligible for inclusion in CET1 capital</t>
  </si>
  <si>
    <t>Net insurance income</t>
  </si>
  <si>
    <t>Counterparty credit risk</t>
  </si>
  <si>
    <t>Market Risk due to currency imbalance</t>
  </si>
  <si>
    <t>CET 1 ratio</t>
  </si>
  <si>
    <t>Income tax expense</t>
  </si>
  <si>
    <t>Common Equity Tier 1 capital before regulatory adjustments</t>
  </si>
  <si>
    <t>Foreseeable dividend</t>
  </si>
  <si>
    <t>Deductions related to the consolidated situation</t>
  </si>
  <si>
    <t>Non-controlling interest not eligible for inclusion in CET 1 capital</t>
  </si>
  <si>
    <t>Share of stage 3 loans, gross*</t>
  </si>
  <si>
    <t>* (Gross carrying value of stage 3 loans + gross carrying value of POCI loans in Risk class 4 or lower) / Gross carrying value of loans to customers</t>
  </si>
  <si>
    <t>Liabilities associated with disposal groups held for sale</t>
  </si>
  <si>
    <t>Asset and disposal groups held for sale</t>
  </si>
  <si>
    <t>Net interest income on credit risk</t>
  </si>
  <si>
    <t>Earnings before income tax</t>
  </si>
  <si>
    <t>Additional Tier 1 capital</t>
  </si>
  <si>
    <t>REA/Total assets</t>
  </si>
  <si>
    <t>Risk weighted exposure amount (REA)</t>
  </si>
  <si>
    <t>Total risk weighted exposure amount</t>
  </si>
  <si>
    <t>Net financial (loss) income</t>
  </si>
  <si>
    <t>Other net operating income / loss</t>
  </si>
  <si>
    <t>Discontinued operations held for sale, net of income tax</t>
  </si>
  <si>
    <t>Adjustment under IFRS 9 transitional arrangements</t>
  </si>
  <si>
    <t>Return on REA</t>
  </si>
  <si>
    <t>Unaudited interim net earnings</t>
  </si>
  <si>
    <t>Q3 2021</t>
  </si>
  <si>
    <t>Q4 2021</t>
  </si>
  <si>
    <t>Total own funds</t>
  </si>
  <si>
    <t>Tier 2 instruments</t>
  </si>
  <si>
    <t>Tier 2 instruments of financial sector entities (signif. invest.)</t>
  </si>
  <si>
    <t>Capital ratios*</t>
  </si>
  <si>
    <t>9M 2021</t>
  </si>
  <si>
    <t>Q1 2022</t>
  </si>
  <si>
    <t>Q2 2022</t>
  </si>
  <si>
    <t>Q3 2022</t>
  </si>
  <si>
    <t>9M 2022</t>
  </si>
  <si>
    <t>Q4 2022</t>
  </si>
  <si>
    <t>Q1 2023</t>
  </si>
  <si>
    <t>Q2 2023</t>
  </si>
  <si>
    <t>Q3 2023</t>
  </si>
  <si>
    <t>9M 2023</t>
  </si>
  <si>
    <t>*Capital ratios include interim profit in Q1 and Q3 figures</t>
  </si>
  <si>
    <t>Non-controlling interest eligible for inclusion in CET1 capital</t>
  </si>
  <si>
    <t>Operating income / Risk exposure amount</t>
  </si>
  <si>
    <t>Return on risk exposure amount</t>
  </si>
  <si>
    <t>Number of FTE´s at period end</t>
  </si>
  <si>
    <t>Net earnings from continuing operations</t>
  </si>
  <si>
    <t>Credit Risk, loans*</t>
  </si>
  <si>
    <t>Capital**</t>
  </si>
  <si>
    <t>Capital ratios**</t>
  </si>
  <si>
    <r>
      <t>Ar</t>
    </r>
    <r>
      <rPr>
        <sz val="60"/>
        <color indexed="9"/>
        <rFont val="Times New Roman"/>
        <family val="1"/>
        <charset val="204"/>
      </rPr>
      <t>i</t>
    </r>
    <r>
      <rPr>
        <sz val="60"/>
        <color indexed="9"/>
        <rFont val="Palatino Linotype"/>
        <family val="1"/>
        <charset val="204"/>
      </rPr>
      <t xml:space="preserve">on Bank Factbook
</t>
    </r>
    <r>
      <rPr>
        <sz val="50"/>
        <color indexed="9"/>
        <rFont val="Palatino Linotype"/>
        <family val="1"/>
        <charset val="204"/>
      </rPr>
      <t xml:space="preserve">31 December 2022
</t>
    </r>
    <r>
      <rPr>
        <sz val="18"/>
        <color indexed="9"/>
        <rFont val="Palatino Linotype"/>
        <family val="1"/>
        <charset val="204"/>
      </rPr>
      <t>Unaudited</t>
    </r>
  </si>
  <si>
    <t>*Capital ratios include interim profit</t>
  </si>
  <si>
    <t>Capital</t>
  </si>
  <si>
    <t>Insurance revenue</t>
  </si>
  <si>
    <t>Insurance service expenses</t>
  </si>
  <si>
    <t>Insurance service results</t>
  </si>
  <si>
    <t>Cost-to-core income ratio*</t>
  </si>
  <si>
    <t>Share of stage 3 loans, gross**</t>
  </si>
  <si>
    <t>* *(Gross carrying value of stage 3 loans + gross carrying value of POCI loans in Risk class 4 or lower) / Gross carrying value of loans to customers</t>
  </si>
  <si>
    <t>*Including expenses from insurance operations</t>
  </si>
  <si>
    <t>Cost-to-income ratio*</t>
  </si>
  <si>
    <t>** (Gross carrying value of stage 3 loans + gross carrying value of POCI loans in Risk class 4 or lower) / Gross carrying value of loans to customers</t>
  </si>
  <si>
    <t>Allocated equity</t>
  </si>
  <si>
    <t>Earnings (loss) before income tax</t>
  </si>
  <si>
    <t>Bank levy</t>
  </si>
  <si>
    <t>Allocated expenses</t>
  </si>
  <si>
    <t>Total operating income (loss)</t>
  </si>
  <si>
    <t>Other operating income (loss)</t>
  </si>
  <si>
    <t>Net financial income (loss)</t>
  </si>
  <si>
    <t>Net insurance income (expense)</t>
  </si>
  <si>
    <t>Net fee and commission income (expense)</t>
  </si>
  <si>
    <t>Net interest income (loss)</t>
  </si>
  <si>
    <t>Supporting units and eliminations:</t>
  </si>
  <si>
    <t>*From Q1 2022 the operation of Vördur has been split into individuals and corporates and is presented as such as part of Corporate &amp; Investment Banking and Retail banking, respectively</t>
  </si>
  <si>
    <t>Net interest income (expense)</t>
  </si>
  <si>
    <t>Subsidiaries excluding Stefnir and Vördur:</t>
  </si>
  <si>
    <t>Total operating income</t>
  </si>
  <si>
    <t>Share of profit of associates</t>
  </si>
  <si>
    <t>Vördur*:</t>
  </si>
  <si>
    <t>Treasury and Market making:</t>
  </si>
  <si>
    <t>Retail Bank including insurance*:</t>
  </si>
  <si>
    <t>Corporate &amp; Investment Bank including insurance*:</t>
  </si>
  <si>
    <t>Markets and Stefnir:</t>
  </si>
  <si>
    <t>Operating segments - Quarters summary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</si>
</sst>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0">
    <numFmt numFmtId="6" formatCode="#,##0\ &quot;kr&quot;;[Red]\-#,##0\ &quot;kr&quot;"/>
    <numFmt numFmtId="44" formatCode="_-* #,##0.00\ &quot;kr&quot;_-;\-* #,##0.00\ &quot;kr&quot;_-;_-* &quot;-&quot;??\ &quot;kr&quot;_-;_-@_-"/>
    <numFmt numFmtId="164" formatCode="_-* #,##0.00\ _k_r_-;\-* #,##0.00\ _k_r_-;_-* &quot;-&quot;??\ _k_r_-;_-@_-"/>
    <numFmt numFmtId="165" formatCode="_(* #,##0.00_);_(* \(#,##0.00\);_(* &quot;-&quot;??_);_(@_)"/>
    <numFmt numFmtId="166" formatCode="0.0%"/>
    <numFmt numFmtId="167" formatCode="#,##0.0%"/>
    <numFmt numFmtId="168" formatCode="@\ *."/>
    <numFmt numFmtId="169" formatCode="\(#,##0\);#,##0_)"/>
    <numFmt numFmtId="170" formatCode="#,##0,_);\(#,##0,\)"/>
    <numFmt numFmtId="171" formatCode="\(#,##0,\);#,##0,_)"/>
    <numFmt numFmtId="172" formatCode="#,##0,;\(#,##0,\);0;@"/>
    <numFmt numFmtId="173" formatCode="#,##0;\(#,##0\);0;@"/>
    <numFmt numFmtId="174" formatCode="m\/d\/yy\ h:mm"/>
    <numFmt numFmtId="175" formatCode="m\/d"/>
    <numFmt numFmtId="176" formatCode="\(#,##0.00\);#,##0.00_)"/>
    <numFmt numFmtId="177" formatCode="\ \ \ @"/>
    <numFmt numFmtId="178" formatCode="\ \ \ @\ *."/>
    <numFmt numFmtId="179" formatCode="\ \ \ \ \ \ @"/>
    <numFmt numFmtId="180" formatCode="\ \ \ \ \ \ \ \ \ @\ *."/>
    <numFmt numFmtId="181" formatCode="\ \ \ \ \ \ @\ *."/>
    <numFmt numFmtId="182" formatCode="\ \ \ \ \ \ \ \ \ @"/>
    <numFmt numFmtId="183" formatCode="#,##0\ &quot;$&quot;_);[Red]\(* #,##0\ &quot;$&quot;\)"/>
    <numFmt numFmtId="184" formatCode="#,##0\ \ ;[Red]\(* #,##0\ \)"/>
    <numFmt numFmtId="185" formatCode="#,##0.00%\ ;[Red]\(#,##0.00%\)"/>
    <numFmt numFmtId="186" formatCode="#,##0\ \ ;\(* #,##0\ \)"/>
    <numFmt numFmtId="187" formatCode="#,##0\ ;[Red]\(* #,##0\)"/>
    <numFmt numFmtId="188" formatCode="#,##0.0"/>
    <numFmt numFmtId="189" formatCode="#,##0%"/>
    <numFmt numFmtId="190" formatCode="#,##0\ ;\(#,##0\);&quot;-&quot;\ "/>
    <numFmt numFmtId="191" formatCode="0.0"/>
    <numFmt numFmtId="192" formatCode="#,##0.0\ ;\(#,##0.0\);&quot;-&quot;\ "/>
    <numFmt numFmtId="193" formatCode="#,##0%;\(#,##0%\)"/>
    <numFmt numFmtId="194" formatCode="0\ \ "/>
    <numFmt numFmtId="195" formatCode="0.0%;\(0.0%\)"/>
    <numFmt numFmtId="196" formatCode="dd\.mmmm\.yyyy"/>
    <numFmt numFmtId="197" formatCode="#,##0\ &quot;£&quot;_);[Red]\(* #,##0\ &quot;£&quot;\)"/>
    <numFmt numFmtId="198" formatCode="0%;\(0%\)"/>
    <numFmt numFmtId="199" formatCode="#,##0_);\(#,##0_)"/>
    <numFmt numFmtId="200" formatCode="#,##0.\-"/>
    <numFmt numFmtId="201" formatCode="#,##0,,;[Blue]\-#,##0,,"/>
    <numFmt numFmtId="202" formatCode="#,##0,,;[Red]\-#,##0,,"/>
    <numFmt numFmtId="203" formatCode="#,##0;\ \(#,##0\)"/>
    <numFmt numFmtId="204" formatCode="#,##0\ \ ;\ \(#,##0\)"/>
    <numFmt numFmtId="205" formatCode="#,##0;[Red]&quot;-&quot;#,##0"/>
    <numFmt numFmtId="206" formatCode="[$-409]dd/mmm/yy;@"/>
    <numFmt numFmtId="207" formatCode="[$-101041D]###\ ###\ ###\ ###\ ###\ ###\ ###\ ###\ ###\ ###\ ###\ ###\ ###\ ##0.000\ 000"/>
    <numFmt numFmtId="208" formatCode="[$-409]d/mmm/yyyy;@"/>
    <numFmt numFmtId="209" formatCode="#,##0.00\ ;\(#,##0.00\);&quot;-&quot;\ "/>
    <numFmt numFmtId="210" formatCode="#,##0.0%;\(#,##0.0%\);&quot;-&quot;"/>
    <numFmt numFmtId="211" formatCode="_(* #,##0.0%_);_(* \(#,##0.0%\);_(* &quot;-&quot;??_);_(@_)"/>
  </numFmts>
  <fonts count="86">
    <font>
      <sz val="11"/>
      <color theme="1"/>
      <name val="Calibri"/>
      <family val="2"/>
      <scheme val="minor"/>
    </font>
    <font>
      <sz val="11"/>
      <color theme="1"/>
      <name val="Calibri"/>
      <family val="2"/>
      <scheme val="minor"/>
    </font>
    <font>
      <sz val="10"/>
      <name val="Times New Roman"/>
      <family val="1"/>
    </font>
    <font>
      <sz val="11"/>
      <name val="Arial"/>
      <family val="2"/>
    </font>
    <font>
      <sz val="11"/>
      <color indexed="12"/>
      <name val="Times New Roman"/>
      <family val="1"/>
    </font>
    <font>
      <b/>
      <sz val="16"/>
      <name val="Times New Roman"/>
      <family val="1"/>
    </font>
    <font>
      <sz val="10"/>
      <name val="Tms Rmn"/>
    </font>
    <font>
      <sz val="11"/>
      <name val="Tms Rmn"/>
    </font>
    <font>
      <sz val="11"/>
      <name val="Times New Roman"/>
      <family val="1"/>
    </font>
    <font>
      <b/>
      <sz val="11"/>
      <name val="Times New Roman"/>
      <family val="1"/>
    </font>
    <font>
      <b/>
      <sz val="11"/>
      <name val="Arial"/>
      <family val="2"/>
    </font>
    <font>
      <sz val="10"/>
      <name val="Times rmn"/>
    </font>
    <font>
      <b/>
      <sz val="11"/>
      <color indexed="10"/>
      <name val="Times New Roman"/>
      <family val="1"/>
    </font>
    <font>
      <b/>
      <sz val="18"/>
      <name val="Times New Roman"/>
      <family val="1"/>
    </font>
    <font>
      <b/>
      <sz val="14"/>
      <name val="Times New Roman"/>
      <family val="1"/>
    </font>
    <font>
      <sz val="10"/>
      <color theme="1"/>
      <name val="Calibri"/>
      <family val="2"/>
      <scheme val="minor"/>
    </font>
    <font>
      <b/>
      <sz val="10"/>
      <color theme="0"/>
      <name val="Calibri"/>
      <family val="2"/>
      <scheme val="minor"/>
    </font>
    <font>
      <b/>
      <sz val="10"/>
      <color theme="1"/>
      <name val="Calibri"/>
      <family val="2"/>
      <scheme val="minor"/>
    </font>
    <font>
      <sz val="10"/>
      <color rgb="FFFF0000"/>
      <name val="Calibri"/>
      <family val="2"/>
      <scheme val="minor"/>
    </font>
    <font>
      <b/>
      <sz val="9"/>
      <color theme="1"/>
      <name val="Calibri"/>
      <family val="2"/>
      <scheme val="minor"/>
    </font>
    <font>
      <sz val="9"/>
      <color theme="1"/>
      <name val="Calibri"/>
      <family val="2"/>
      <scheme val="minor"/>
    </font>
    <font>
      <b/>
      <sz val="9"/>
      <color theme="0"/>
      <name val="Calibri"/>
      <family val="2"/>
      <scheme val="minor"/>
    </font>
    <font>
      <sz val="8"/>
      <color theme="1"/>
      <name val="Arial"/>
      <family val="2"/>
    </font>
    <font>
      <b/>
      <sz val="9"/>
      <color theme="0"/>
      <name val="Arial"/>
      <family val="2"/>
    </font>
    <font>
      <sz val="9"/>
      <color theme="1"/>
      <name val="Arial"/>
      <family val="2"/>
    </font>
    <font>
      <b/>
      <sz val="9"/>
      <name val="Arial"/>
      <family val="2"/>
    </font>
    <font>
      <b/>
      <sz val="9"/>
      <color theme="1"/>
      <name val="Arial"/>
      <family val="2"/>
    </font>
    <font>
      <sz val="9"/>
      <name val="Arial"/>
      <family val="2"/>
    </font>
    <font>
      <b/>
      <sz val="9"/>
      <color rgb="FFFF0000"/>
      <name val="Arial"/>
      <family val="2"/>
    </font>
    <font>
      <sz val="10"/>
      <name val="Arial"/>
      <family val="2"/>
    </font>
    <font>
      <sz val="10"/>
      <color indexed="8"/>
      <name val="Arial"/>
      <family val="2"/>
    </font>
    <font>
      <b/>
      <sz val="10"/>
      <name val="Times"/>
      <family val="1"/>
    </font>
    <font>
      <b/>
      <sz val="12"/>
      <name val="Arial"/>
      <family val="2"/>
    </font>
    <font>
      <sz val="12"/>
      <name val="Times New Roman"/>
      <family val="1"/>
    </font>
    <font>
      <sz val="9"/>
      <color rgb="FFFF0000"/>
      <name val="Calibri"/>
      <family val="2"/>
      <scheme val="minor"/>
    </font>
    <font>
      <b/>
      <u/>
      <sz val="10"/>
      <color theme="1"/>
      <name val="Calibri"/>
      <family val="2"/>
      <scheme val="minor"/>
    </font>
    <font>
      <sz val="11"/>
      <color theme="0"/>
      <name val="Calibri"/>
      <family val="2"/>
      <scheme val="minor"/>
    </font>
    <font>
      <sz val="11"/>
      <color indexed="8"/>
      <name val="Calibri"/>
      <family val="2"/>
    </font>
    <font>
      <sz val="11"/>
      <color indexed="9"/>
      <name val="Calibri"/>
      <family val="2"/>
    </font>
    <font>
      <b/>
      <sz val="11"/>
      <color theme="0"/>
      <name val="Calibri"/>
      <family val="2"/>
      <scheme val="minor"/>
    </font>
    <font>
      <b/>
      <sz val="11"/>
      <color theme="1"/>
      <name val="Calibri"/>
      <family val="2"/>
      <scheme val="minor"/>
    </font>
    <font>
      <b/>
      <sz val="11"/>
      <name val="Calibri"/>
      <family val="2"/>
      <scheme val="minor"/>
    </font>
    <font>
      <sz val="11"/>
      <name val="Calibri"/>
      <family val="2"/>
      <scheme val="minor"/>
    </font>
    <font>
      <b/>
      <sz val="10"/>
      <color rgb="FFFF0000"/>
      <name val="Calibri"/>
      <family val="2"/>
      <scheme val="minor"/>
    </font>
    <font>
      <b/>
      <sz val="9"/>
      <color rgb="FFFF0000"/>
      <name val="Calibri"/>
      <family val="2"/>
      <scheme val="minor"/>
    </font>
    <font>
      <u/>
      <sz val="10"/>
      <color indexed="12"/>
      <name val="Arial"/>
      <family val="2"/>
    </font>
    <font>
      <sz val="11"/>
      <color rgb="FFFF0000"/>
      <name val="Calibri"/>
      <family val="2"/>
      <scheme val="minor"/>
    </font>
    <font>
      <sz val="8.5"/>
      <name val="Calibri"/>
      <family val="2"/>
      <scheme val="minor"/>
    </font>
    <font>
      <b/>
      <sz val="8.5"/>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i/>
      <sz val="11"/>
      <color rgb="FF7F7F7F"/>
      <name val="Calibri"/>
      <family val="2"/>
      <scheme val="minor"/>
    </font>
    <font>
      <sz val="10"/>
      <name val="Helv"/>
    </font>
    <font>
      <sz val="16"/>
      <name val="Arial"/>
      <family val="2"/>
    </font>
    <font>
      <b/>
      <sz val="10"/>
      <name val="Arial"/>
      <family val="2"/>
    </font>
    <font>
      <sz val="10"/>
      <color indexed="45"/>
      <name val="Arial"/>
      <family val="2"/>
    </font>
    <font>
      <sz val="11"/>
      <color indexed="8"/>
      <name val="Arial"/>
      <family val="2"/>
    </font>
    <font>
      <sz val="10"/>
      <name val="MS Sans Serif"/>
      <family val="2"/>
    </font>
    <font>
      <sz val="10"/>
      <color indexed="9"/>
      <name val="Arial"/>
      <family val="2"/>
    </font>
    <font>
      <sz val="11"/>
      <color indexed="60"/>
      <name val="Calibri"/>
      <family val="2"/>
    </font>
    <font>
      <u/>
      <sz val="10"/>
      <color indexed="45"/>
      <name val="Arial"/>
      <family val="2"/>
    </font>
    <font>
      <sz val="11"/>
      <color theme="1"/>
      <name val="Arial"/>
      <family val="2"/>
    </font>
    <font>
      <b/>
      <sz val="10"/>
      <color rgb="FF005FAC"/>
      <name val="Calibri"/>
      <family val="2"/>
      <scheme val="minor"/>
    </font>
    <font>
      <b/>
      <sz val="15"/>
      <color theme="0"/>
      <name val="Arial"/>
      <family val="2"/>
    </font>
    <font>
      <b/>
      <sz val="10"/>
      <color rgb="FF005FAC"/>
      <name val="Arial"/>
      <family val="2"/>
    </font>
    <font>
      <b/>
      <sz val="10"/>
      <color theme="0"/>
      <name val="Arial"/>
      <family val="2"/>
    </font>
    <font>
      <b/>
      <sz val="10"/>
      <color theme="1"/>
      <name val="Arial"/>
      <family val="2"/>
    </font>
    <font>
      <sz val="7"/>
      <color theme="1"/>
      <name val="Arial"/>
      <family val="2"/>
    </font>
    <font>
      <b/>
      <sz val="11"/>
      <color theme="1"/>
      <name val="Arial"/>
      <family val="2"/>
    </font>
    <font>
      <sz val="10"/>
      <color theme="1"/>
      <name val="Arial"/>
      <family val="2"/>
    </font>
    <font>
      <b/>
      <sz val="10"/>
      <color rgb="FF005FAB"/>
      <name val="Arial"/>
      <family val="2"/>
    </font>
    <font>
      <sz val="11"/>
      <color rgb="FFFF0000"/>
      <name val="Arial"/>
      <family val="2"/>
    </font>
    <font>
      <sz val="60"/>
      <color indexed="9"/>
      <name val="Times New Roman"/>
      <family val="1"/>
      <charset val="204"/>
    </font>
    <font>
      <sz val="60"/>
      <color indexed="9"/>
      <name val="Palatino Linotype"/>
      <family val="1"/>
      <charset val="204"/>
    </font>
    <font>
      <sz val="50"/>
      <color indexed="9"/>
      <name val="Palatino Linotype"/>
      <family val="1"/>
      <charset val="204"/>
    </font>
    <font>
      <sz val="18"/>
      <color indexed="9"/>
      <name val="Palatino Linotype"/>
      <family val="1"/>
      <charset val="204"/>
    </font>
    <font>
      <b/>
      <sz val="12"/>
      <color theme="1"/>
      <name val="Arial"/>
      <family val="2"/>
    </font>
  </fonts>
  <fills count="62">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356AAE"/>
        <bgColor indexed="64"/>
      </patternFill>
    </fill>
    <fill>
      <patternFill patternType="solid">
        <fgColor rgb="FFFF0000"/>
        <bgColor indexed="64"/>
      </patternFill>
    </fill>
    <fill>
      <patternFill patternType="solid">
        <fgColor theme="0" tint="-0.499984740745262"/>
        <bgColor indexed="64"/>
      </patternFill>
    </fill>
    <fill>
      <patternFill patternType="solid">
        <fgColor theme="5" tint="0.59999389629810485"/>
        <bgColor indexed="6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5" tint="0.79998168889431442"/>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indexed="47"/>
      </patternFill>
    </fill>
    <fill>
      <patternFill patternType="solid">
        <fgColor indexed="31"/>
      </patternFill>
    </fill>
    <fill>
      <patternFill patternType="solid">
        <fgColor indexed="29"/>
      </patternFill>
    </fill>
    <fill>
      <patternFill patternType="solid">
        <fgColor indexed="45"/>
      </patternFill>
    </fill>
    <fill>
      <patternFill patternType="solid">
        <fgColor indexed="26"/>
      </patternFill>
    </fill>
    <fill>
      <patternFill patternType="solid">
        <fgColor indexed="42"/>
      </patternFill>
    </fill>
    <fill>
      <patternFill patternType="solid">
        <fgColor indexed="22"/>
      </patternFill>
    </fill>
    <fill>
      <patternFill patternType="solid">
        <fgColor indexed="46"/>
      </patternFill>
    </fill>
    <fill>
      <patternFill patternType="solid">
        <fgColor indexed="27"/>
      </patternFill>
    </fill>
    <fill>
      <patternFill patternType="solid">
        <fgColor indexed="44"/>
      </patternFill>
    </fill>
    <fill>
      <patternFill patternType="solid">
        <fgColor indexed="43"/>
      </patternFill>
    </fill>
    <fill>
      <patternFill patternType="solid">
        <fgColor indexed="11"/>
      </patternFill>
    </fill>
    <fill>
      <patternFill patternType="solid">
        <fgColor indexed="51"/>
      </patternFill>
    </fill>
    <fill>
      <patternFill patternType="solid">
        <fgColor indexed="49"/>
      </patternFill>
    </fill>
    <fill>
      <patternFill patternType="solid">
        <fgColor indexed="30"/>
      </patternFill>
    </fill>
    <fill>
      <patternFill patternType="solid">
        <fgColor theme="4" tint="0.79998168889431442"/>
        <bgColor indexed="64"/>
      </patternFill>
    </fill>
    <fill>
      <patternFill patternType="solid">
        <fgColor rgb="FF3562A8"/>
        <bgColor indexed="64"/>
      </patternFill>
    </fill>
    <fill>
      <patternFill patternType="solid">
        <fgColor rgb="FF005FAC"/>
        <bgColor indexed="64"/>
      </patternFill>
    </fill>
    <fill>
      <patternFill patternType="solid">
        <fgColor rgb="FFFA780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39997558519241921"/>
        <bgColor indexed="65"/>
      </patternFill>
    </fill>
    <fill>
      <patternFill patternType="solid">
        <fgColor theme="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39997558519241921"/>
        <bgColor indexed="65"/>
      </patternFill>
    </fill>
    <fill>
      <patternFill patternType="solid">
        <fgColor theme="8"/>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39997558519241921"/>
        <bgColor indexed="65"/>
      </patternFill>
    </fill>
    <fill>
      <patternFill patternType="solid">
        <fgColor indexed="12"/>
        <bgColor indexed="64"/>
      </patternFill>
    </fill>
    <fill>
      <patternFill patternType="solid">
        <fgColor indexed="9"/>
        <bgColor indexed="64"/>
      </patternFill>
    </fill>
    <fill>
      <patternFill patternType="solid">
        <fgColor rgb="FF005FAB"/>
        <bgColor indexed="64"/>
      </patternFill>
    </fill>
    <fill>
      <patternFill patternType="solid">
        <fgColor rgb="FF005AB4"/>
        <bgColor indexed="64"/>
      </patternFill>
    </fill>
  </fills>
  <borders count="42">
    <border>
      <left/>
      <right/>
      <top/>
      <bottom/>
      <diagonal/>
    </border>
    <border>
      <left/>
      <right/>
      <top style="hair">
        <color auto="1"/>
      </top>
      <bottom style="hair">
        <color auto="1"/>
      </bottom>
      <diagonal/>
    </border>
    <border>
      <left/>
      <right/>
      <top/>
      <bottom style="hair">
        <color auto="1"/>
      </bottom>
      <diagonal/>
    </border>
    <border>
      <left/>
      <right/>
      <top style="thin">
        <color indexed="64"/>
      </top>
      <bottom/>
      <diagonal/>
    </border>
    <border>
      <left/>
      <right/>
      <top style="thin">
        <color indexed="64"/>
      </top>
      <bottom style="double">
        <color indexed="64"/>
      </bottom>
      <diagonal/>
    </border>
    <border>
      <left/>
      <right/>
      <top style="hair">
        <color indexed="64"/>
      </top>
      <bottom style="double">
        <color indexed="64"/>
      </bottom>
      <diagonal/>
    </border>
    <border>
      <left/>
      <right/>
      <top style="hair">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top style="medium">
        <color indexed="64"/>
      </top>
      <bottom style="medium">
        <color indexed="64"/>
      </bottom>
      <diagonal/>
    </border>
    <border>
      <left style="thin">
        <color rgb="FF356AAE"/>
      </left>
      <right style="thin">
        <color rgb="FF356AAE"/>
      </right>
      <top style="thin">
        <color rgb="FF356AAE"/>
      </top>
      <bottom style="double">
        <color rgb="FF356AAE"/>
      </bottom>
      <diagonal/>
    </border>
    <border>
      <left style="thin">
        <color rgb="FF356AAE"/>
      </left>
      <right style="thin">
        <color rgb="FF356AAE"/>
      </right>
      <top style="thin">
        <color rgb="FF356AAE"/>
      </top>
      <bottom/>
      <diagonal/>
    </border>
    <border>
      <left style="thin">
        <color rgb="FF356AAE"/>
      </left>
      <right style="thin">
        <color rgb="FF356AAE"/>
      </right>
      <top/>
      <bottom/>
      <diagonal/>
    </border>
    <border>
      <left style="thin">
        <color rgb="FF356AAE"/>
      </left>
      <right style="thin">
        <color rgb="FF356AAE"/>
      </right>
      <top/>
      <bottom style="double">
        <color rgb="FF356AAE"/>
      </bottom>
      <diagonal/>
    </border>
    <border>
      <left style="thin">
        <color rgb="FF356AAE"/>
      </left>
      <right style="thin">
        <color rgb="FF356AAE"/>
      </right>
      <top/>
      <bottom style="thin">
        <color rgb="FF356AAE"/>
      </bottom>
      <diagonal/>
    </border>
    <border>
      <left style="thin">
        <color rgb="FF356AAE"/>
      </left>
      <right/>
      <top style="thin">
        <color rgb="FF356AAE"/>
      </top>
      <bottom/>
      <diagonal/>
    </border>
    <border>
      <left/>
      <right style="thin">
        <color rgb="FF356AAE"/>
      </right>
      <top style="thin">
        <color rgb="FF356AAE"/>
      </top>
      <bottom/>
      <diagonal/>
    </border>
    <border>
      <left style="thin">
        <color rgb="FF356AAE"/>
      </left>
      <right/>
      <top/>
      <bottom/>
      <diagonal/>
    </border>
    <border>
      <left/>
      <right style="thin">
        <color rgb="FF356AAE"/>
      </right>
      <top/>
      <bottom/>
      <diagonal/>
    </border>
    <border>
      <left style="thin">
        <color rgb="FF356AAE"/>
      </left>
      <right/>
      <top/>
      <bottom style="double">
        <color rgb="FF356AAE"/>
      </bottom>
      <diagonal/>
    </border>
    <border>
      <left/>
      <right style="thin">
        <color rgb="FF356AAE"/>
      </right>
      <top/>
      <bottom style="double">
        <color rgb="FF356AAE"/>
      </bottom>
      <diagonal/>
    </border>
    <border>
      <left style="thin">
        <color rgb="FF356AAE"/>
      </left>
      <right/>
      <top/>
      <bottom style="thin">
        <color rgb="FF356AAE"/>
      </bottom>
      <diagonal/>
    </border>
    <border>
      <left/>
      <right style="thin">
        <color rgb="FF356AAE"/>
      </right>
      <top/>
      <bottom style="thin">
        <color rgb="FF356AAE"/>
      </bottom>
      <diagonal/>
    </border>
    <border>
      <left/>
      <right/>
      <top style="thin">
        <color rgb="FF356AAE"/>
      </top>
      <bottom/>
      <diagonal/>
    </border>
    <border>
      <left/>
      <right/>
      <top/>
      <bottom style="thin">
        <color rgb="FF356AAE"/>
      </bottom>
      <diagonal/>
    </border>
    <border>
      <left style="thin">
        <color rgb="FF356AAE"/>
      </left>
      <right/>
      <top style="thin">
        <color rgb="FF356AAE"/>
      </top>
      <bottom style="double">
        <color rgb="FF356AAE"/>
      </bottom>
      <diagonal/>
    </border>
    <border>
      <left/>
      <right style="thin">
        <color rgb="FF356AAE"/>
      </right>
      <top style="thin">
        <color rgb="FF356AAE"/>
      </top>
      <bottom style="double">
        <color rgb="FF356AAE"/>
      </bottom>
      <diagonal/>
    </border>
    <border>
      <left/>
      <right/>
      <top style="thin">
        <color rgb="FF356AAE"/>
      </top>
      <bottom style="double">
        <color rgb="FF356AAE"/>
      </bottom>
      <diagonal/>
    </border>
    <border>
      <left/>
      <right/>
      <top/>
      <bottom style="double">
        <color rgb="FF356AAE"/>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style="thin">
        <color indexed="64"/>
      </top>
      <bottom style="thin">
        <color indexed="64"/>
      </bottom>
      <diagonal/>
    </border>
  </borders>
  <cellStyleXfs count="30798">
    <xf numFmtId="0" fontId="0" fillId="0" borderId="0"/>
    <xf numFmtId="9" fontId="1" fillId="0" borderId="0" applyFont="0" applyFill="0" applyBorder="0" applyAlignment="0" applyProtection="0"/>
    <xf numFmtId="37" fontId="3" fillId="0" borderId="0" applyFont="0" applyFill="0" applyBorder="0" applyAlignment="0" applyProtection="0"/>
    <xf numFmtId="169" fontId="3" fillId="0" borderId="0" applyFont="0" applyFill="0" applyBorder="0" applyAlignment="0" applyProtection="0"/>
    <xf numFmtId="170" fontId="3" fillId="0" borderId="0" applyFont="0" applyFill="0" applyBorder="0" applyAlignment="0" applyProtection="0"/>
    <xf numFmtId="171" fontId="3" fillId="0" borderId="0" applyFont="0" applyFill="0" applyBorder="0" applyAlignment="0" applyProtection="0"/>
    <xf numFmtId="172" fontId="4" fillId="0" borderId="0" applyFill="0" applyBorder="0" applyAlignment="0" applyProtection="0"/>
    <xf numFmtId="173" fontId="4" fillId="0" borderId="0" applyFill="0" applyBorder="0" applyAlignment="0" applyProtection="0"/>
    <xf numFmtId="0" fontId="5" fillId="0" borderId="0" applyNumberFormat="0" applyFill="0" applyBorder="0" applyAlignment="0" applyProtection="0"/>
    <xf numFmtId="174" fontId="6" fillId="0" borderId="0" applyFill="0" applyBorder="0" applyProtection="0"/>
    <xf numFmtId="174" fontId="6" fillId="0" borderId="3" applyFill="0" applyProtection="0"/>
    <xf numFmtId="174" fontId="6" fillId="0" borderId="4" applyFill="0" applyProtection="0"/>
    <xf numFmtId="174" fontId="6" fillId="0" borderId="0" applyFill="0" applyBorder="0" applyProtection="0"/>
    <xf numFmtId="175" fontId="6" fillId="0" borderId="0" applyFill="0" applyBorder="0" applyProtection="0"/>
    <xf numFmtId="175" fontId="6" fillId="0" borderId="3" applyFill="0" applyProtection="0"/>
    <xf numFmtId="175" fontId="6" fillId="0" borderId="4" applyFill="0" applyProtection="0"/>
    <xf numFmtId="175" fontId="6" fillId="0" borderId="0" applyFill="0" applyBorder="0" applyProtection="0"/>
    <xf numFmtId="39" fontId="3" fillId="0" borderId="0" applyFont="0" applyFill="0" applyBorder="0" applyAlignment="0" applyProtection="0"/>
    <xf numFmtId="176" fontId="3" fillId="0" borderId="0" applyFont="0" applyFill="0" applyBorder="0" applyAlignment="0" applyProtection="0"/>
    <xf numFmtId="177" fontId="7" fillId="0" borderId="0"/>
    <xf numFmtId="178" fontId="7" fillId="0" borderId="0">
      <alignment horizontal="centerContinuous"/>
    </xf>
    <xf numFmtId="179" fontId="8" fillId="0" borderId="0"/>
    <xf numFmtId="180" fontId="7" fillId="0" borderId="0">
      <alignment horizontal="centerContinuous"/>
    </xf>
    <xf numFmtId="168" fontId="2" fillId="0" borderId="0" applyFont="0" applyFill="0" applyBorder="0" applyProtection="0">
      <alignment horizontal="centerContinuous"/>
    </xf>
    <xf numFmtId="177" fontId="2" fillId="0" borderId="0" applyFont="0" applyFill="0" applyBorder="0" applyAlignment="0" applyProtection="0"/>
    <xf numFmtId="178" fontId="2" fillId="0" borderId="0" applyFont="0" applyFill="0" applyBorder="0" applyProtection="0">
      <alignment horizontal="centerContinuous"/>
    </xf>
    <xf numFmtId="179" fontId="2" fillId="0" borderId="0" applyFont="0" applyFill="0" applyBorder="0" applyAlignment="0" applyProtection="0"/>
    <xf numFmtId="181" fontId="2" fillId="0" borderId="0" applyFont="0" applyFill="0" applyBorder="0" applyProtection="0">
      <alignment horizontal="centerContinuous"/>
    </xf>
    <xf numFmtId="182" fontId="2" fillId="0" borderId="0" applyFont="0" applyFill="0" applyBorder="0" applyAlignment="0" applyProtection="0"/>
    <xf numFmtId="180" fontId="2" fillId="0" borderId="0" applyFont="0" applyFill="0" applyBorder="0" applyProtection="0">
      <alignment horizontal="centerContinuous"/>
    </xf>
    <xf numFmtId="183" fontId="8" fillId="0" borderId="0" applyFont="0" applyFill="0" applyBorder="0" applyAlignment="0" applyProtection="0"/>
    <xf numFmtId="184" fontId="9" fillId="0" borderId="0"/>
    <xf numFmtId="168" fontId="7" fillId="0" borderId="0">
      <alignment horizontal="centerContinuous"/>
    </xf>
    <xf numFmtId="49" fontId="10" fillId="0" borderId="0" applyFill="0" applyBorder="0" applyProtection="0">
      <alignment horizontal="center"/>
    </xf>
    <xf numFmtId="185" fontId="6" fillId="0" borderId="0" applyFont="0" applyFill="0" applyBorder="0" applyAlignment="0" applyProtection="0"/>
    <xf numFmtId="186" fontId="2" fillId="0" borderId="1" applyNumberFormat="0" applyFont="0" applyFill="0" applyAlignment="0" applyProtection="0"/>
    <xf numFmtId="184" fontId="2" fillId="0" borderId="5" applyNumberFormat="0" applyFont="0" applyFill="0" applyAlignment="0" applyProtection="0"/>
    <xf numFmtId="186" fontId="2" fillId="0" borderId="2" applyNumberFormat="0" applyFont="0" applyFill="0" applyAlignment="0" applyProtection="0"/>
    <xf numFmtId="186" fontId="2" fillId="0" borderId="6" applyNumberFormat="0" applyFont="0" applyFill="0" applyAlignment="0" applyProtection="0"/>
    <xf numFmtId="187" fontId="11" fillId="0" borderId="7"/>
    <xf numFmtId="169" fontId="10" fillId="0" borderId="4" applyFill="0" applyAlignment="0" applyProtection="0"/>
    <xf numFmtId="170" fontId="10" fillId="0" borderId="4" applyFill="0" applyAlignment="0" applyProtection="0"/>
    <xf numFmtId="171" fontId="10" fillId="0" borderId="4" applyFill="0" applyAlignment="0" applyProtection="0"/>
    <xf numFmtId="172" fontId="12" fillId="0" borderId="0" applyFill="0" applyBorder="0" applyAlignment="0" applyProtection="0"/>
    <xf numFmtId="37" fontId="10" fillId="0" borderId="4" applyFill="0" applyAlignment="0" applyProtection="0"/>
    <xf numFmtId="37" fontId="10" fillId="0" borderId="4" applyFill="0" applyAlignment="0" applyProtection="0"/>
    <xf numFmtId="37" fontId="10" fillId="0" borderId="4" applyFill="0" applyAlignment="0" applyProtection="0"/>
    <xf numFmtId="37" fontId="10" fillId="0" borderId="4" applyFill="0" applyAlignment="0" applyProtection="0"/>
    <xf numFmtId="37" fontId="10" fillId="0" borderId="4" applyFill="0" applyAlignment="0" applyProtection="0"/>
    <xf numFmtId="37" fontId="10" fillId="0" borderId="4" applyFill="0" applyAlignment="0" applyProtection="0"/>
    <xf numFmtId="38" fontId="6" fillId="0" borderId="0"/>
    <xf numFmtId="0" fontId="13" fillId="0" borderId="8" applyNumberFormat="0" applyFill="0" applyProtection="0">
      <alignment horizontal="centerContinuous"/>
    </xf>
    <xf numFmtId="184" fontId="14" fillId="0" borderId="0" applyNumberFormat="0" applyFill="0" applyBorder="0" applyProtection="0">
      <alignment horizontal="centerContinuous"/>
    </xf>
    <xf numFmtId="194" fontId="2" fillId="0" borderId="0" applyFont="0" applyFill="0" applyBorder="0" applyAlignment="0" applyProtection="0"/>
    <xf numFmtId="194" fontId="2" fillId="0" borderId="0" applyFont="0" applyFill="0" applyBorder="0" applyAlignment="0" applyProtection="0"/>
    <xf numFmtId="0" fontId="29" fillId="0" borderId="0" applyFill="0" applyBorder="0" applyAlignment="0"/>
    <xf numFmtId="0" fontId="29" fillId="0" borderId="0" applyFill="0" applyBorder="0" applyAlignment="0"/>
    <xf numFmtId="0" fontId="29" fillId="0" borderId="0" applyFill="0" applyBorder="0" applyAlignment="0"/>
    <xf numFmtId="195" fontId="29" fillId="0" borderId="0" applyFill="0" applyBorder="0" applyAlignment="0"/>
    <xf numFmtId="0" fontId="29" fillId="0" borderId="0" applyFill="0" applyBorder="0" applyAlignment="0"/>
    <xf numFmtId="0" fontId="29" fillId="0" borderId="0" applyFill="0" applyBorder="0" applyAlignment="0"/>
    <xf numFmtId="0" fontId="29" fillId="0" borderId="0" applyFill="0" applyBorder="0" applyAlignment="0"/>
    <xf numFmtId="0" fontId="29" fillId="0" borderId="0" applyFill="0" applyBorder="0" applyAlignment="0"/>
    <xf numFmtId="0" fontId="29" fillId="0" borderId="0" applyFont="0" applyFill="0" applyBorder="0" applyAlignment="0" applyProtection="0"/>
    <xf numFmtId="0" fontId="29" fillId="0" borderId="0" applyFont="0" applyFill="0" applyBorder="0" applyAlignment="0" applyProtection="0"/>
    <xf numFmtId="196" fontId="8" fillId="0" borderId="0" applyFont="0" applyFill="0" applyBorder="0" applyAlignment="0" applyProtection="0"/>
    <xf numFmtId="15" fontId="8" fillId="0" borderId="0" applyFont="0" applyFill="0" applyBorder="0" applyAlignment="0" applyProtection="0"/>
    <xf numFmtId="14" fontId="30" fillId="0" borderId="0" applyFill="0" applyBorder="0" applyAlignment="0"/>
    <xf numFmtId="0" fontId="29" fillId="0" borderId="0" applyFill="0" applyBorder="0" applyAlignment="0"/>
    <xf numFmtId="0" fontId="29" fillId="0" borderId="0" applyFill="0" applyBorder="0" applyAlignment="0"/>
    <xf numFmtId="0" fontId="29" fillId="0" borderId="0" applyFill="0" applyBorder="0" applyAlignment="0"/>
    <xf numFmtId="0" fontId="29" fillId="0" borderId="0" applyFill="0" applyBorder="0" applyAlignment="0"/>
    <xf numFmtId="0" fontId="29" fillId="0" borderId="0" applyFill="0" applyBorder="0" applyAlignment="0"/>
    <xf numFmtId="0" fontId="31" fillId="0" borderId="0"/>
    <xf numFmtId="0" fontId="32" fillId="0" borderId="10" applyNumberFormat="0" applyAlignment="0" applyProtection="0">
      <alignment horizontal="left" vertical="center"/>
    </xf>
    <xf numFmtId="0" fontId="32" fillId="0" borderId="9">
      <alignment horizontal="left" vertical="center"/>
    </xf>
    <xf numFmtId="168" fontId="2" fillId="0" borderId="0" applyFont="0" applyFill="0" applyBorder="0" applyProtection="0">
      <alignment horizontal="centerContinuous"/>
    </xf>
    <xf numFmtId="178" fontId="2" fillId="0" borderId="0" applyFont="0" applyFill="0" applyBorder="0" applyProtection="0">
      <alignment horizontal="centerContinuous"/>
    </xf>
    <xf numFmtId="177" fontId="2" fillId="0" borderId="0" applyFont="0" applyFill="0" applyBorder="0" applyAlignment="0" applyProtection="0"/>
    <xf numFmtId="181" fontId="2" fillId="0" borderId="0" applyFont="0" applyFill="0" applyBorder="0" applyProtection="0">
      <alignment horizontal="centerContinuous"/>
    </xf>
    <xf numFmtId="179" fontId="2" fillId="0" borderId="0" applyFont="0" applyFill="0" applyBorder="0" applyAlignment="0" applyProtection="0"/>
    <xf numFmtId="180" fontId="2" fillId="0" borderId="0" applyFont="0" applyFill="0" applyBorder="0" applyProtection="0">
      <alignment horizontal="centerContinuous"/>
    </xf>
    <xf numFmtId="182" fontId="2" fillId="0" borderId="0" applyFont="0" applyFill="0" applyBorder="0" applyAlignment="0" applyProtection="0"/>
    <xf numFmtId="197" fontId="8" fillId="0" borderId="0" applyFont="0" applyFill="0" applyBorder="0" applyAlignment="0" applyProtection="0"/>
    <xf numFmtId="0" fontId="29" fillId="0" borderId="0" applyFill="0" applyBorder="0" applyAlignment="0"/>
    <xf numFmtId="0" fontId="29" fillId="0" borderId="0" applyFill="0" applyBorder="0" applyAlignment="0"/>
    <xf numFmtId="0" fontId="29" fillId="0" borderId="0" applyFill="0" applyBorder="0" applyAlignment="0"/>
    <xf numFmtId="0" fontId="29" fillId="0" borderId="0" applyFill="0" applyBorder="0" applyAlignment="0"/>
    <xf numFmtId="0" fontId="29" fillId="0" borderId="0" applyFill="0" applyBorder="0" applyAlignment="0"/>
    <xf numFmtId="0" fontId="29" fillId="0" borderId="0"/>
    <xf numFmtId="0" fontId="29" fillId="0" borderId="0"/>
    <xf numFmtId="0" fontId="29" fillId="0" borderId="0" applyFont="0" applyFill="0" applyBorder="0" applyAlignment="0" applyProtection="0"/>
    <xf numFmtId="198" fontId="29" fillId="0" borderId="0" applyFont="0" applyFill="0" applyBorder="0" applyAlignment="0" applyProtection="0"/>
    <xf numFmtId="198"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0" fontId="29" fillId="0" borderId="0" applyFill="0" applyBorder="0" applyAlignment="0"/>
    <xf numFmtId="0" fontId="29" fillId="0" borderId="0" applyFill="0" applyBorder="0" applyAlignment="0"/>
    <xf numFmtId="0" fontId="29" fillId="0" borderId="0" applyFill="0" applyBorder="0" applyAlignment="0"/>
    <xf numFmtId="0" fontId="29" fillId="0" borderId="0" applyFill="0" applyBorder="0" applyAlignment="0"/>
    <xf numFmtId="0" fontId="29" fillId="0" borderId="0" applyFill="0" applyBorder="0" applyAlignment="0"/>
    <xf numFmtId="184" fontId="2" fillId="0" borderId="5" applyNumberFormat="0" applyFont="0" applyFill="0" applyAlignment="0" applyProtection="0"/>
    <xf numFmtId="0" fontId="29" fillId="0" borderId="0"/>
    <xf numFmtId="49" fontId="30" fillId="0" borderId="0" applyFill="0" applyBorder="0" applyAlignment="0"/>
    <xf numFmtId="0" fontId="30" fillId="0" borderId="0" applyFill="0" applyBorder="0" applyAlignment="0"/>
    <xf numFmtId="199" fontId="29" fillId="0" borderId="0" applyFill="0" applyBorder="0" applyAlignment="0"/>
    <xf numFmtId="200" fontId="33" fillId="0" borderId="0"/>
    <xf numFmtId="37" fontId="10" fillId="0" borderId="4" applyFill="0" applyAlignment="0" applyProtection="0"/>
    <xf numFmtId="37" fontId="10" fillId="0" borderId="4" applyFill="0" applyAlignment="0" applyProtection="0"/>
    <xf numFmtId="37" fontId="10" fillId="0" borderId="4" applyFill="0" applyAlignment="0" applyProtection="0"/>
    <xf numFmtId="37" fontId="10" fillId="0" borderId="4" applyFill="0" applyAlignment="0" applyProtection="0"/>
    <xf numFmtId="37" fontId="10" fillId="0" borderId="4" applyFill="0" applyAlignment="0" applyProtection="0"/>
    <xf numFmtId="37" fontId="10" fillId="0" borderId="4" applyFill="0" applyAlignment="0" applyProtection="0"/>
    <xf numFmtId="37" fontId="10" fillId="0" borderId="4" applyFill="0" applyAlignment="0" applyProtection="0"/>
    <xf numFmtId="0" fontId="30" fillId="0" borderId="0">
      <alignment vertical="top"/>
    </xf>
    <xf numFmtId="0" fontId="30" fillId="0" borderId="0">
      <alignment vertical="top"/>
    </xf>
    <xf numFmtId="0" fontId="30" fillId="0" borderId="0">
      <alignment vertical="top"/>
    </xf>
    <xf numFmtId="0" fontId="30" fillId="0" borderId="0">
      <alignment vertical="top"/>
    </xf>
    <xf numFmtId="0" fontId="30" fillId="0" borderId="0">
      <alignment vertical="top"/>
    </xf>
    <xf numFmtId="0" fontId="30" fillId="0" borderId="0">
      <alignment vertical="top"/>
    </xf>
    <xf numFmtId="0" fontId="30" fillId="0" borderId="0">
      <alignment vertical="top"/>
    </xf>
    <xf numFmtId="0" fontId="30" fillId="0" borderId="0">
      <alignment vertical="top"/>
    </xf>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30" fillId="0" borderId="0">
      <alignment vertical="top"/>
    </xf>
    <xf numFmtId="0" fontId="30" fillId="0" borderId="0">
      <alignment vertical="top"/>
    </xf>
    <xf numFmtId="0" fontId="29" fillId="0" borderId="0"/>
    <xf numFmtId="0" fontId="29" fillId="0" borderId="0"/>
    <xf numFmtId="0" fontId="30" fillId="0" borderId="0">
      <alignment vertical="top"/>
    </xf>
    <xf numFmtId="0" fontId="30" fillId="0" borderId="0">
      <alignment vertical="top"/>
    </xf>
    <xf numFmtId="0" fontId="30" fillId="0" borderId="0">
      <alignment vertical="top"/>
    </xf>
    <xf numFmtId="0" fontId="29" fillId="0" borderId="0"/>
    <xf numFmtId="0" fontId="29" fillId="0" borderId="0"/>
    <xf numFmtId="0" fontId="30" fillId="0" borderId="0">
      <alignment vertical="top"/>
    </xf>
    <xf numFmtId="0" fontId="30" fillId="0" borderId="0">
      <alignment vertical="top"/>
    </xf>
    <xf numFmtId="0" fontId="30" fillId="0" borderId="0">
      <alignment vertical="top"/>
    </xf>
    <xf numFmtId="0" fontId="30" fillId="0" borderId="0">
      <alignment vertical="top"/>
    </xf>
    <xf numFmtId="0" fontId="30" fillId="0" borderId="0">
      <alignment vertical="top"/>
    </xf>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30" fillId="0" borderId="0">
      <alignment vertical="top"/>
    </xf>
    <xf numFmtId="0" fontId="30" fillId="0" borderId="0">
      <alignment vertical="top"/>
    </xf>
    <xf numFmtId="0" fontId="30" fillId="0" borderId="0">
      <alignment vertical="top"/>
    </xf>
    <xf numFmtId="0" fontId="30" fillId="0" borderId="0">
      <alignment vertical="top"/>
    </xf>
    <xf numFmtId="0" fontId="30" fillId="0" borderId="0">
      <alignment vertical="top"/>
    </xf>
    <xf numFmtId="0" fontId="37" fillId="16"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1" fillId="8" borderId="0" applyNumberFormat="0" applyBorder="0" applyAlignment="0" applyProtection="0"/>
    <xf numFmtId="0" fontId="37" fillId="1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1" fillId="10" borderId="0" applyNumberFormat="0" applyBorder="0" applyAlignment="0" applyProtection="0"/>
    <xf numFmtId="0" fontId="37" fillId="1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1" fillId="22" borderId="0" applyNumberFormat="0" applyBorder="0" applyAlignment="0" applyProtection="0"/>
    <xf numFmtId="0" fontId="37" fillId="21"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1" fillId="22" borderId="0" applyNumberFormat="0" applyBorder="0" applyAlignment="0" applyProtection="0"/>
    <xf numFmtId="0" fontId="37" fillId="23"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1" fillId="13" borderId="0" applyNumberFormat="0" applyBorder="0" applyAlignment="0" applyProtection="0"/>
    <xf numFmtId="0" fontId="37" fillId="24"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1" fillId="14" borderId="0" applyNumberFormat="0" applyBorder="0" applyAlignment="0" applyProtection="0"/>
    <xf numFmtId="0" fontId="37" fillId="16"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1" fillId="9" borderId="0" applyNumberFormat="0" applyBorder="0" applyAlignment="0" applyProtection="0"/>
    <xf numFmtId="0" fontId="37" fillId="25"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1" fillId="22" borderId="0" applyNumberFormat="0" applyBorder="0" applyAlignment="0" applyProtection="0"/>
    <xf numFmtId="0" fontId="37" fillId="18"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1" fillId="11" borderId="0" applyNumberFormat="0" applyBorder="0" applyAlignment="0" applyProtection="0"/>
    <xf numFmtId="0" fontId="37" fillId="27"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1" fillId="12" borderId="0" applyNumberFormat="0" applyBorder="0" applyAlignment="0" applyProtection="0"/>
    <xf numFmtId="0" fontId="37" fillId="23"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1" fillId="22" borderId="0" applyNumberFormat="0" applyBorder="0" applyAlignment="0" applyProtection="0"/>
    <xf numFmtId="0" fontId="37" fillId="25"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1" fillId="15" borderId="0" applyNumberFormat="0" applyBorder="0" applyAlignment="0" applyProtection="0"/>
    <xf numFmtId="0" fontId="37" fillId="28"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8" fillId="29" borderId="0" applyNumberFormat="0" applyBorder="0" applyAlignment="0" applyProtection="0"/>
    <xf numFmtId="0" fontId="38" fillId="30"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29" borderId="0" applyNumberFormat="0" applyBorder="0" applyAlignment="0" applyProtection="0"/>
    <xf numFmtId="0" fontId="38" fillId="30"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29" borderId="0" applyNumberFormat="0" applyBorder="0" applyAlignment="0" applyProtection="0"/>
    <xf numFmtId="0" fontId="38" fillId="30"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29" borderId="0" applyNumberFormat="0" applyBorder="0" applyAlignment="0" applyProtection="0"/>
    <xf numFmtId="0" fontId="38" fillId="30"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29" borderId="0" applyNumberFormat="0" applyBorder="0" applyAlignment="0" applyProtection="0"/>
    <xf numFmtId="0" fontId="38" fillId="30"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29" borderId="0" applyNumberFormat="0" applyBorder="0" applyAlignment="0" applyProtection="0"/>
    <xf numFmtId="0" fontId="38" fillId="30"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29" borderId="0" applyNumberFormat="0" applyBorder="0" applyAlignment="0" applyProtection="0"/>
    <xf numFmtId="0" fontId="38" fillId="30"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29" borderId="0" applyNumberFormat="0" applyBorder="0" applyAlignment="0" applyProtection="0"/>
    <xf numFmtId="0" fontId="38" fillId="30"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29" borderId="0" applyNumberFormat="0" applyBorder="0" applyAlignment="0" applyProtection="0"/>
    <xf numFmtId="0" fontId="38" fillId="30"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29" borderId="0" applyNumberFormat="0" applyBorder="0" applyAlignment="0" applyProtection="0"/>
    <xf numFmtId="0" fontId="38" fillId="30"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29" borderId="0" applyNumberFormat="0" applyBorder="0" applyAlignment="0" applyProtection="0"/>
    <xf numFmtId="0" fontId="38" fillId="30" borderId="0" applyNumberFormat="0" applyBorder="0" applyAlignment="0" applyProtection="0"/>
    <xf numFmtId="0" fontId="38" fillId="29" borderId="0" applyNumberFormat="0" applyBorder="0" applyAlignment="0" applyProtection="0"/>
    <xf numFmtId="0" fontId="38" fillId="30" borderId="0" applyNumberFormat="0" applyBorder="0" applyAlignment="0" applyProtection="0"/>
    <xf numFmtId="0" fontId="38" fillId="29" borderId="0" applyNumberFormat="0" applyBorder="0" applyAlignment="0" applyProtection="0"/>
    <xf numFmtId="0" fontId="38" fillId="30" borderId="0" applyNumberFormat="0" applyBorder="0" applyAlignment="0" applyProtection="0"/>
    <xf numFmtId="0" fontId="38" fillId="29"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30" borderId="0" applyNumberFormat="0" applyBorder="0" applyAlignment="0" applyProtection="0"/>
    <xf numFmtId="0" fontId="38" fillId="29" borderId="0" applyNumberFormat="0" applyBorder="0" applyAlignment="0" applyProtection="0"/>
    <xf numFmtId="0" fontId="38" fillId="30"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29" borderId="0" applyNumberFormat="0" applyBorder="0" applyAlignment="0" applyProtection="0"/>
    <xf numFmtId="0" fontId="38" fillId="30"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29" borderId="0" applyNumberFormat="0" applyBorder="0" applyAlignment="0" applyProtection="0"/>
    <xf numFmtId="0" fontId="38" fillId="30"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6" fillId="22" borderId="0" applyNumberFormat="0" applyBorder="0" applyAlignment="0" applyProtection="0"/>
    <xf numFmtId="0" fontId="38" fillId="30" borderId="0" applyNumberFormat="0" applyBorder="0" applyAlignment="0" applyProtection="0"/>
    <xf numFmtId="0" fontId="36" fillId="22" borderId="0" applyNumberFormat="0" applyBorder="0" applyAlignment="0" applyProtection="0"/>
    <xf numFmtId="0" fontId="36" fillId="22" borderId="0" applyNumberFormat="0" applyBorder="0" applyAlignment="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194" fontId="2" fillId="0" borderId="0" applyFont="0" applyFill="0" applyBorder="0" applyAlignment="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169" fontId="3" fillId="0" borderId="0" applyFont="0" applyFill="0" applyBorder="0" applyAlignment="0" applyProtection="0"/>
    <xf numFmtId="0" fontId="29" fillId="0" borderId="0"/>
    <xf numFmtId="0" fontId="29" fillId="0" borderId="0"/>
    <xf numFmtId="0" fontId="29" fillId="0" borderId="0"/>
    <xf numFmtId="171" fontId="3" fillId="0" borderId="0" applyFont="0" applyFill="0" applyBorder="0" applyAlignment="0" applyProtection="0"/>
    <xf numFmtId="0" fontId="29" fillId="0" borderId="0"/>
    <xf numFmtId="0" fontId="29" fillId="0" borderId="0"/>
    <xf numFmtId="0" fontId="29" fillId="0" borderId="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0" fontId="29" fillId="0" borderId="0"/>
    <xf numFmtId="0" fontId="29" fillId="0" borderId="0"/>
    <xf numFmtId="0" fontId="29" fillId="0" borderId="0"/>
    <xf numFmtId="37" fontId="3" fillId="0" borderId="0" applyFont="0" applyFill="0" applyBorder="0" applyAlignment="0" applyProtection="0"/>
    <xf numFmtId="37" fontId="3" fillId="0" borderId="0" applyFont="0" applyFill="0" applyBorder="0" applyAlignment="0" applyProtection="0"/>
    <xf numFmtId="37" fontId="3" fillId="0" borderId="0" applyFont="0" applyFill="0" applyBorder="0" applyAlignment="0" applyProtection="0"/>
    <xf numFmtId="37" fontId="3" fillId="0" borderId="0" applyFont="0" applyFill="0" applyBorder="0" applyAlignment="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30" fillId="0" borderId="0" applyFill="0" applyBorder="0" applyAlignment="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applyFill="0" applyBorder="0" applyAlignment="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applyFill="0" applyBorder="0" applyAlignment="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195" fontId="29" fillId="0" borderId="0" applyFill="0" applyBorder="0" applyAlignment="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applyFill="0" applyBorder="0" applyAlignment="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applyFill="0" applyBorder="0" applyAlignment="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applyFill="0" applyBorder="0" applyAlignment="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applyFill="0" applyBorder="0" applyAlignment="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applyFont="0" applyFill="0" applyBorder="0" applyAlignment="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165" fontId="29" fillId="0" borderId="0" applyFont="0" applyFill="0" applyBorder="0" applyAlignment="0" applyProtection="0"/>
    <xf numFmtId="0" fontId="29" fillId="0" borderId="0"/>
    <xf numFmtId="0" fontId="5" fillId="0" borderId="0" applyNumberFormat="0" applyFill="0" applyBorder="0" applyAlignment="0" applyProtection="0"/>
    <xf numFmtId="0" fontId="29" fillId="0" borderId="0"/>
    <xf numFmtId="174" fontId="6" fillId="0" borderId="0" applyFill="0" applyBorder="0" applyProtection="0"/>
    <xf numFmtId="0" fontId="29" fillId="0" borderId="0"/>
    <xf numFmtId="174" fontId="6" fillId="0" borderId="3" applyFill="0" applyProtection="0"/>
    <xf numFmtId="0" fontId="29" fillId="0" borderId="0"/>
    <xf numFmtId="174" fontId="6" fillId="0" borderId="4" applyFill="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applyFont="0" applyFill="0" applyBorder="0" applyAlignment="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196" fontId="8" fillId="0" borderId="0" applyFont="0" applyFill="0" applyBorder="0" applyAlignment="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15" fontId="8" fillId="0" borderId="0" applyFont="0" applyFill="0" applyBorder="0" applyAlignment="0" applyProtection="0"/>
    <xf numFmtId="0" fontId="29" fillId="0" borderId="0"/>
    <xf numFmtId="0" fontId="29" fillId="0" borderId="0"/>
    <xf numFmtId="0" fontId="29" fillId="0" borderId="0"/>
    <xf numFmtId="0" fontId="29" fillId="0" borderId="0"/>
    <xf numFmtId="0" fontId="29" fillId="0" borderId="0"/>
    <xf numFmtId="0" fontId="29" fillId="0" borderId="0"/>
    <xf numFmtId="14" fontId="30" fillId="0" borderId="0" applyFill="0" applyBorder="0" applyAlignment="0"/>
    <xf numFmtId="0" fontId="29" fillId="0" borderId="0"/>
    <xf numFmtId="175" fontId="6" fillId="0" borderId="0" applyFill="0" applyBorder="0" applyProtection="0"/>
    <xf numFmtId="0" fontId="29" fillId="0" borderId="0"/>
    <xf numFmtId="175" fontId="6" fillId="0" borderId="3" applyFill="0" applyProtection="0"/>
    <xf numFmtId="0" fontId="29" fillId="0" borderId="0"/>
    <xf numFmtId="175" fontId="6" fillId="0" borderId="4" applyFill="0" applyProtection="0"/>
    <xf numFmtId="0" fontId="29" fillId="0" borderId="0"/>
    <xf numFmtId="0" fontId="29" fillId="0" borderId="0"/>
    <xf numFmtId="0" fontId="29" fillId="0" borderId="0"/>
    <xf numFmtId="176" fontId="3" fillId="0" borderId="0" applyFont="0" applyFill="0" applyBorder="0" applyAlignment="0" applyProtection="0"/>
    <xf numFmtId="0" fontId="29" fillId="0" borderId="0"/>
    <xf numFmtId="0" fontId="29" fillId="0" borderId="0"/>
    <xf numFmtId="0" fontId="29" fillId="0" borderId="0"/>
    <xf numFmtId="39" fontId="3" fillId="0" borderId="0" applyFont="0" applyFill="0" applyBorder="0" applyAlignment="0" applyProtection="0"/>
    <xf numFmtId="39" fontId="3" fillId="0" borderId="0" applyFont="0" applyFill="0" applyBorder="0" applyAlignment="0" applyProtection="0"/>
    <xf numFmtId="39" fontId="3" fillId="0" borderId="0" applyFont="0" applyFill="0" applyBorder="0" applyAlignment="0" applyProtection="0"/>
    <xf numFmtId="39" fontId="3" fillId="0" borderId="0" applyFont="0" applyFill="0" applyBorder="0" applyAlignment="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applyFill="0" applyBorder="0" applyAlignment="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applyFill="0" applyBorder="0" applyAlignment="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applyFill="0" applyBorder="0" applyAlignment="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applyFill="0" applyBorder="0" applyAlignment="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applyFill="0" applyBorder="0" applyAlignment="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31"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32" fillId="0" borderId="10" applyNumberFormat="0" applyAlignment="0" applyProtection="0">
      <alignment horizontal="left" vertical="center"/>
    </xf>
    <xf numFmtId="0" fontId="29" fillId="0" borderId="0"/>
    <xf numFmtId="0" fontId="32" fillId="0" borderId="9">
      <alignment horizontal="left" vertical="center"/>
    </xf>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177" fontId="7" fillId="0" borderId="0"/>
    <xf numFmtId="0" fontId="29" fillId="0" borderId="0"/>
    <xf numFmtId="178" fontId="7" fillId="0" borderId="0">
      <alignment horizontal="centerContinuous"/>
    </xf>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179" fontId="8" fillId="0" borderId="0"/>
    <xf numFmtId="0" fontId="29" fillId="0" borderId="0"/>
    <xf numFmtId="0" fontId="29" fillId="0" borderId="0"/>
    <xf numFmtId="0" fontId="29" fillId="0" borderId="0"/>
    <xf numFmtId="0" fontId="29" fillId="0" borderId="0"/>
    <xf numFmtId="0" fontId="29" fillId="0" borderId="0"/>
    <xf numFmtId="0" fontId="29" fillId="0" borderId="0"/>
    <xf numFmtId="180" fontId="7" fillId="0" borderId="0">
      <alignment horizontal="centerContinuous"/>
    </xf>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168" fontId="2" fillId="0" borderId="0" applyFont="0" applyFill="0" applyBorder="0" applyProtection="0">
      <alignment horizontal="centerContinuous"/>
    </xf>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178" fontId="2" fillId="0" borderId="0" applyFont="0" applyFill="0" applyBorder="0" applyProtection="0">
      <alignment horizontal="centerContinuous"/>
    </xf>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177" fontId="2" fillId="0" borderId="0" applyFont="0" applyFill="0" applyBorder="0" applyAlignment="0" applyProtection="0"/>
    <xf numFmtId="0" fontId="29" fillId="0" borderId="0"/>
    <xf numFmtId="177" fontId="2" fillId="0" borderId="0" applyFont="0" applyFill="0" applyBorder="0" applyAlignment="0" applyProtection="0"/>
    <xf numFmtId="177" fontId="2" fillId="0" borderId="0" applyFont="0" applyFill="0" applyBorder="0" applyAlignment="0" applyProtection="0"/>
    <xf numFmtId="177" fontId="2" fillId="0" borderId="0" applyFont="0" applyFill="0" applyBorder="0" applyAlignment="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181" fontId="2" fillId="0" borderId="0" applyFont="0" applyFill="0" applyBorder="0" applyProtection="0">
      <alignment horizontal="centerContinuous"/>
    </xf>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179" fontId="2" fillId="0" borderId="0" applyFont="0" applyFill="0" applyBorder="0" applyAlignment="0" applyProtection="0"/>
    <xf numFmtId="0" fontId="29" fillId="0" borderId="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180" fontId="2" fillId="0" borderId="0" applyFont="0" applyFill="0" applyBorder="0" applyProtection="0">
      <alignment horizontal="centerContinuous"/>
    </xf>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182" fontId="2" fillId="0" borderId="0" applyFont="0" applyFill="0" applyBorder="0" applyAlignment="0" applyProtection="0"/>
    <xf numFmtId="0" fontId="29" fillId="0" borderId="0"/>
    <xf numFmtId="182" fontId="2" fillId="0" borderId="0" applyFont="0" applyFill="0" applyBorder="0" applyAlignment="0" applyProtection="0"/>
    <xf numFmtId="182" fontId="2" fillId="0" borderId="0" applyFont="0" applyFill="0" applyBorder="0" applyAlignment="0" applyProtection="0"/>
    <xf numFmtId="182" fontId="2" fillId="0" borderId="0" applyFont="0" applyFill="0" applyBorder="0" applyAlignment="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197" fontId="8" fillId="0" borderId="0" applyFont="0" applyFill="0" applyBorder="0" applyAlignment="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applyFill="0" applyBorder="0" applyAlignment="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applyFill="0" applyBorder="0" applyAlignment="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applyFill="0" applyBorder="0" applyAlignment="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applyFill="0" applyBorder="0" applyAlignment="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applyFill="0" applyBorder="0" applyAlignment="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184" fontId="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201" fontId="29" fillId="0" borderId="0" applyFont="0" applyFill="0" applyBorder="0" applyAlignment="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202" fontId="29" fillId="0" borderId="0" applyFont="0" applyFill="0" applyBorder="0" applyAlignment="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168" fontId="7" fillId="0" borderId="0">
      <alignment horizontal="centerContinuous"/>
    </xf>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49" fontId="10" fillId="0" borderId="0" applyFill="0" applyBorder="0" applyProtection="0">
      <alignment horizontal="center"/>
    </xf>
    <xf numFmtId="0" fontId="29" fillId="0" borderId="0"/>
    <xf numFmtId="185" fontId="6" fillId="0" borderId="0" applyFont="0" applyFill="0" applyBorder="0" applyAlignment="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applyFont="0" applyFill="0" applyBorder="0" applyAlignment="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198" fontId="29" fillId="0" borderId="0" applyFont="0" applyFill="0" applyBorder="0" applyAlignment="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applyFill="0" applyBorder="0" applyAlignment="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applyFill="0" applyBorder="0" applyAlignment="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applyFill="0" applyBorder="0" applyAlignment="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applyFill="0" applyBorder="0" applyAlignment="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applyFill="0" applyBorder="0" applyAlignment="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184" fontId="2" fillId="0" borderId="5" applyNumberFormat="0" applyFont="0" applyFill="0" applyAlignment="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186" fontId="2" fillId="0" borderId="2" applyNumberFormat="0" applyFont="0" applyFill="0" applyAlignment="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186" fontId="2" fillId="0" borderId="6" applyNumberFormat="0" applyFont="0" applyFill="0" applyAlignment="0" applyProtection="0"/>
    <xf numFmtId="186" fontId="2" fillId="0" borderId="1" applyNumberFormat="0" applyFont="0" applyFill="0" applyAlignment="0" applyProtection="0"/>
    <xf numFmtId="186" fontId="2" fillId="0" borderId="1" applyNumberFormat="0" applyFont="0" applyFill="0" applyAlignment="0" applyProtection="0"/>
    <xf numFmtId="186" fontId="2" fillId="0" borderId="1" applyNumberFormat="0" applyFont="0" applyFill="0" applyAlignment="0" applyProtection="0"/>
    <xf numFmtId="186" fontId="2" fillId="0" borderId="1" applyNumberFormat="0" applyFont="0" applyFill="0" applyAlignment="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30" fillId="0" borderId="0">
      <alignment vertical="top"/>
    </xf>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49" fontId="30" fillId="0" borderId="0" applyFill="0" applyBorder="0" applyAlignment="0"/>
    <xf numFmtId="0" fontId="29" fillId="0" borderId="0"/>
    <xf numFmtId="0" fontId="30" fillId="0" borderId="0" applyFill="0" applyBorder="0" applyAlignment="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199" fontId="29" fillId="0" borderId="0" applyFill="0" applyBorder="0" applyAlignment="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200" fontId="33"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187" fontId="11" fillId="0" borderId="7"/>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169" fontId="10" fillId="0" borderId="4" applyFill="0" applyAlignment="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171" fontId="10" fillId="0" borderId="4" applyFill="0" applyAlignment="0" applyProtection="0"/>
    <xf numFmtId="170" fontId="10" fillId="0" borderId="4" applyFill="0" applyAlignment="0" applyProtection="0"/>
    <xf numFmtId="170" fontId="10" fillId="0" borderId="4" applyFill="0" applyAlignment="0" applyProtection="0"/>
    <xf numFmtId="170" fontId="10" fillId="0" borderId="4" applyFill="0" applyAlignment="0" applyProtection="0"/>
    <xf numFmtId="170" fontId="10" fillId="0" borderId="4" applyFill="0" applyAlignment="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37" fontId="10" fillId="0" borderId="4" applyFill="0" applyAlignment="0" applyProtection="0"/>
    <xf numFmtId="37" fontId="10" fillId="0" borderId="4" applyFill="0" applyAlignment="0" applyProtection="0"/>
    <xf numFmtId="37" fontId="10" fillId="0" borderId="4" applyFill="0" applyAlignment="0" applyProtection="0"/>
    <xf numFmtId="37" fontId="10" fillId="0" borderId="4" applyFill="0" applyAlignment="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38" fontId="6"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184" fontId="14" fillId="0" borderId="0" applyNumberFormat="0" applyFill="0" applyBorder="0" applyProtection="0">
      <alignment horizontal="centerContinuous"/>
    </xf>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13" fillId="0" borderId="8" applyNumberFormat="0" applyFill="0" applyProtection="0">
      <alignment horizontal="centerContinuous"/>
    </xf>
    <xf numFmtId="0" fontId="29" fillId="0" borderId="0"/>
    <xf numFmtId="0" fontId="13" fillId="0" borderId="8" applyNumberFormat="0" applyFill="0" applyProtection="0">
      <alignment horizontal="centerContinuous"/>
    </xf>
    <xf numFmtId="0" fontId="13" fillId="0" borderId="8" applyNumberFormat="0" applyFill="0" applyProtection="0">
      <alignment horizontal="centerContinuous"/>
    </xf>
    <xf numFmtId="0" fontId="13" fillId="0" borderId="8" applyNumberFormat="0" applyFill="0" applyProtection="0">
      <alignment horizontal="centerContinuous"/>
    </xf>
    <xf numFmtId="0" fontId="29" fillId="0" borderId="0"/>
    <xf numFmtId="0" fontId="29" fillId="0" borderId="0"/>
    <xf numFmtId="0" fontId="29" fillId="0" borderId="0"/>
    <xf numFmtId="0" fontId="29" fillId="0" borderId="0"/>
    <xf numFmtId="0" fontId="29" fillId="0" borderId="0"/>
    <xf numFmtId="0" fontId="29" fillId="0" borderId="0"/>
    <xf numFmtId="0" fontId="45" fillId="0" borderId="0" applyNumberFormat="0" applyFill="0" applyBorder="0" applyAlignment="0" applyProtection="0">
      <alignment vertical="top"/>
      <protection locked="0"/>
    </xf>
    <xf numFmtId="0" fontId="1" fillId="0" borderId="0"/>
    <xf numFmtId="0" fontId="1" fillId="0" borderId="0"/>
    <xf numFmtId="0" fontId="1" fillId="0" borderId="0"/>
    <xf numFmtId="0" fontId="1" fillId="0" borderId="0"/>
    <xf numFmtId="190" fontId="47" fillId="0" borderId="0">
      <alignment horizontal="right"/>
    </xf>
    <xf numFmtId="190" fontId="47" fillId="0" borderId="2">
      <alignment horizontal="right"/>
    </xf>
    <xf numFmtId="168" fontId="47" fillId="0" borderId="0">
      <alignment horizontal="center"/>
      <protection locked="0"/>
    </xf>
    <xf numFmtId="0" fontId="47" fillId="0" borderId="0">
      <alignment horizontal="left"/>
    </xf>
    <xf numFmtId="0" fontId="47" fillId="0" borderId="0">
      <alignment horizontal="right"/>
    </xf>
    <xf numFmtId="0" fontId="47" fillId="0" borderId="0">
      <alignment horizontal="center"/>
    </xf>
    <xf numFmtId="168" fontId="48" fillId="0" borderId="0"/>
    <xf numFmtId="0" fontId="49" fillId="0" borderId="0" applyNumberFormat="0" applyFill="0" applyBorder="0" applyAlignment="0" applyProtection="0"/>
    <xf numFmtId="0" fontId="50" fillId="0" borderId="32" applyNumberFormat="0" applyFill="0" applyAlignment="0" applyProtection="0"/>
    <xf numFmtId="0" fontId="51" fillId="0" borderId="33" applyNumberFormat="0" applyFill="0" applyAlignment="0" applyProtection="0"/>
    <xf numFmtId="0" fontId="52" fillId="0" borderId="34" applyNumberFormat="0" applyFill="0" applyAlignment="0" applyProtection="0"/>
    <xf numFmtId="0" fontId="52" fillId="0" borderId="0" applyNumberFormat="0" applyFill="0" applyBorder="0" applyAlignment="0" applyProtection="0"/>
    <xf numFmtId="0" fontId="53" fillId="35" borderId="0" applyNumberFormat="0" applyBorder="0" applyAlignment="0" applyProtection="0"/>
    <xf numFmtId="0" fontId="54" fillId="36" borderId="0" applyNumberFormat="0" applyBorder="0" applyAlignment="0" applyProtection="0"/>
    <xf numFmtId="0" fontId="55" fillId="37" borderId="0" applyNumberFormat="0" applyBorder="0" applyAlignment="0" applyProtection="0"/>
    <xf numFmtId="0" fontId="56" fillId="38" borderId="35" applyNumberFormat="0" applyAlignment="0" applyProtection="0"/>
    <xf numFmtId="0" fontId="57" fillId="39" borderId="36" applyNumberFormat="0" applyAlignment="0" applyProtection="0"/>
    <xf numFmtId="0" fontId="58" fillId="39" borderId="35" applyNumberFormat="0" applyAlignment="0" applyProtection="0"/>
    <xf numFmtId="0" fontId="59" fillId="0" borderId="37" applyNumberFormat="0" applyFill="0" applyAlignment="0" applyProtection="0"/>
    <xf numFmtId="0" fontId="39" fillId="40" borderId="38" applyNumberFormat="0" applyAlignment="0" applyProtection="0"/>
    <xf numFmtId="0" fontId="46" fillId="0" borderId="0" applyNumberFormat="0" applyFill="0" applyBorder="0" applyAlignment="0" applyProtection="0"/>
    <xf numFmtId="0" fontId="1" fillId="41" borderId="39" applyNumberFormat="0" applyFont="0" applyAlignment="0" applyProtection="0"/>
    <xf numFmtId="0" fontId="60" fillId="0" borderId="0" applyNumberFormat="0" applyFill="0" applyBorder="0" applyAlignment="0" applyProtection="0"/>
    <xf numFmtId="0" fontId="40" fillId="0" borderId="40" applyNumberFormat="0" applyFill="0" applyAlignment="0" applyProtection="0"/>
    <xf numFmtId="0" fontId="36" fillId="42"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36" fillId="43" borderId="0" applyNumberFormat="0" applyBorder="0" applyAlignment="0" applyProtection="0"/>
    <xf numFmtId="0" fontId="36" fillId="44" borderId="0" applyNumberFormat="0" applyBorder="0" applyAlignment="0" applyProtection="0"/>
    <xf numFmtId="0" fontId="1" fillId="10" borderId="0" applyNumberFormat="0" applyBorder="0" applyAlignment="0" applyProtection="0"/>
    <xf numFmtId="0" fontId="1" fillId="45" borderId="0" applyNumberFormat="0" applyBorder="0" applyAlignment="0" applyProtection="0"/>
    <xf numFmtId="0" fontId="36" fillId="46" borderId="0" applyNumberFormat="0" applyBorder="0" applyAlignment="0" applyProtection="0"/>
    <xf numFmtId="0" fontId="36" fillId="47" borderId="0" applyNumberFormat="0" applyBorder="0" applyAlignment="0" applyProtection="0"/>
    <xf numFmtId="0" fontId="1" fillId="48" borderId="0" applyNumberFormat="0" applyBorder="0" applyAlignment="0" applyProtection="0"/>
    <xf numFmtId="0" fontId="1" fillId="11" borderId="0" applyNumberFormat="0" applyBorder="0" applyAlignment="0" applyProtection="0"/>
    <xf numFmtId="0" fontId="36" fillId="49" borderId="0" applyNumberFormat="0" applyBorder="0" applyAlignment="0" applyProtection="0"/>
    <xf numFmtId="0" fontId="36" fillId="50" borderId="0" applyNumberFormat="0" applyBorder="0" applyAlignment="0" applyProtection="0"/>
    <xf numFmtId="0" fontId="1" fillId="51" borderId="0" applyNumberFormat="0" applyBorder="0" applyAlignment="0" applyProtection="0"/>
    <xf numFmtId="0" fontId="1" fillId="12" borderId="0" applyNumberFormat="0" applyBorder="0" applyAlignment="0" applyProtection="0"/>
    <xf numFmtId="0" fontId="36" fillId="52" borderId="0" applyNumberFormat="0" applyBorder="0" applyAlignment="0" applyProtection="0"/>
    <xf numFmtId="0" fontId="36" fillId="53" borderId="0" applyNumberFormat="0" applyBorder="0" applyAlignment="0" applyProtection="0"/>
    <xf numFmtId="0" fontId="1" fillId="13" borderId="0" applyNumberFormat="0" applyBorder="0" applyAlignment="0" applyProtection="0"/>
    <xf numFmtId="0" fontId="1" fillId="54" borderId="0" applyNumberFormat="0" applyBorder="0" applyAlignment="0" applyProtection="0"/>
    <xf numFmtId="0" fontId="36" fillId="55" borderId="0" applyNumberFormat="0" applyBorder="0" applyAlignment="0" applyProtection="0"/>
    <xf numFmtId="0" fontId="36" fillId="56"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36" fillId="57" borderId="0" applyNumberFormat="0" applyBorder="0" applyAlignment="0" applyProtection="0"/>
    <xf numFmtId="0" fontId="67" fillId="58" borderId="7">
      <alignment wrapText="1"/>
    </xf>
    <xf numFmtId="164" fontId="29" fillId="0" borderId="0" applyFont="0" applyFill="0" applyBorder="0" applyAlignment="0" applyProtection="0"/>
    <xf numFmtId="44" fontId="29" fillId="0" borderId="0" applyFont="0" applyFill="0" applyBorder="0" applyAlignment="0" applyProtection="0"/>
    <xf numFmtId="0" fontId="61" fillId="0" borderId="0"/>
    <xf numFmtId="206" fontId="61" fillId="0" borderId="0"/>
    <xf numFmtId="0" fontId="63" fillId="59" borderId="41" applyFont="0" applyBorder="0">
      <alignment horizontal="center" wrapText="1"/>
    </xf>
    <xf numFmtId="0" fontId="69" fillId="0" borderId="0" applyNumberFormat="0" applyFill="0" applyBorder="0" applyAlignment="0" applyProtection="0">
      <alignment vertical="top"/>
      <protection locked="0"/>
    </xf>
    <xf numFmtId="0" fontId="64" fillId="0" borderId="0" applyNumberFormat="0" applyFill="0" applyBorder="0" applyAlignment="0" applyProtection="0">
      <alignment vertical="top"/>
      <protection locked="0"/>
    </xf>
    <xf numFmtId="0" fontId="64" fillId="0" borderId="0" applyNumberFormat="0" applyFill="0" applyBorder="0" applyAlignment="0" applyProtection="0">
      <alignment vertical="top"/>
      <protection locked="0"/>
    </xf>
    <xf numFmtId="0" fontId="56" fillId="38" borderId="35" applyNumberFormat="0" applyAlignment="0" applyProtection="0"/>
    <xf numFmtId="0" fontId="68" fillId="26" borderId="0" applyNumberFormat="0" applyBorder="0" applyAlignment="0" applyProtection="0"/>
    <xf numFmtId="206" fontId="29" fillId="0" borderId="0"/>
    <xf numFmtId="0" fontId="29" fillId="0" borderId="0">
      <alignment wrapText="1"/>
    </xf>
    <xf numFmtId="0" fontId="1" fillId="0" borderId="0"/>
    <xf numFmtId="0" fontId="1" fillId="0" borderId="0"/>
    <xf numFmtId="206" fontId="29" fillId="0" borderId="0"/>
    <xf numFmtId="208" fontId="29" fillId="0" borderId="0"/>
    <xf numFmtId="206" fontId="29" fillId="0" borderId="0"/>
    <xf numFmtId="207" fontId="1" fillId="0" borderId="0"/>
    <xf numFmtId="207" fontId="1" fillId="0" borderId="0"/>
    <xf numFmtId="0" fontId="70" fillId="0" borderId="0"/>
    <xf numFmtId="207" fontId="29" fillId="0" borderId="0"/>
    <xf numFmtId="0" fontId="37" fillId="0" borderId="0"/>
    <xf numFmtId="0" fontId="65" fillId="0" borderId="0"/>
    <xf numFmtId="206" fontId="29" fillId="0" borderId="0"/>
    <xf numFmtId="207" fontId="29" fillId="0" borderId="0">
      <alignment wrapText="1"/>
    </xf>
    <xf numFmtId="206" fontId="29" fillId="0" borderId="0"/>
    <xf numFmtId="0" fontId="29" fillId="0" borderId="0"/>
    <xf numFmtId="0" fontId="70" fillId="0" borderId="0"/>
    <xf numFmtId="0" fontId="70" fillId="0" borderId="0"/>
    <xf numFmtId="206" fontId="70" fillId="0" borderId="0"/>
    <xf numFmtId="0" fontId="70" fillId="0" borderId="0"/>
    <xf numFmtId="0" fontId="70" fillId="0" borderId="0"/>
    <xf numFmtId="0" fontId="70" fillId="0" borderId="0"/>
    <xf numFmtId="0" fontId="70" fillId="0" borderId="0"/>
    <xf numFmtId="0" fontId="70" fillId="0" borderId="0"/>
    <xf numFmtId="0" fontId="70" fillId="0" borderId="0"/>
    <xf numFmtId="206" fontId="70" fillId="0" borderId="0"/>
    <xf numFmtId="206" fontId="70" fillId="0" borderId="0"/>
    <xf numFmtId="0"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7" fontId="29" fillId="0" borderId="0">
      <alignment wrapText="1"/>
    </xf>
    <xf numFmtId="0" fontId="65"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8" fontId="70" fillId="0" borderId="0"/>
    <xf numFmtId="208" fontId="70" fillId="0" borderId="0"/>
    <xf numFmtId="208" fontId="70" fillId="0" borderId="0"/>
    <xf numFmtId="208" fontId="70" fillId="0" borderId="0"/>
    <xf numFmtId="208" fontId="70" fillId="0" borderId="0"/>
    <xf numFmtId="208" fontId="70" fillId="0" borderId="0"/>
    <xf numFmtId="208"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7" fontId="29" fillId="0" borderId="0">
      <alignment wrapText="1"/>
    </xf>
    <xf numFmtId="206" fontId="70" fillId="0" borderId="0"/>
    <xf numFmtId="0" fontId="1" fillId="0" borderId="0"/>
    <xf numFmtId="206" fontId="70" fillId="0" borderId="0"/>
    <xf numFmtId="206" fontId="70" fillId="0" borderId="0"/>
    <xf numFmtId="206" fontId="70" fillId="0" borderId="0"/>
    <xf numFmtId="206" fontId="70" fillId="0" borderId="0"/>
    <xf numFmtId="206" fontId="70" fillId="0" borderId="0"/>
    <xf numFmtId="208" fontId="70" fillId="0" borderId="0"/>
    <xf numFmtId="208" fontId="70" fillId="0" borderId="0"/>
    <xf numFmtId="208" fontId="70" fillId="0" borderId="0"/>
    <xf numFmtId="208" fontId="70" fillId="0" borderId="0"/>
    <xf numFmtId="208"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8" fontId="70" fillId="0" borderId="0"/>
    <xf numFmtId="208" fontId="70" fillId="0" borderId="0"/>
    <xf numFmtId="208" fontId="70" fillId="0" borderId="0"/>
    <xf numFmtId="206" fontId="70" fillId="0" borderId="0"/>
    <xf numFmtId="206" fontId="70" fillId="0" borderId="0"/>
    <xf numFmtId="206" fontId="70" fillId="0" borderId="0"/>
    <xf numFmtId="206" fontId="70" fillId="0" borderId="0"/>
    <xf numFmtId="206" fontId="70" fillId="0" borderId="0"/>
    <xf numFmtId="208" fontId="70" fillId="0" borderId="0"/>
    <xf numFmtId="208" fontId="70" fillId="0" borderId="0"/>
    <xf numFmtId="208" fontId="70" fillId="0" borderId="0"/>
    <xf numFmtId="208" fontId="70" fillId="0" borderId="0"/>
    <xf numFmtId="208"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8" fontId="70" fillId="0" borderId="0"/>
    <xf numFmtId="208" fontId="70" fillId="0" borderId="0"/>
    <xf numFmtId="208" fontId="70" fillId="0" borderId="0"/>
    <xf numFmtId="208" fontId="70" fillId="0" borderId="0"/>
    <xf numFmtId="208" fontId="70" fillId="0" borderId="0"/>
    <xf numFmtId="208" fontId="70" fillId="0" borderId="0"/>
    <xf numFmtId="208" fontId="70" fillId="0" borderId="0"/>
    <xf numFmtId="208" fontId="70" fillId="0" borderId="0"/>
    <xf numFmtId="208" fontId="70" fillId="0" borderId="0"/>
    <xf numFmtId="208" fontId="70" fillId="0" borderId="0"/>
    <xf numFmtId="206" fontId="70" fillId="0" borderId="0"/>
    <xf numFmtId="0" fontId="1" fillId="0" borderId="0"/>
    <xf numFmtId="0" fontId="65" fillId="0" borderId="0"/>
    <xf numFmtId="207" fontId="29" fillId="0" borderId="0">
      <alignment wrapText="1"/>
    </xf>
    <xf numFmtId="206" fontId="65" fillId="0" borderId="0"/>
    <xf numFmtId="0" fontId="70" fillId="0" borderId="0"/>
    <xf numFmtId="206" fontId="70" fillId="0" borderId="0"/>
    <xf numFmtId="0" fontId="70" fillId="0" borderId="0"/>
    <xf numFmtId="0" fontId="1"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8" fontId="70" fillId="0" borderId="0"/>
    <xf numFmtId="208" fontId="70" fillId="0" borderId="0"/>
    <xf numFmtId="208" fontId="70" fillId="0" borderId="0"/>
    <xf numFmtId="208" fontId="70" fillId="0" borderId="0"/>
    <xf numFmtId="0" fontId="70" fillId="0" borderId="0"/>
    <xf numFmtId="0" fontId="70" fillId="0" borderId="0"/>
    <xf numFmtId="0" fontId="70" fillId="0" borderId="0"/>
    <xf numFmtId="0" fontId="1" fillId="0" borderId="0"/>
    <xf numFmtId="0" fontId="1" fillId="0" borderId="0"/>
    <xf numFmtId="9" fontId="29" fillId="0" borderId="0" applyFont="0" applyFill="0" applyBorder="0" applyAlignment="0" applyProtection="0"/>
    <xf numFmtId="9" fontId="1" fillId="0" borderId="0" applyFont="0" applyFill="0" applyBorder="0" applyAlignment="0" applyProtection="0"/>
    <xf numFmtId="9" fontId="70" fillId="0" borderId="0" applyFont="0" applyFill="0" applyBorder="0" applyAlignment="0" applyProtection="0"/>
    <xf numFmtId="9" fontId="1" fillId="0" borderId="0" applyFont="0" applyFill="0" applyBorder="0" applyAlignment="0" applyProtection="0"/>
    <xf numFmtId="9" fontId="70" fillId="0" borderId="0" applyFont="0" applyFill="0" applyBorder="0" applyAlignment="0" applyProtection="0"/>
    <xf numFmtId="9" fontId="70" fillId="0" borderId="0" applyFont="0" applyFill="0" applyBorder="0" applyAlignment="0" applyProtection="0"/>
    <xf numFmtId="9" fontId="70" fillId="0" borderId="0" applyFont="0" applyFill="0" applyBorder="0" applyAlignment="0" applyProtection="0"/>
    <xf numFmtId="9" fontId="70" fillId="0" borderId="0" applyFont="0" applyFill="0" applyBorder="0" applyAlignment="0" applyProtection="0"/>
    <xf numFmtId="9" fontId="70" fillId="0" borderId="0" applyFont="0" applyFill="0" applyBorder="0" applyAlignment="0" applyProtection="0"/>
    <xf numFmtId="9" fontId="1" fillId="0" borderId="0" applyFont="0" applyFill="0" applyBorder="0" applyAlignment="0" applyProtection="0"/>
    <xf numFmtId="9" fontId="70" fillId="0" borderId="0" applyFont="0" applyFill="0" applyBorder="0" applyAlignment="0" applyProtection="0"/>
    <xf numFmtId="205" fontId="66"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29"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5" fontId="29" fillId="0" borderId="0" applyFont="0" applyFill="0" applyBorder="0" applyAlignment="0" applyProtection="0">
      <alignment wrapText="1"/>
    </xf>
    <xf numFmtId="165" fontId="29" fillId="0" borderId="0" applyFont="0" applyFill="0" applyBorder="0" applyAlignment="0" applyProtection="0">
      <alignment wrapText="1"/>
    </xf>
    <xf numFmtId="165" fontId="29" fillId="0" borderId="0" applyFont="0" applyFill="0" applyBorder="0" applyAlignment="0" applyProtection="0">
      <alignment wrapText="1"/>
    </xf>
    <xf numFmtId="165" fontId="29" fillId="0" borderId="0" applyFont="0" applyFill="0" applyBorder="0" applyAlignment="0" applyProtection="0">
      <alignment wrapText="1"/>
    </xf>
    <xf numFmtId="165" fontId="29" fillId="0" borderId="0" applyFont="0" applyFill="0" applyBorder="0" applyAlignment="0" applyProtection="0">
      <alignment wrapText="1"/>
    </xf>
    <xf numFmtId="165" fontId="29" fillId="0" borderId="0" applyFont="0" applyFill="0" applyBorder="0" applyAlignment="0" applyProtection="0">
      <alignment wrapText="1"/>
    </xf>
    <xf numFmtId="164" fontId="1" fillId="0" borderId="0" applyFont="0" applyFill="0" applyBorder="0" applyAlignment="0" applyProtection="0"/>
    <xf numFmtId="164" fontId="29" fillId="0" borderId="0" applyFont="0" applyFill="0" applyBorder="0" applyAlignment="0" applyProtection="0"/>
    <xf numFmtId="164" fontId="1" fillId="0" borderId="0" applyFont="0" applyFill="0" applyBorder="0" applyAlignment="0" applyProtection="0"/>
    <xf numFmtId="165" fontId="29" fillId="0" borderId="0" applyFont="0" applyFill="0" applyBorder="0" applyAlignment="0" applyProtection="0">
      <alignment wrapText="1"/>
    </xf>
    <xf numFmtId="165" fontId="29" fillId="0" borderId="0" applyFont="0" applyFill="0" applyBorder="0" applyAlignment="0" applyProtection="0">
      <alignment wrapText="1"/>
    </xf>
    <xf numFmtId="165" fontId="29" fillId="0" borderId="0" applyFont="0" applyFill="0" applyBorder="0" applyAlignment="0" applyProtection="0">
      <alignment wrapText="1"/>
    </xf>
    <xf numFmtId="165" fontId="29" fillId="0" borderId="0" applyFont="0" applyFill="0" applyBorder="0" applyAlignment="0" applyProtection="0">
      <alignment wrapText="1"/>
    </xf>
    <xf numFmtId="165" fontId="29" fillId="0" borderId="0" applyFont="0" applyFill="0" applyBorder="0" applyAlignment="0" applyProtection="0">
      <alignment wrapText="1"/>
    </xf>
    <xf numFmtId="165" fontId="29" fillId="0" borderId="0" applyFont="0" applyFill="0" applyBorder="0" applyAlignment="0" applyProtection="0">
      <alignment wrapText="1"/>
    </xf>
    <xf numFmtId="165" fontId="29" fillId="0" borderId="0" applyFont="0" applyFill="0" applyBorder="0" applyAlignment="0" applyProtection="0">
      <alignment wrapText="1"/>
    </xf>
    <xf numFmtId="165" fontId="29" fillId="0" borderId="0" applyFont="0" applyFill="0" applyBorder="0" applyAlignment="0" applyProtection="0">
      <alignment wrapText="1"/>
    </xf>
    <xf numFmtId="165" fontId="29" fillId="0" borderId="0" applyFont="0" applyFill="0" applyBorder="0" applyAlignment="0" applyProtection="0">
      <alignment wrapText="1"/>
    </xf>
    <xf numFmtId="165" fontId="29" fillId="0" borderId="0" applyFont="0" applyFill="0" applyBorder="0" applyAlignment="0" applyProtection="0">
      <alignment wrapText="1"/>
    </xf>
    <xf numFmtId="164" fontId="1" fillId="0" borderId="0" applyFont="0" applyFill="0" applyBorder="0" applyAlignment="0" applyProtection="0"/>
    <xf numFmtId="164" fontId="1" fillId="0" borderId="0" applyFont="0" applyFill="0" applyBorder="0" applyAlignment="0" applyProtection="0"/>
    <xf numFmtId="165" fontId="29" fillId="0" borderId="0" applyFont="0" applyFill="0" applyBorder="0" applyAlignment="0" applyProtection="0">
      <alignment wrapText="1"/>
    </xf>
    <xf numFmtId="165" fontId="29" fillId="0" borderId="0" applyFont="0" applyFill="0" applyBorder="0" applyAlignment="0" applyProtection="0">
      <alignment wrapText="1"/>
    </xf>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6" fontId="66" fillId="0" borderId="0" applyFont="0" applyFill="0" applyBorder="0" applyAlignment="0" applyProtection="0"/>
    <xf numFmtId="0" fontId="62" fillId="0" borderId="0" applyNumberFormat="0" applyFill="0" applyBorder="0" applyAlignment="0" applyProtection="0">
      <alignment wrapText="1"/>
    </xf>
    <xf numFmtId="0" fontId="1" fillId="0" borderId="0"/>
    <xf numFmtId="0" fontId="1" fillId="41" borderId="39" applyNumberFormat="0" applyFont="0" applyAlignment="0" applyProtection="0"/>
    <xf numFmtId="37" fontId="10" fillId="0" borderId="4" applyFill="0" applyAlignment="0" applyProtection="0"/>
    <xf numFmtId="0" fontId="40" fillId="0" borderId="40" applyNumberFormat="0" applyFill="0" applyAlignment="0" applyProtection="0"/>
  </cellStyleXfs>
  <cellXfs count="290">
    <xf numFmtId="0" fontId="0" fillId="0" borderId="0" xfId="0"/>
    <xf numFmtId="0" fontId="15" fillId="0" borderId="0" xfId="0" applyFont="1"/>
    <xf numFmtId="0" fontId="17" fillId="0" borderId="0" xfId="0" applyFont="1" applyAlignment="1">
      <alignment horizontal="right"/>
    </xf>
    <xf numFmtId="3" fontId="15" fillId="0" borderId="0" xfId="0" applyNumberFormat="1" applyFont="1"/>
    <xf numFmtId="9" fontId="15" fillId="0" borderId="0" xfId="1" applyFont="1"/>
    <xf numFmtId="0" fontId="16" fillId="4" borderId="0" xfId="0" applyFont="1" applyFill="1" applyAlignment="1">
      <alignment horizontal="left" vertical="center"/>
    </xf>
    <xf numFmtId="0" fontId="17" fillId="0" borderId="0" xfId="0" applyFont="1"/>
    <xf numFmtId="14" fontId="17" fillId="0" borderId="0" xfId="0" applyNumberFormat="1" applyFont="1" applyAlignment="1">
      <alignment horizontal="right"/>
    </xf>
    <xf numFmtId="0" fontId="20" fillId="0" borderId="0" xfId="0" applyFont="1"/>
    <xf numFmtId="3" fontId="20" fillId="0" borderId="0" xfId="0" applyNumberFormat="1" applyFont="1"/>
    <xf numFmtId="166" fontId="20" fillId="0" borderId="0" xfId="1" applyNumberFormat="1" applyFont="1" applyFill="1"/>
    <xf numFmtId="0" fontId="19" fillId="0" borderId="0" xfId="0" applyFont="1"/>
    <xf numFmtId="0" fontId="24" fillId="0" borderId="0" xfId="0" applyFont="1"/>
    <xf numFmtId="0" fontId="25" fillId="0" borderId="0" xfId="0" applyFont="1" applyAlignment="1">
      <alignment horizontal="right" vertical="center"/>
    </xf>
    <xf numFmtId="3" fontId="24" fillId="0" borderId="0" xfId="0" applyNumberFormat="1" applyFont="1"/>
    <xf numFmtId="3" fontId="26" fillId="0" borderId="0" xfId="0" applyNumberFormat="1" applyFont="1" applyAlignment="1">
      <alignment horizontal="right"/>
    </xf>
    <xf numFmtId="0" fontId="26" fillId="0" borderId="0" xfId="0" applyFont="1"/>
    <xf numFmtId="0" fontId="24" fillId="0" borderId="0" xfId="0" applyFont="1" applyAlignment="1">
      <alignment horizontal="right"/>
    </xf>
    <xf numFmtId="0" fontId="26" fillId="0" borderId="0" xfId="0" applyFont="1" applyAlignment="1">
      <alignment horizontal="right"/>
    </xf>
    <xf numFmtId="9" fontId="24" fillId="0" borderId="0" xfId="1" applyFont="1" applyFill="1"/>
    <xf numFmtId="167" fontId="27" fillId="0" borderId="0" xfId="0" applyNumberFormat="1" applyFont="1" applyAlignment="1">
      <alignment horizontal="right"/>
    </xf>
    <xf numFmtId="3" fontId="23" fillId="0" borderId="0" xfId="0" applyNumberFormat="1" applyFont="1" applyAlignment="1">
      <alignment vertical="center"/>
    </xf>
    <xf numFmtId="0" fontId="23" fillId="0" borderId="0" xfId="0" applyFont="1" applyAlignment="1">
      <alignment vertical="center"/>
    </xf>
    <xf numFmtId="166" fontId="24" fillId="0" borderId="0" xfId="1" applyNumberFormat="1" applyFont="1" applyFill="1" applyBorder="1"/>
    <xf numFmtId="166" fontId="24" fillId="0" borderId="0" xfId="0" applyNumberFormat="1" applyFont="1"/>
    <xf numFmtId="190" fontId="24" fillId="0" borderId="0" xfId="0" applyNumberFormat="1" applyFont="1"/>
    <xf numFmtId="190" fontId="15" fillId="0" borderId="0" xfId="0" applyNumberFormat="1" applyFont="1"/>
    <xf numFmtId="190" fontId="15" fillId="0" borderId="0" xfId="0" applyNumberFormat="1" applyFont="1" applyAlignment="1">
      <alignment horizontal="right"/>
    </xf>
    <xf numFmtId="0" fontId="22" fillId="0" borderId="0" xfId="0" applyFont="1"/>
    <xf numFmtId="9" fontId="24" fillId="0" borderId="0" xfId="1" applyFont="1" applyFill="1" applyBorder="1"/>
    <xf numFmtId="9" fontId="26" fillId="0" borderId="0" xfId="0" applyNumberFormat="1" applyFont="1"/>
    <xf numFmtId="10" fontId="20" fillId="0" borderId="0" xfId="0" applyNumberFormat="1" applyFont="1"/>
    <xf numFmtId="0" fontId="20" fillId="0" borderId="0" xfId="0" applyFont="1" applyAlignment="1">
      <alignment horizontal="left"/>
    </xf>
    <xf numFmtId="166" fontId="20" fillId="0" borderId="0" xfId="1" applyNumberFormat="1" applyFont="1"/>
    <xf numFmtId="0" fontId="20" fillId="0" borderId="0" xfId="0" applyFont="1" applyAlignment="1">
      <alignment horizontal="right"/>
    </xf>
    <xf numFmtId="14" fontId="20" fillId="0" borderId="0" xfId="0" applyNumberFormat="1" applyFont="1"/>
    <xf numFmtId="10" fontId="20" fillId="0" borderId="0" xfId="1" applyNumberFormat="1" applyFont="1" applyFill="1"/>
    <xf numFmtId="10" fontId="20" fillId="0" borderId="0" xfId="1" applyNumberFormat="1" applyFont="1" applyFill="1" applyAlignment="1">
      <alignment horizontal="right"/>
    </xf>
    <xf numFmtId="14" fontId="20" fillId="0" borderId="0" xfId="0" applyNumberFormat="1" applyFont="1" applyAlignment="1">
      <alignment horizontal="right"/>
    </xf>
    <xf numFmtId="0" fontId="19" fillId="0" borderId="0" xfId="0" applyFont="1" applyAlignment="1">
      <alignment horizontal="right"/>
    </xf>
    <xf numFmtId="166" fontId="20" fillId="0" borderId="0" xfId="0" applyNumberFormat="1" applyFont="1"/>
    <xf numFmtId="0" fontId="19" fillId="2" borderId="0" xfId="0" applyFont="1" applyFill="1"/>
    <xf numFmtId="191" fontId="20" fillId="0" borderId="0" xfId="0" applyNumberFormat="1" applyFont="1"/>
    <xf numFmtId="0" fontId="23" fillId="0" borderId="0" xfId="0" applyFont="1" applyAlignment="1">
      <alignment horizontal="center" vertical="center"/>
    </xf>
    <xf numFmtId="3" fontId="19" fillId="0" borderId="0" xfId="0" applyNumberFormat="1" applyFont="1"/>
    <xf numFmtId="1" fontId="15" fillId="0" borderId="0" xfId="0" applyNumberFormat="1" applyFont="1"/>
    <xf numFmtId="4" fontId="20" fillId="0" borderId="0" xfId="0" applyNumberFormat="1" applyFont="1"/>
    <xf numFmtId="190" fontId="20" fillId="0" borderId="0" xfId="0" applyNumberFormat="1" applyFont="1"/>
    <xf numFmtId="0" fontId="21" fillId="4" borderId="0" xfId="0" applyFont="1" applyFill="1" applyAlignment="1">
      <alignment vertical="center"/>
    </xf>
    <xf numFmtId="190" fontId="19" fillId="0" borderId="0" xfId="0" applyNumberFormat="1" applyFont="1"/>
    <xf numFmtId="0" fontId="40" fillId="0" borderId="0" xfId="0" applyFont="1"/>
    <xf numFmtId="0" fontId="41" fillId="0" borderId="0" xfId="0" applyFont="1" applyAlignment="1">
      <alignment horizontal="right" vertical="center"/>
    </xf>
    <xf numFmtId="3" fontId="0" fillId="0" borderId="0" xfId="1" applyNumberFormat="1" applyFont="1" applyAlignment="1">
      <alignment horizontal="right"/>
    </xf>
    <xf numFmtId="3" fontId="0" fillId="0" borderId="0" xfId="1" applyNumberFormat="1" applyFont="1" applyBorder="1" applyAlignment="1">
      <alignment horizontal="right"/>
    </xf>
    <xf numFmtId="167" fontId="42" fillId="0" borderId="0" xfId="0" applyNumberFormat="1" applyFont="1" applyAlignment="1">
      <alignment horizontal="right"/>
    </xf>
    <xf numFmtId="167" fontId="41" fillId="0" borderId="0" xfId="0" applyNumberFormat="1" applyFont="1" applyAlignment="1">
      <alignment horizontal="left"/>
    </xf>
    <xf numFmtId="3" fontId="40" fillId="0" borderId="0" xfId="1" applyNumberFormat="1" applyFont="1" applyAlignment="1">
      <alignment horizontal="right"/>
    </xf>
    <xf numFmtId="167" fontId="42" fillId="0" borderId="0" xfId="0" applyNumberFormat="1" applyFont="1" applyAlignment="1">
      <alignment horizontal="left"/>
    </xf>
    <xf numFmtId="9" fontId="0" fillId="0" borderId="0" xfId="1" applyFont="1" applyAlignment="1">
      <alignment horizontal="right"/>
    </xf>
    <xf numFmtId="193" fontId="42" fillId="0" borderId="0" xfId="0" applyNumberFormat="1" applyFont="1" applyAlignment="1">
      <alignment horizontal="right"/>
    </xf>
    <xf numFmtId="193" fontId="41" fillId="0" borderId="0" xfId="0" applyNumberFormat="1" applyFont="1" applyAlignment="1">
      <alignment horizontal="right"/>
    </xf>
    <xf numFmtId="3" fontId="0" fillId="0" borderId="0" xfId="0" applyNumberFormat="1"/>
    <xf numFmtId="190" fontId="21" fillId="4" borderId="0" xfId="0" applyNumberFormat="1" applyFont="1" applyFill="1" applyAlignment="1">
      <alignment vertical="center"/>
    </xf>
    <xf numFmtId="9" fontId="20" fillId="0" borderId="0" xfId="1" applyFont="1"/>
    <xf numFmtId="0" fontId="20" fillId="6" borderId="0" xfId="0" applyFont="1" applyFill="1"/>
    <xf numFmtId="166" fontId="20" fillId="6" borderId="0" xfId="1" applyNumberFormat="1" applyFont="1" applyFill="1"/>
    <xf numFmtId="3" fontId="19" fillId="0" borderId="0" xfId="0" applyNumberFormat="1" applyFont="1" applyAlignment="1">
      <alignment horizontal="right"/>
    </xf>
    <xf numFmtId="1" fontId="20" fillId="0" borderId="0" xfId="0" applyNumberFormat="1" applyFont="1"/>
    <xf numFmtId="166" fontId="19" fillId="0" borderId="0" xfId="0" applyNumberFormat="1" applyFont="1"/>
    <xf numFmtId="9" fontId="20" fillId="0" borderId="0" xfId="0" applyNumberFormat="1" applyFont="1"/>
    <xf numFmtId="9" fontId="20" fillId="0" borderId="0" xfId="1" applyFont="1" applyFill="1"/>
    <xf numFmtId="0" fontId="18" fillId="0" borderId="0" xfId="0" applyFont="1"/>
    <xf numFmtId="14" fontId="17" fillId="0" borderId="0" xfId="0" quotePrefix="1" applyNumberFormat="1" applyFont="1" applyAlignment="1">
      <alignment horizontal="right"/>
    </xf>
    <xf numFmtId="9" fontId="15" fillId="0" borderId="0" xfId="1" applyFont="1" applyAlignment="1">
      <alignment horizontal="right"/>
    </xf>
    <xf numFmtId="0" fontId="17" fillId="0" borderId="9" xfId="0" applyFont="1" applyBorder="1"/>
    <xf numFmtId="190" fontId="17" fillId="0" borderId="9" xfId="0" applyNumberFormat="1" applyFont="1" applyBorder="1" applyAlignment="1">
      <alignment horizontal="right"/>
    </xf>
    <xf numFmtId="9" fontId="17" fillId="0" borderId="9" xfId="1" applyFont="1" applyFill="1" applyBorder="1" applyAlignment="1">
      <alignment horizontal="right"/>
    </xf>
    <xf numFmtId="0" fontId="17" fillId="3" borderId="9" xfId="0" applyFont="1" applyFill="1" applyBorder="1"/>
    <xf numFmtId="190" fontId="17" fillId="0" borderId="0" xfId="0" applyNumberFormat="1" applyFont="1" applyAlignment="1">
      <alignment horizontal="right"/>
    </xf>
    <xf numFmtId="9" fontId="17" fillId="0" borderId="0" xfId="1" applyFont="1" applyFill="1" applyBorder="1" applyAlignment="1">
      <alignment horizontal="right"/>
    </xf>
    <xf numFmtId="2" fontId="20" fillId="0" borderId="0" xfId="0" applyNumberFormat="1" applyFont="1"/>
    <xf numFmtId="14" fontId="19" fillId="0" borderId="0" xfId="0" applyNumberFormat="1" applyFont="1" applyAlignment="1">
      <alignment horizontal="right"/>
    </xf>
    <xf numFmtId="14" fontId="19" fillId="0" borderId="0" xfId="0" applyNumberFormat="1" applyFont="1"/>
    <xf numFmtId="9" fontId="20" fillId="0" borderId="0" xfId="1" applyFont="1" applyFill="1" applyAlignment="1">
      <alignment horizontal="right"/>
    </xf>
    <xf numFmtId="166" fontId="20" fillId="0" borderId="0" xfId="1" applyNumberFormat="1" applyFont="1" applyFill="1" applyAlignment="1">
      <alignment horizontal="right"/>
    </xf>
    <xf numFmtId="3" fontId="20" fillId="0" borderId="0" xfId="0" applyNumberFormat="1" applyFont="1" applyAlignment="1">
      <alignment horizontal="right"/>
    </xf>
    <xf numFmtId="3" fontId="20" fillId="0" borderId="0" xfId="1" applyNumberFormat="1" applyFont="1" applyFill="1" applyAlignment="1">
      <alignment horizontal="right"/>
    </xf>
    <xf numFmtId="166" fontId="19" fillId="0" borderId="0" xfId="1" applyNumberFormat="1" applyFont="1" applyFill="1" applyAlignment="1">
      <alignment horizontal="right"/>
    </xf>
    <xf numFmtId="191" fontId="20" fillId="0" borderId="0" xfId="0" applyNumberFormat="1" applyFont="1" applyAlignment="1">
      <alignment horizontal="right"/>
    </xf>
    <xf numFmtId="1" fontId="20" fillId="0" borderId="0" xfId="0" applyNumberFormat="1" applyFont="1" applyAlignment="1">
      <alignment horizontal="right"/>
    </xf>
    <xf numFmtId="0" fontId="20" fillId="0" borderId="12" xfId="0" applyFont="1" applyBorder="1"/>
    <xf numFmtId="0" fontId="19" fillId="0" borderId="13" xfId="0" applyFont="1" applyBorder="1"/>
    <xf numFmtId="0" fontId="19" fillId="0" borderId="14" xfId="0" applyFont="1" applyBorder="1"/>
    <xf numFmtId="0" fontId="19" fillId="0" borderId="16" xfId="0" applyFont="1" applyBorder="1" applyAlignment="1">
      <alignment horizontal="right"/>
    </xf>
    <xf numFmtId="0" fontId="19" fillId="0" borderId="17" xfId="0" applyFont="1" applyBorder="1" applyAlignment="1">
      <alignment horizontal="right"/>
    </xf>
    <xf numFmtId="3" fontId="19" fillId="0" borderId="20" xfId="0" applyNumberFormat="1" applyFont="1" applyBorder="1"/>
    <xf numFmtId="3" fontId="19" fillId="0" borderId="21" xfId="0" applyNumberFormat="1" applyFont="1" applyBorder="1"/>
    <xf numFmtId="0" fontId="19" fillId="0" borderId="22" xfId="0" applyFont="1" applyBorder="1" applyAlignment="1">
      <alignment horizontal="right"/>
    </xf>
    <xf numFmtId="0" fontId="19" fillId="0" borderId="23" xfId="0" applyFont="1" applyBorder="1" applyAlignment="1">
      <alignment horizontal="right"/>
    </xf>
    <xf numFmtId="0" fontId="19" fillId="0" borderId="12" xfId="0" applyFont="1" applyBorder="1" applyAlignment="1">
      <alignment horizontal="right"/>
    </xf>
    <xf numFmtId="0" fontId="19" fillId="0" borderId="15" xfId="0" applyFont="1" applyBorder="1" applyAlignment="1">
      <alignment horizontal="right"/>
    </xf>
    <xf numFmtId="0" fontId="19" fillId="0" borderId="25" xfId="0" applyFont="1" applyBorder="1" applyAlignment="1">
      <alignment horizontal="right"/>
    </xf>
    <xf numFmtId="3" fontId="19" fillId="0" borderId="26" xfId="0" applyNumberFormat="1" applyFont="1" applyBorder="1"/>
    <xf numFmtId="3" fontId="19" fillId="0" borderId="27" xfId="0" applyNumberFormat="1" applyFont="1" applyBorder="1"/>
    <xf numFmtId="3" fontId="19" fillId="0" borderId="11" xfId="0" applyNumberFormat="1" applyFont="1" applyBorder="1"/>
    <xf numFmtId="3" fontId="19" fillId="0" borderId="28" xfId="0" applyNumberFormat="1" applyFont="1" applyBorder="1"/>
    <xf numFmtId="0" fontId="19" fillId="0" borderId="24" xfId="0" applyFont="1" applyBorder="1" applyAlignment="1">
      <alignment horizontal="right"/>
    </xf>
    <xf numFmtId="9" fontId="40" fillId="0" borderId="0" xfId="1" applyFont="1" applyAlignment="1">
      <alignment horizontal="right"/>
    </xf>
    <xf numFmtId="0" fontId="28" fillId="0" borderId="0" xfId="0" applyFont="1" applyAlignment="1">
      <alignment vertical="center"/>
    </xf>
    <xf numFmtId="3" fontId="19" fillId="0" borderId="29" xfId="0" applyNumberFormat="1" applyFont="1" applyBorder="1"/>
    <xf numFmtId="3" fontId="40" fillId="0" borderId="0" xfId="0" applyNumberFormat="1" applyFont="1"/>
    <xf numFmtId="0" fontId="39" fillId="32" borderId="0" xfId="0" applyFont="1" applyFill="1" applyAlignment="1">
      <alignment vertical="center"/>
    </xf>
    <xf numFmtId="190" fontId="39" fillId="32" borderId="0" xfId="0" applyNumberFormat="1" applyFont="1" applyFill="1" applyAlignment="1">
      <alignment vertical="center"/>
    </xf>
    <xf numFmtId="0" fontId="43" fillId="0" borderId="0" xfId="0" applyFont="1"/>
    <xf numFmtId="0" fontId="44" fillId="0" borderId="0" xfId="0" applyFont="1"/>
    <xf numFmtId="193" fontId="39" fillId="32" borderId="0" xfId="0" applyNumberFormat="1" applyFont="1" applyFill="1" applyAlignment="1">
      <alignment horizontal="right"/>
    </xf>
    <xf numFmtId="0" fontId="16" fillId="32" borderId="0" xfId="0" applyFont="1" applyFill="1" applyAlignment="1">
      <alignment horizontal="left" vertical="center"/>
    </xf>
    <xf numFmtId="190" fontId="16" fillId="32" borderId="0" xfId="0" applyNumberFormat="1" applyFont="1" applyFill="1" applyAlignment="1">
      <alignment horizontal="right" vertical="center"/>
    </xf>
    <xf numFmtId="3" fontId="26" fillId="0" borderId="0" xfId="0" applyNumberFormat="1" applyFont="1"/>
    <xf numFmtId="191" fontId="24" fillId="0" borderId="0" xfId="0" applyNumberFormat="1" applyFont="1"/>
    <xf numFmtId="192" fontId="26" fillId="0" borderId="0" xfId="0" applyNumberFormat="1" applyFont="1"/>
    <xf numFmtId="0" fontId="15" fillId="0" borderId="0" xfId="0" applyFont="1" applyAlignment="1">
      <alignment horizontal="center"/>
    </xf>
    <xf numFmtId="191" fontId="19" fillId="0" borderId="0" xfId="0" applyNumberFormat="1" applyFont="1"/>
    <xf numFmtId="10" fontId="24" fillId="0" borderId="0" xfId="1" applyNumberFormat="1" applyFont="1" applyFill="1" applyBorder="1"/>
    <xf numFmtId="192" fontId="24" fillId="0" borderId="0" xfId="0" applyNumberFormat="1" applyFont="1"/>
    <xf numFmtId="14" fontId="28" fillId="0" borderId="0" xfId="0" quotePrefix="1" applyNumberFormat="1" applyFont="1" applyAlignment="1">
      <alignment horizontal="right"/>
    </xf>
    <xf numFmtId="3" fontId="27" fillId="0" borderId="0" xfId="0" applyNumberFormat="1" applyFont="1" applyAlignment="1">
      <alignment vertical="center"/>
    </xf>
    <xf numFmtId="3" fontId="25" fillId="0" borderId="0" xfId="0" applyNumberFormat="1" applyFont="1"/>
    <xf numFmtId="191" fontId="26" fillId="0" borderId="0" xfId="0" applyNumberFormat="1" applyFont="1"/>
    <xf numFmtId="166" fontId="0" fillId="0" borderId="0" xfId="1" applyNumberFormat="1" applyFont="1" applyAlignment="1">
      <alignment horizontal="right"/>
    </xf>
    <xf numFmtId="203" fontId="0" fillId="0" borderId="0" xfId="1" applyNumberFormat="1" applyFont="1" applyAlignment="1">
      <alignment horizontal="right"/>
    </xf>
    <xf numFmtId="203" fontId="42" fillId="0" borderId="0" xfId="0" applyNumberFormat="1" applyFont="1" applyAlignment="1">
      <alignment horizontal="right"/>
    </xf>
    <xf numFmtId="193" fontId="1" fillId="0" borderId="0" xfId="1" applyNumberFormat="1" applyFont="1" applyAlignment="1">
      <alignment horizontal="right"/>
    </xf>
    <xf numFmtId="9" fontId="19" fillId="0" borderId="0" xfId="0" applyNumberFormat="1" applyFont="1"/>
    <xf numFmtId="14" fontId="19" fillId="0" borderId="0" xfId="0" quotePrefix="1" applyNumberFormat="1" applyFont="1" applyAlignment="1">
      <alignment horizontal="right"/>
    </xf>
    <xf numFmtId="0" fontId="19" fillId="5" borderId="0" xfId="0" applyFont="1" applyFill="1"/>
    <xf numFmtId="190" fontId="19" fillId="5" borderId="0" xfId="0" applyNumberFormat="1" applyFont="1" applyFill="1"/>
    <xf numFmtId="166" fontId="19" fillId="0" borderId="0" xfId="1" applyNumberFormat="1" applyFont="1" applyAlignment="1">
      <alignment horizontal="right"/>
    </xf>
    <xf numFmtId="9" fontId="20" fillId="2" borderId="0" xfId="1" applyFont="1" applyFill="1"/>
    <xf numFmtId="0" fontId="34" fillId="0" borderId="0" xfId="0" applyFont="1"/>
    <xf numFmtId="0" fontId="19" fillId="2" borderId="0" xfId="0" applyFont="1" applyFill="1" applyAlignment="1">
      <alignment horizontal="right"/>
    </xf>
    <xf numFmtId="166" fontId="19" fillId="0" borderId="0" xfId="1" applyNumberFormat="1" applyFont="1"/>
    <xf numFmtId="166" fontId="19" fillId="0" borderId="0" xfId="1" applyNumberFormat="1" applyFont="1" applyFill="1"/>
    <xf numFmtId="188" fontId="20" fillId="0" borderId="0" xfId="0" applyNumberFormat="1" applyFont="1"/>
    <xf numFmtId="188" fontId="19" fillId="0" borderId="0" xfId="0" applyNumberFormat="1" applyFont="1"/>
    <xf numFmtId="188" fontId="34" fillId="0" borderId="0" xfId="0" applyNumberFormat="1" applyFont="1"/>
    <xf numFmtId="3" fontId="20" fillId="0" borderId="16" xfId="0" applyNumberFormat="1" applyFont="1" applyBorder="1"/>
    <xf numFmtId="3" fontId="20" fillId="0" borderId="17" xfId="0" applyNumberFormat="1" applyFont="1" applyBorder="1"/>
    <xf numFmtId="3" fontId="20" fillId="0" borderId="24" xfId="0" applyNumberFormat="1" applyFont="1" applyBorder="1"/>
    <xf numFmtId="3" fontId="20" fillId="0" borderId="19" xfId="0" applyNumberFormat="1" applyFont="1" applyBorder="1"/>
    <xf numFmtId="3" fontId="20" fillId="7" borderId="17" xfId="0" applyNumberFormat="1" applyFont="1" applyFill="1" applyBorder="1"/>
    <xf numFmtId="3" fontId="20" fillId="0" borderId="12" xfId="0" applyNumberFormat="1" applyFont="1" applyBorder="1"/>
    <xf numFmtId="3" fontId="20" fillId="7" borderId="16" xfId="0" applyNumberFormat="1" applyFont="1" applyFill="1" applyBorder="1"/>
    <xf numFmtId="3" fontId="20" fillId="7" borderId="24" xfId="0" applyNumberFormat="1" applyFont="1" applyFill="1" applyBorder="1"/>
    <xf numFmtId="3" fontId="20" fillId="31" borderId="30" xfId="0" applyNumberFormat="1" applyFont="1" applyFill="1" applyBorder="1"/>
    <xf numFmtId="9" fontId="20" fillId="0" borderId="12" xfId="1" applyFont="1" applyBorder="1"/>
    <xf numFmtId="0" fontId="20" fillId="0" borderId="13" xfId="0" applyFont="1" applyBorder="1"/>
    <xf numFmtId="3" fontId="20" fillId="0" borderId="18" xfId="0" applyNumberFormat="1" applyFont="1" applyBorder="1"/>
    <xf numFmtId="3" fontId="20" fillId="7" borderId="19" xfId="0" applyNumberFormat="1" applyFont="1" applyFill="1" applyBorder="1"/>
    <xf numFmtId="3" fontId="20" fillId="0" borderId="13" xfId="0" applyNumberFormat="1" applyFont="1" applyBorder="1"/>
    <xf numFmtId="3" fontId="20" fillId="7" borderId="18" xfId="0" applyNumberFormat="1" applyFont="1" applyFill="1" applyBorder="1"/>
    <xf numFmtId="3" fontId="20" fillId="7" borderId="0" xfId="0" applyNumberFormat="1" applyFont="1" applyFill="1"/>
    <xf numFmtId="3" fontId="20" fillId="31" borderId="31" xfId="0" applyNumberFormat="1" applyFont="1" applyFill="1" applyBorder="1"/>
    <xf numFmtId="9" fontId="20" fillId="0" borderId="13" xfId="1" applyFont="1" applyBorder="1"/>
    <xf numFmtId="0" fontId="20" fillId="0" borderId="15" xfId="0" applyFont="1" applyBorder="1"/>
    <xf numFmtId="3" fontId="20" fillId="0" borderId="22" xfId="0" applyNumberFormat="1" applyFont="1" applyBorder="1"/>
    <xf numFmtId="3" fontId="20" fillId="0" borderId="23" xfId="0" applyNumberFormat="1" applyFont="1" applyBorder="1"/>
    <xf numFmtId="3" fontId="20" fillId="0" borderId="25" xfId="0" applyNumberFormat="1" applyFont="1" applyBorder="1"/>
    <xf numFmtId="3" fontId="20" fillId="7" borderId="23" xfId="0" applyNumberFormat="1" applyFont="1" applyFill="1" applyBorder="1"/>
    <xf numFmtId="3" fontId="20" fillId="0" borderId="15" xfId="0" applyNumberFormat="1" applyFont="1" applyBorder="1"/>
    <xf numFmtId="3" fontId="20" fillId="7" borderId="22" xfId="0" applyNumberFormat="1" applyFont="1" applyFill="1" applyBorder="1"/>
    <xf numFmtId="3" fontId="20" fillId="7" borderId="25" xfId="0" applyNumberFormat="1" applyFont="1" applyFill="1" applyBorder="1"/>
    <xf numFmtId="166" fontId="19" fillId="0" borderId="11" xfId="1" applyNumberFormat="1" applyFont="1" applyBorder="1"/>
    <xf numFmtId="9" fontId="19" fillId="0" borderId="11" xfId="1" applyFont="1" applyBorder="1"/>
    <xf numFmtId="14" fontId="20" fillId="0" borderId="0" xfId="0" applyNumberFormat="1" applyFont="1" applyAlignment="1">
      <alignment horizontal="left"/>
    </xf>
    <xf numFmtId="16" fontId="20" fillId="0" borderId="0" xfId="0" applyNumberFormat="1" applyFont="1"/>
    <xf numFmtId="204" fontId="0" fillId="0" borderId="0" xfId="1" applyNumberFormat="1" applyFont="1" applyAlignment="1">
      <alignment horizontal="right"/>
    </xf>
    <xf numFmtId="204" fontId="39" fillId="32" borderId="0" xfId="0" applyNumberFormat="1" applyFont="1" applyFill="1" applyAlignment="1">
      <alignment vertical="center"/>
    </xf>
    <xf numFmtId="204" fontId="40" fillId="0" borderId="0" xfId="1" applyNumberFormat="1" applyFont="1" applyAlignment="1">
      <alignment horizontal="right"/>
    </xf>
    <xf numFmtId="0" fontId="39" fillId="33" borderId="0" xfId="0" applyFont="1" applyFill="1" applyAlignment="1">
      <alignment vertical="center"/>
    </xf>
    <xf numFmtId="204" fontId="39" fillId="33" borderId="0" xfId="0" applyNumberFormat="1" applyFont="1" applyFill="1" applyAlignment="1">
      <alignment vertical="center"/>
    </xf>
    <xf numFmtId="193" fontId="39" fillId="33" borderId="0" xfId="1" applyNumberFormat="1" applyFont="1" applyFill="1" applyAlignment="1">
      <alignment vertical="center"/>
    </xf>
    <xf numFmtId="190" fontId="39" fillId="33" borderId="0" xfId="0" applyNumberFormat="1" applyFont="1" applyFill="1" applyAlignment="1">
      <alignment vertical="center"/>
    </xf>
    <xf numFmtId="190" fontId="42" fillId="3" borderId="0" xfId="0" applyNumberFormat="1" applyFont="1" applyFill="1" applyAlignment="1">
      <alignment vertical="center"/>
    </xf>
    <xf numFmtId="189" fontId="39" fillId="33" borderId="0" xfId="1" applyNumberFormat="1" applyFont="1" applyFill="1" applyAlignment="1">
      <alignment vertical="center"/>
    </xf>
    <xf numFmtId="0" fontId="16" fillId="33" borderId="0" xfId="0" applyFont="1" applyFill="1" applyAlignment="1">
      <alignment horizontal="left" vertical="center"/>
    </xf>
    <xf numFmtId="190" fontId="15" fillId="3" borderId="0" xfId="0" applyNumberFormat="1" applyFont="1" applyFill="1" applyAlignment="1">
      <alignment horizontal="right"/>
    </xf>
    <xf numFmtId="190" fontId="17" fillId="3" borderId="9" xfId="0" applyNumberFormat="1" applyFont="1" applyFill="1" applyBorder="1" applyAlignment="1">
      <alignment horizontal="right"/>
    </xf>
    <xf numFmtId="190" fontId="16" fillId="33" borderId="0" xfId="0" applyNumberFormat="1" applyFont="1" applyFill="1" applyAlignment="1">
      <alignment horizontal="right" vertical="center"/>
    </xf>
    <xf numFmtId="9" fontId="16" fillId="33" borderId="0" xfId="1" applyFont="1" applyFill="1" applyBorder="1" applyAlignment="1">
      <alignment horizontal="right" vertical="center"/>
    </xf>
    <xf numFmtId="0" fontId="20" fillId="34" borderId="0" xfId="0" applyFont="1" applyFill="1"/>
    <xf numFmtId="9" fontId="20" fillId="3" borderId="0" xfId="1" applyFont="1" applyFill="1"/>
    <xf numFmtId="3" fontId="20" fillId="3" borderId="0" xfId="0" applyNumberFormat="1" applyFont="1" applyFill="1"/>
    <xf numFmtId="191" fontId="20" fillId="34" borderId="0" xfId="0" applyNumberFormat="1" applyFont="1" applyFill="1"/>
    <xf numFmtId="188" fontId="20" fillId="34" borderId="0" xfId="0" applyNumberFormat="1" applyFont="1" applyFill="1"/>
    <xf numFmtId="0" fontId="40" fillId="3" borderId="0" xfId="0" applyFont="1" applyFill="1"/>
    <xf numFmtId="0" fontId="0" fillId="3" borderId="0" xfId="0" applyFill="1"/>
    <xf numFmtId="0" fontId="20" fillId="3" borderId="0" xfId="0" applyFont="1" applyFill="1"/>
    <xf numFmtId="0" fontId="1" fillId="3" borderId="0" xfId="0" applyFont="1" applyFill="1"/>
    <xf numFmtId="0" fontId="16" fillId="3" borderId="0" xfId="12443" applyFont="1" applyFill="1"/>
    <xf numFmtId="0" fontId="16" fillId="3" borderId="0" xfId="12443" applyFont="1" applyFill="1" applyAlignment="1">
      <alignment horizontal="right"/>
    </xf>
    <xf numFmtId="0" fontId="20" fillId="3" borderId="0" xfId="0" applyFont="1" applyFill="1" applyAlignment="1">
      <alignment vertical="top" wrapText="1"/>
    </xf>
    <xf numFmtId="0" fontId="74" fillId="3" borderId="0" xfId="12443" applyFont="1" applyFill="1"/>
    <xf numFmtId="0" fontId="74" fillId="3" borderId="0" xfId="12443" applyFont="1" applyFill="1" applyAlignment="1">
      <alignment horizontal="right"/>
    </xf>
    <xf numFmtId="0" fontId="75" fillId="3" borderId="0" xfId="0" applyFont="1" applyFill="1"/>
    <xf numFmtId="190" fontId="29" fillId="3" borderId="0" xfId="30277" applyFont="1" applyFill="1">
      <alignment horizontal="right"/>
    </xf>
    <xf numFmtId="0" fontId="24" fillId="3" borderId="0" xfId="0" applyFont="1" applyFill="1"/>
    <xf numFmtId="166" fontId="29" fillId="3" borderId="0" xfId="30277" applyNumberFormat="1" applyFont="1" applyFill="1">
      <alignment horizontal="right"/>
    </xf>
    <xf numFmtId="3" fontId="24" fillId="3" borderId="0" xfId="0" applyNumberFormat="1" applyFont="1" applyFill="1"/>
    <xf numFmtId="0" fontId="70" fillId="3" borderId="0" xfId="0" applyFont="1" applyFill="1"/>
    <xf numFmtId="166" fontId="70" fillId="3" borderId="0" xfId="0" applyNumberFormat="1" applyFont="1" applyFill="1"/>
    <xf numFmtId="0" fontId="76" fillId="3" borderId="0" xfId="0" applyFont="1" applyFill="1"/>
    <xf numFmtId="190" fontId="29" fillId="3" borderId="2" xfId="30277" applyFont="1" applyFill="1" applyBorder="1">
      <alignment horizontal="right"/>
    </xf>
    <xf numFmtId="190" fontId="70" fillId="3" borderId="0" xfId="0" applyNumberFormat="1" applyFont="1" applyFill="1"/>
    <xf numFmtId="190" fontId="77" fillId="3" borderId="0" xfId="0" applyNumberFormat="1" applyFont="1" applyFill="1"/>
    <xf numFmtId="0" fontId="77" fillId="3" borderId="0" xfId="0" applyFont="1" applyFill="1"/>
    <xf numFmtId="190" fontId="29" fillId="3" borderId="1" xfId="30277" applyFont="1" applyFill="1" applyBorder="1">
      <alignment horizontal="right"/>
    </xf>
    <xf numFmtId="0" fontId="78" fillId="3" borderId="0" xfId="0" applyFont="1" applyFill="1"/>
    <xf numFmtId="3" fontId="26" fillId="3" borderId="0" xfId="0" applyNumberFormat="1" applyFont="1" applyFill="1"/>
    <xf numFmtId="209" fontId="29" fillId="3" borderId="0" xfId="30277" applyNumberFormat="1" applyFont="1" applyFill="1">
      <alignment horizontal="right"/>
    </xf>
    <xf numFmtId="0" fontId="73" fillId="33" borderId="0" xfId="12443" applyFont="1" applyFill="1"/>
    <xf numFmtId="0" fontId="26" fillId="3" borderId="0" xfId="0" applyFont="1" applyFill="1"/>
    <xf numFmtId="210" fontId="29" fillId="3" borderId="0" xfId="30277" applyNumberFormat="1" applyFont="1" applyFill="1">
      <alignment horizontal="right"/>
    </xf>
    <xf numFmtId="4" fontId="70" fillId="3" borderId="0" xfId="0" applyNumberFormat="1" applyFont="1" applyFill="1"/>
    <xf numFmtId="166" fontId="27" fillId="3" borderId="0" xfId="30277" applyNumberFormat="1" applyFont="1" applyFill="1">
      <alignment horizontal="right"/>
    </xf>
    <xf numFmtId="190" fontId="27" fillId="3" borderId="0" xfId="30277" applyFont="1" applyFill="1">
      <alignment horizontal="right"/>
    </xf>
    <xf numFmtId="3" fontId="27" fillId="3" borderId="0" xfId="30277" applyNumberFormat="1" applyFont="1" applyFill="1">
      <alignment horizontal="right"/>
    </xf>
    <xf numFmtId="166" fontId="24" fillId="3" borderId="0" xfId="0" applyNumberFormat="1" applyFont="1" applyFill="1"/>
    <xf numFmtId="190" fontId="27" fillId="3" borderId="2" xfId="30277" applyFont="1" applyFill="1" applyBorder="1">
      <alignment horizontal="right"/>
    </xf>
    <xf numFmtId="190" fontId="27" fillId="3" borderId="1" xfId="30277" applyFont="1" applyFill="1" applyBorder="1">
      <alignment horizontal="right"/>
    </xf>
    <xf numFmtId="209" fontId="27" fillId="3" borderId="0" xfId="30277" applyNumberFormat="1" applyFont="1" applyFill="1">
      <alignment horizontal="right"/>
    </xf>
    <xf numFmtId="166" fontId="27" fillId="3" borderId="2" xfId="30277" applyNumberFormat="1" applyFont="1" applyFill="1" applyBorder="1">
      <alignment horizontal="right"/>
    </xf>
    <xf numFmtId="166" fontId="27" fillId="3" borderId="1" xfId="30277" applyNumberFormat="1" applyFont="1" applyFill="1" applyBorder="1">
      <alignment horizontal="right"/>
    </xf>
    <xf numFmtId="3" fontId="27" fillId="3" borderId="2" xfId="30277" applyNumberFormat="1" applyFont="1" applyFill="1" applyBorder="1">
      <alignment horizontal="right"/>
    </xf>
    <xf numFmtId="3" fontId="27" fillId="3" borderId="1" xfId="30277" applyNumberFormat="1" applyFont="1" applyFill="1" applyBorder="1">
      <alignment horizontal="right"/>
    </xf>
    <xf numFmtId="210" fontId="27" fillId="3" borderId="0" xfId="30277" applyNumberFormat="1" applyFont="1" applyFill="1">
      <alignment horizontal="right"/>
    </xf>
    <xf numFmtId="190" fontId="27" fillId="3" borderId="6" xfId="30277" applyFont="1" applyFill="1" applyBorder="1">
      <alignment horizontal="right"/>
    </xf>
    <xf numFmtId="0" fontId="24" fillId="3" borderId="6" xfId="0" applyFont="1" applyFill="1" applyBorder="1"/>
    <xf numFmtId="0" fontId="24" fillId="3" borderId="1" xfId="0" applyFont="1" applyFill="1" applyBorder="1"/>
    <xf numFmtId="190" fontId="27" fillId="3" borderId="8" xfId="30277" applyFont="1" applyFill="1" applyBorder="1">
      <alignment horizontal="right"/>
    </xf>
    <xf numFmtId="3" fontId="27" fillId="3" borderId="4" xfId="30277" applyNumberFormat="1" applyFont="1" applyFill="1" applyBorder="1">
      <alignment horizontal="right"/>
    </xf>
    <xf numFmtId="3" fontId="27" fillId="3" borderId="8" xfId="30277" applyNumberFormat="1" applyFont="1" applyFill="1" applyBorder="1">
      <alignment horizontal="right"/>
    </xf>
    <xf numFmtId="3" fontId="27" fillId="3" borderId="9" xfId="30277" applyNumberFormat="1" applyFont="1" applyFill="1" applyBorder="1">
      <alignment horizontal="right"/>
    </xf>
    <xf numFmtId="9" fontId="70" fillId="3" borderId="0" xfId="0" applyNumberFormat="1" applyFont="1" applyFill="1"/>
    <xf numFmtId="190" fontId="25" fillId="3" borderId="2" xfId="30277" applyFont="1" applyFill="1" applyBorder="1">
      <alignment horizontal="right"/>
    </xf>
    <xf numFmtId="190" fontId="25" fillId="3" borderId="0" xfId="30277" applyFont="1" applyFill="1">
      <alignment horizontal="right"/>
    </xf>
    <xf numFmtId="190" fontId="25" fillId="3" borderId="6" xfId="30277" applyFont="1" applyFill="1" applyBorder="1">
      <alignment horizontal="right"/>
    </xf>
    <xf numFmtId="166" fontId="25" fillId="3" borderId="0" xfId="30277" applyNumberFormat="1" applyFont="1" applyFill="1">
      <alignment horizontal="right"/>
    </xf>
    <xf numFmtId="166" fontId="26" fillId="3" borderId="0" xfId="0" applyNumberFormat="1" applyFont="1" applyFill="1"/>
    <xf numFmtId="10" fontId="70" fillId="3" borderId="0" xfId="0" applyNumberFormat="1" applyFont="1" applyFill="1"/>
    <xf numFmtId="190" fontId="25" fillId="3" borderId="1" xfId="30277" applyFont="1" applyFill="1" applyBorder="1">
      <alignment horizontal="right"/>
    </xf>
    <xf numFmtId="14" fontId="70" fillId="3" borderId="0" xfId="0" applyNumberFormat="1" applyFont="1" applyFill="1"/>
    <xf numFmtId="3" fontId="70" fillId="3" borderId="0" xfId="0" applyNumberFormat="1" applyFont="1" applyFill="1"/>
    <xf numFmtId="190" fontId="24" fillId="3" borderId="0" xfId="0" applyNumberFormat="1" applyFont="1" applyFill="1"/>
    <xf numFmtId="10" fontId="26" fillId="3" borderId="0" xfId="0" applyNumberFormat="1" applyFont="1" applyFill="1"/>
    <xf numFmtId="190" fontId="27" fillId="3" borderId="3" xfId="30277" applyFont="1" applyFill="1" applyBorder="1">
      <alignment horizontal="right"/>
    </xf>
    <xf numFmtId="211" fontId="27" fillId="3" borderId="0" xfId="30277" applyNumberFormat="1" applyFont="1" applyFill="1">
      <alignment horizontal="right"/>
    </xf>
    <xf numFmtId="190" fontId="75" fillId="3" borderId="0" xfId="0" applyNumberFormat="1" applyFont="1" applyFill="1"/>
    <xf numFmtId="3" fontId="75" fillId="3" borderId="0" xfId="0" applyNumberFormat="1" applyFont="1" applyFill="1"/>
    <xf numFmtId="4" fontId="1" fillId="3" borderId="0" xfId="0" applyNumberFormat="1" applyFont="1" applyFill="1"/>
    <xf numFmtId="3" fontId="0" fillId="3" borderId="0" xfId="0" applyNumberFormat="1" applyFill="1"/>
    <xf numFmtId="3" fontId="1" fillId="3" borderId="0" xfId="0" applyNumberFormat="1" applyFont="1" applyFill="1"/>
    <xf numFmtId="0" fontId="76" fillId="3" borderId="0" xfId="0" applyFont="1" applyFill="1" applyAlignment="1">
      <alignment vertical="top" wrapText="1"/>
    </xf>
    <xf numFmtId="0" fontId="72" fillId="60" borderId="0" xfId="12443" applyFont="1" applyFill="1"/>
    <xf numFmtId="0" fontId="74" fillId="60" borderId="0" xfId="12443" applyFont="1" applyFill="1"/>
    <xf numFmtId="0" fontId="74" fillId="60" borderId="0" xfId="12443" applyFont="1" applyFill="1" applyAlignment="1">
      <alignment horizontal="right"/>
    </xf>
    <xf numFmtId="0" fontId="79" fillId="60" borderId="0" xfId="12443" applyFont="1" applyFill="1"/>
    <xf numFmtId="14" fontId="74" fillId="60" borderId="0" xfId="12443" applyNumberFormat="1" applyFont="1" applyFill="1" applyAlignment="1">
      <alignment horizontal="right"/>
    </xf>
    <xf numFmtId="0" fontId="71" fillId="60" borderId="0" xfId="12443" applyFont="1" applyFill="1"/>
    <xf numFmtId="0" fontId="16" fillId="60" borderId="0" xfId="12443" applyFont="1" applyFill="1"/>
    <xf numFmtId="0" fontId="16" fillId="60" borderId="0" xfId="12443" applyFont="1" applyFill="1" applyAlignment="1">
      <alignment horizontal="right"/>
    </xf>
    <xf numFmtId="0" fontId="46" fillId="3" borderId="0" xfId="0" applyFont="1" applyFill="1"/>
    <xf numFmtId="0" fontId="80" fillId="3" borderId="0" xfId="0" applyFont="1" applyFill="1"/>
    <xf numFmtId="0" fontId="85" fillId="3" borderId="0" xfId="0" applyFont="1" applyFill="1"/>
    <xf numFmtId="0" fontId="22" fillId="3" borderId="0" xfId="0" applyFont="1" applyFill="1"/>
    <xf numFmtId="0" fontId="73" fillId="2" borderId="0" xfId="12443" applyFont="1" applyFill="1"/>
    <xf numFmtId="0" fontId="73" fillId="5" borderId="0" xfId="12443" applyFont="1" applyFill="1"/>
    <xf numFmtId="0" fontId="82" fillId="61" borderId="0" xfId="0" applyFont="1" applyFill="1" applyAlignment="1">
      <alignment horizontal="left" vertical="center" wrapText="1" indent="9"/>
    </xf>
    <xf numFmtId="0" fontId="72" fillId="60" borderId="0" xfId="12443" applyFont="1" applyFill="1" applyAlignment="1">
      <alignment horizontal="left"/>
    </xf>
    <xf numFmtId="0" fontId="24" fillId="3" borderId="0" xfId="0" applyFont="1" applyFill="1" applyAlignment="1">
      <alignment horizontal="justify" vertical="top" wrapText="1"/>
    </xf>
    <xf numFmtId="0" fontId="20" fillId="3" borderId="0" xfId="0" applyFont="1" applyFill="1" applyAlignment="1">
      <alignment horizontal="justify" vertical="top" wrapText="1"/>
    </xf>
    <xf numFmtId="0" fontId="20" fillId="0" borderId="0" xfId="0" applyFont="1" applyAlignment="1">
      <alignment horizontal="center"/>
    </xf>
    <xf numFmtId="0" fontId="15" fillId="0" borderId="0" xfId="0" applyFont="1" applyAlignment="1">
      <alignment horizontal="center"/>
    </xf>
    <xf numFmtId="14" fontId="16" fillId="33" borderId="0" xfId="0" applyNumberFormat="1" applyFont="1" applyFill="1" applyAlignment="1">
      <alignment horizontal="center" vertical="center"/>
    </xf>
    <xf numFmtId="0" fontId="16" fillId="33" borderId="0" xfId="0" applyFont="1" applyFill="1" applyAlignment="1">
      <alignment horizontal="center" vertical="center"/>
    </xf>
    <xf numFmtId="0" fontId="35" fillId="0" borderId="0" xfId="0" applyFont="1" applyAlignment="1">
      <alignment horizontal="center"/>
    </xf>
    <xf numFmtId="0" fontId="19" fillId="0" borderId="16" xfId="0" applyFont="1" applyBorder="1" applyAlignment="1">
      <alignment horizontal="center"/>
    </xf>
    <xf numFmtId="0" fontId="19" fillId="0" borderId="17" xfId="0" applyFont="1" applyBorder="1" applyAlignment="1">
      <alignment horizontal="center"/>
    </xf>
    <xf numFmtId="0" fontId="20" fillId="0" borderId="25" xfId="0" applyFont="1" applyBorder="1" applyAlignment="1">
      <alignment horizontal="center"/>
    </xf>
    <xf numFmtId="0" fontId="19" fillId="0" borderId="0" xfId="0" applyFont="1" applyAlignment="1">
      <alignment horizontal="center"/>
    </xf>
  </cellXfs>
  <cellStyles count="30798">
    <cellStyle name="_420" xfId="118" xr:uid="{00000000-0005-0000-0000-000000000000}"/>
    <cellStyle name="_420 2" xfId="119" xr:uid="{00000000-0005-0000-0000-000001000000}"/>
    <cellStyle name="_420_Balance RC" xfId="120" xr:uid="{00000000-0005-0000-0000-000002000000}"/>
    <cellStyle name="_720" xfId="121" xr:uid="{00000000-0005-0000-0000-000003000000}"/>
    <cellStyle name="_720_Balance RC" xfId="122" xr:uid="{00000000-0005-0000-0000-000004000000}"/>
    <cellStyle name="_BA" xfId="123" xr:uid="{00000000-0005-0000-0000-000005000000}"/>
    <cellStyle name="_BA 2" xfId="124" xr:uid="{00000000-0005-0000-0000-000006000000}"/>
    <cellStyle name="_BA_Balance RC" xfId="125" xr:uid="{00000000-0005-0000-0000-000007000000}"/>
    <cellStyle name="_Bonds " xfId="126" xr:uid="{00000000-0005-0000-0000-000008000000}"/>
    <cellStyle name="_Bonds  10" xfId="127" xr:uid="{00000000-0005-0000-0000-000009000000}"/>
    <cellStyle name="_Bonds  11" xfId="128" xr:uid="{00000000-0005-0000-0000-00000A000000}"/>
    <cellStyle name="_Bonds  12" xfId="129" xr:uid="{00000000-0005-0000-0000-00000B000000}"/>
    <cellStyle name="_Bonds  13" xfId="130" xr:uid="{00000000-0005-0000-0000-00000C000000}"/>
    <cellStyle name="_Bonds  14" xfId="131" xr:uid="{00000000-0005-0000-0000-00000D000000}"/>
    <cellStyle name="_Bonds  15" xfId="132" xr:uid="{00000000-0005-0000-0000-00000E000000}"/>
    <cellStyle name="_Bonds  15 2" xfId="133" xr:uid="{00000000-0005-0000-0000-00000F000000}"/>
    <cellStyle name="_Bonds  15 3" xfId="134" xr:uid="{00000000-0005-0000-0000-000010000000}"/>
    <cellStyle name="_Bonds  15 4" xfId="135" xr:uid="{00000000-0005-0000-0000-000011000000}"/>
    <cellStyle name="_Bonds  15 5" xfId="136" xr:uid="{00000000-0005-0000-0000-000012000000}"/>
    <cellStyle name="_Bonds  15 6" xfId="137" xr:uid="{00000000-0005-0000-0000-000013000000}"/>
    <cellStyle name="_Bonds  15 7" xfId="138" xr:uid="{00000000-0005-0000-0000-000014000000}"/>
    <cellStyle name="_Bonds  16" xfId="139" xr:uid="{00000000-0005-0000-0000-000015000000}"/>
    <cellStyle name="_Bonds  16 2" xfId="140" xr:uid="{00000000-0005-0000-0000-000016000000}"/>
    <cellStyle name="_Bonds  16 3" xfId="141" xr:uid="{00000000-0005-0000-0000-000017000000}"/>
    <cellStyle name="_Bonds  16 4" xfId="142" xr:uid="{00000000-0005-0000-0000-000018000000}"/>
    <cellStyle name="_Bonds  16 5" xfId="143" xr:uid="{00000000-0005-0000-0000-000019000000}"/>
    <cellStyle name="_Bonds  16 6" xfId="144" xr:uid="{00000000-0005-0000-0000-00001A000000}"/>
    <cellStyle name="_Bonds  16 7" xfId="145" xr:uid="{00000000-0005-0000-0000-00001B000000}"/>
    <cellStyle name="_Bonds  17" xfId="146" xr:uid="{00000000-0005-0000-0000-00001C000000}"/>
    <cellStyle name="_Bonds  17 2" xfId="147" xr:uid="{00000000-0005-0000-0000-00001D000000}"/>
    <cellStyle name="_Bonds  17 3" xfId="148" xr:uid="{00000000-0005-0000-0000-00001E000000}"/>
    <cellStyle name="_Bonds  17 4" xfId="149" xr:uid="{00000000-0005-0000-0000-00001F000000}"/>
    <cellStyle name="_Bonds  17 5" xfId="150" xr:uid="{00000000-0005-0000-0000-000020000000}"/>
    <cellStyle name="_Bonds  17 6" xfId="151" xr:uid="{00000000-0005-0000-0000-000021000000}"/>
    <cellStyle name="_Bonds  17 7" xfId="152" xr:uid="{00000000-0005-0000-0000-000022000000}"/>
    <cellStyle name="_Bonds  18" xfId="153" xr:uid="{00000000-0005-0000-0000-000023000000}"/>
    <cellStyle name="_Bonds  18 2" xfId="154" xr:uid="{00000000-0005-0000-0000-000024000000}"/>
    <cellStyle name="_Bonds  18 3" xfId="155" xr:uid="{00000000-0005-0000-0000-000025000000}"/>
    <cellStyle name="_Bonds  18 4" xfId="156" xr:uid="{00000000-0005-0000-0000-000026000000}"/>
    <cellStyle name="_Bonds  18 5" xfId="157" xr:uid="{00000000-0005-0000-0000-000027000000}"/>
    <cellStyle name="_Bonds  18 6" xfId="158" xr:uid="{00000000-0005-0000-0000-000028000000}"/>
    <cellStyle name="_Bonds  18 7" xfId="159" xr:uid="{00000000-0005-0000-0000-000029000000}"/>
    <cellStyle name="_Bonds  19" xfId="160" xr:uid="{00000000-0005-0000-0000-00002A000000}"/>
    <cellStyle name="_Bonds  19 2" xfId="161" xr:uid="{00000000-0005-0000-0000-00002B000000}"/>
    <cellStyle name="_Bonds  19 3" xfId="162" xr:uid="{00000000-0005-0000-0000-00002C000000}"/>
    <cellStyle name="_Bonds  19 4" xfId="163" xr:uid="{00000000-0005-0000-0000-00002D000000}"/>
    <cellStyle name="_Bonds  19 5" xfId="164" xr:uid="{00000000-0005-0000-0000-00002E000000}"/>
    <cellStyle name="_Bonds  19 6" xfId="165" xr:uid="{00000000-0005-0000-0000-00002F000000}"/>
    <cellStyle name="_Bonds  19 7" xfId="166" xr:uid="{00000000-0005-0000-0000-000030000000}"/>
    <cellStyle name="_Bonds  2" xfId="167" xr:uid="{00000000-0005-0000-0000-000031000000}"/>
    <cellStyle name="_Bonds  20" xfId="168" xr:uid="{00000000-0005-0000-0000-000032000000}"/>
    <cellStyle name="_Bonds  20 2" xfId="169" xr:uid="{00000000-0005-0000-0000-000033000000}"/>
    <cellStyle name="_Bonds  20 3" xfId="170" xr:uid="{00000000-0005-0000-0000-000034000000}"/>
    <cellStyle name="_Bonds  20 4" xfId="171" xr:uid="{00000000-0005-0000-0000-000035000000}"/>
    <cellStyle name="_Bonds  20 5" xfId="172" xr:uid="{00000000-0005-0000-0000-000036000000}"/>
    <cellStyle name="_Bonds  20 6" xfId="173" xr:uid="{00000000-0005-0000-0000-000037000000}"/>
    <cellStyle name="_Bonds  20 7" xfId="174" xr:uid="{00000000-0005-0000-0000-000038000000}"/>
    <cellStyle name="_Bonds  21" xfId="175" xr:uid="{00000000-0005-0000-0000-000039000000}"/>
    <cellStyle name="_Bonds  22" xfId="176" xr:uid="{00000000-0005-0000-0000-00003A000000}"/>
    <cellStyle name="_Bonds  23" xfId="177" xr:uid="{00000000-0005-0000-0000-00003B000000}"/>
    <cellStyle name="_Bonds  24" xfId="178" xr:uid="{00000000-0005-0000-0000-00003C000000}"/>
    <cellStyle name="_Bonds  25" xfId="179" xr:uid="{00000000-0005-0000-0000-00003D000000}"/>
    <cellStyle name="_Bonds  26" xfId="180" xr:uid="{00000000-0005-0000-0000-00003E000000}"/>
    <cellStyle name="_Bonds  27" xfId="181" xr:uid="{00000000-0005-0000-0000-00003F000000}"/>
    <cellStyle name="_Bonds  28" xfId="182" xr:uid="{00000000-0005-0000-0000-000040000000}"/>
    <cellStyle name="_Bonds  29" xfId="183" xr:uid="{00000000-0005-0000-0000-000041000000}"/>
    <cellStyle name="_Bonds  3" xfId="184" xr:uid="{00000000-0005-0000-0000-000042000000}"/>
    <cellStyle name="_Bonds  30" xfId="185" xr:uid="{00000000-0005-0000-0000-000043000000}"/>
    <cellStyle name="_Bonds  31" xfId="186" xr:uid="{00000000-0005-0000-0000-000044000000}"/>
    <cellStyle name="_Bonds  32" xfId="187" xr:uid="{00000000-0005-0000-0000-000045000000}"/>
    <cellStyle name="_Bonds  33" xfId="188" xr:uid="{00000000-0005-0000-0000-000046000000}"/>
    <cellStyle name="_Bonds  34" xfId="189" xr:uid="{00000000-0005-0000-0000-000047000000}"/>
    <cellStyle name="_Bonds  35" xfId="190" xr:uid="{00000000-0005-0000-0000-000048000000}"/>
    <cellStyle name="_Bonds  36" xfId="191" xr:uid="{00000000-0005-0000-0000-000049000000}"/>
    <cellStyle name="_Bonds  37" xfId="192" xr:uid="{00000000-0005-0000-0000-00004A000000}"/>
    <cellStyle name="_Bonds  38" xfId="193" xr:uid="{00000000-0005-0000-0000-00004B000000}"/>
    <cellStyle name="_Bonds  39" xfId="194" xr:uid="{00000000-0005-0000-0000-00004C000000}"/>
    <cellStyle name="_Bonds  4" xfId="195" xr:uid="{00000000-0005-0000-0000-00004D000000}"/>
    <cellStyle name="_Bonds  40" xfId="196" xr:uid="{00000000-0005-0000-0000-00004E000000}"/>
    <cellStyle name="_Bonds  41" xfId="197" xr:uid="{00000000-0005-0000-0000-00004F000000}"/>
    <cellStyle name="_Bonds  5" xfId="198" xr:uid="{00000000-0005-0000-0000-000050000000}"/>
    <cellStyle name="_Bonds  6" xfId="199" xr:uid="{00000000-0005-0000-0000-000051000000}"/>
    <cellStyle name="_Bonds  7" xfId="200" xr:uid="{00000000-0005-0000-0000-000052000000}"/>
    <cellStyle name="_Bonds  8" xfId="201" xr:uid="{00000000-0005-0000-0000-000053000000}"/>
    <cellStyle name="_Bonds  9" xfId="202" xr:uid="{00000000-0005-0000-0000-000054000000}"/>
    <cellStyle name="_consolidated" xfId="203" xr:uid="{00000000-0005-0000-0000-000055000000}"/>
    <cellStyle name="_consolidated_Balance RC" xfId="204" xr:uid="{00000000-0005-0000-0000-000056000000}"/>
    <cellStyle name="_Consolidation" xfId="205" xr:uid="{00000000-0005-0000-0000-000057000000}"/>
    <cellStyle name="_Consolidation 2" xfId="206" xr:uid="{00000000-0005-0000-0000-000058000000}"/>
    <cellStyle name="_Consolidation_1" xfId="207" xr:uid="{00000000-0005-0000-0000-000059000000}"/>
    <cellStyle name="_Consolidation_1 2" xfId="208" xr:uid="{00000000-0005-0000-0000-00005A000000}"/>
    <cellStyle name="_Consolidation_1_Balance RC" xfId="209" xr:uid="{00000000-0005-0000-0000-00005B000000}"/>
    <cellStyle name="_Flutt" xfId="210" xr:uid="{00000000-0005-0000-0000-00005C000000}"/>
    <cellStyle name="_Flutt 2" xfId="211" xr:uid="{00000000-0005-0000-0000-00005D000000}"/>
    <cellStyle name="_IB" xfId="212" xr:uid="{00000000-0005-0000-0000-00005E000000}"/>
    <cellStyle name="_IB_Balance RC" xfId="213" xr:uid="{00000000-0005-0000-0000-00005F000000}"/>
    <cellStyle name="_Notes" xfId="214" xr:uid="{00000000-0005-0000-0000-000060000000}"/>
    <cellStyle name="_Notes 2" xfId="215" xr:uid="{00000000-0005-0000-0000-000061000000}"/>
    <cellStyle name="_Notes_Balance RC" xfId="216" xr:uid="{00000000-0005-0000-0000-000062000000}"/>
    <cellStyle name="_Shares" xfId="217" xr:uid="{00000000-0005-0000-0000-000063000000}"/>
    <cellStyle name="_Shares 10" xfId="218" xr:uid="{00000000-0005-0000-0000-000064000000}"/>
    <cellStyle name="_Shares 11" xfId="219" xr:uid="{00000000-0005-0000-0000-000065000000}"/>
    <cellStyle name="_Shares 12" xfId="220" xr:uid="{00000000-0005-0000-0000-000066000000}"/>
    <cellStyle name="_Shares 13" xfId="221" xr:uid="{00000000-0005-0000-0000-000067000000}"/>
    <cellStyle name="_Shares 14" xfId="222" xr:uid="{00000000-0005-0000-0000-000068000000}"/>
    <cellStyle name="_Shares 15" xfId="223" xr:uid="{00000000-0005-0000-0000-000069000000}"/>
    <cellStyle name="_Shares 15 2" xfId="224" xr:uid="{00000000-0005-0000-0000-00006A000000}"/>
    <cellStyle name="_Shares 15 3" xfId="225" xr:uid="{00000000-0005-0000-0000-00006B000000}"/>
    <cellStyle name="_Shares 15 4" xfId="226" xr:uid="{00000000-0005-0000-0000-00006C000000}"/>
    <cellStyle name="_Shares 15 5" xfId="227" xr:uid="{00000000-0005-0000-0000-00006D000000}"/>
    <cellStyle name="_Shares 15 6" xfId="228" xr:uid="{00000000-0005-0000-0000-00006E000000}"/>
    <cellStyle name="_Shares 15 7" xfId="229" xr:uid="{00000000-0005-0000-0000-00006F000000}"/>
    <cellStyle name="_Shares 16" xfId="230" xr:uid="{00000000-0005-0000-0000-000070000000}"/>
    <cellStyle name="_Shares 16 2" xfId="231" xr:uid="{00000000-0005-0000-0000-000071000000}"/>
    <cellStyle name="_Shares 16 3" xfId="232" xr:uid="{00000000-0005-0000-0000-000072000000}"/>
    <cellStyle name="_Shares 16 4" xfId="233" xr:uid="{00000000-0005-0000-0000-000073000000}"/>
    <cellStyle name="_Shares 16 5" xfId="234" xr:uid="{00000000-0005-0000-0000-000074000000}"/>
    <cellStyle name="_Shares 16 6" xfId="235" xr:uid="{00000000-0005-0000-0000-000075000000}"/>
    <cellStyle name="_Shares 16 7" xfId="236" xr:uid="{00000000-0005-0000-0000-000076000000}"/>
    <cellStyle name="_Shares 17" xfId="237" xr:uid="{00000000-0005-0000-0000-000077000000}"/>
    <cellStyle name="_Shares 17 2" xfId="238" xr:uid="{00000000-0005-0000-0000-000078000000}"/>
    <cellStyle name="_Shares 17 3" xfId="239" xr:uid="{00000000-0005-0000-0000-000079000000}"/>
    <cellStyle name="_Shares 17 4" xfId="240" xr:uid="{00000000-0005-0000-0000-00007A000000}"/>
    <cellStyle name="_Shares 17 5" xfId="241" xr:uid="{00000000-0005-0000-0000-00007B000000}"/>
    <cellStyle name="_Shares 17 6" xfId="242" xr:uid="{00000000-0005-0000-0000-00007C000000}"/>
    <cellStyle name="_Shares 17 7" xfId="243" xr:uid="{00000000-0005-0000-0000-00007D000000}"/>
    <cellStyle name="_Shares 18" xfId="244" xr:uid="{00000000-0005-0000-0000-00007E000000}"/>
    <cellStyle name="_Shares 18 2" xfId="245" xr:uid="{00000000-0005-0000-0000-00007F000000}"/>
    <cellStyle name="_Shares 18 3" xfId="246" xr:uid="{00000000-0005-0000-0000-000080000000}"/>
    <cellStyle name="_Shares 18 4" xfId="247" xr:uid="{00000000-0005-0000-0000-000081000000}"/>
    <cellStyle name="_Shares 18 5" xfId="248" xr:uid="{00000000-0005-0000-0000-000082000000}"/>
    <cellStyle name="_Shares 18 6" xfId="249" xr:uid="{00000000-0005-0000-0000-000083000000}"/>
    <cellStyle name="_Shares 18 7" xfId="250" xr:uid="{00000000-0005-0000-0000-000084000000}"/>
    <cellStyle name="_Shares 19" xfId="251" xr:uid="{00000000-0005-0000-0000-000085000000}"/>
    <cellStyle name="_Shares 19 2" xfId="252" xr:uid="{00000000-0005-0000-0000-000086000000}"/>
    <cellStyle name="_Shares 19 3" xfId="253" xr:uid="{00000000-0005-0000-0000-000087000000}"/>
    <cellStyle name="_Shares 19 4" xfId="254" xr:uid="{00000000-0005-0000-0000-000088000000}"/>
    <cellStyle name="_Shares 19 5" xfId="255" xr:uid="{00000000-0005-0000-0000-000089000000}"/>
    <cellStyle name="_Shares 19 6" xfId="256" xr:uid="{00000000-0005-0000-0000-00008A000000}"/>
    <cellStyle name="_Shares 19 7" xfId="257" xr:uid="{00000000-0005-0000-0000-00008B000000}"/>
    <cellStyle name="_Shares 2" xfId="258" xr:uid="{00000000-0005-0000-0000-00008C000000}"/>
    <cellStyle name="_Shares 20" xfId="259" xr:uid="{00000000-0005-0000-0000-00008D000000}"/>
    <cellStyle name="_Shares 20 2" xfId="260" xr:uid="{00000000-0005-0000-0000-00008E000000}"/>
    <cellStyle name="_Shares 20 3" xfId="261" xr:uid="{00000000-0005-0000-0000-00008F000000}"/>
    <cellStyle name="_Shares 20 4" xfId="262" xr:uid="{00000000-0005-0000-0000-000090000000}"/>
    <cellStyle name="_Shares 20 5" xfId="263" xr:uid="{00000000-0005-0000-0000-000091000000}"/>
    <cellStyle name="_Shares 20 6" xfId="264" xr:uid="{00000000-0005-0000-0000-000092000000}"/>
    <cellStyle name="_Shares 20 7" xfId="265" xr:uid="{00000000-0005-0000-0000-000093000000}"/>
    <cellStyle name="_Shares 21" xfId="266" xr:uid="{00000000-0005-0000-0000-000094000000}"/>
    <cellStyle name="_Shares 22" xfId="267" xr:uid="{00000000-0005-0000-0000-000095000000}"/>
    <cellStyle name="_Shares 23" xfId="268" xr:uid="{00000000-0005-0000-0000-000096000000}"/>
    <cellStyle name="_Shares 24" xfId="269" xr:uid="{00000000-0005-0000-0000-000097000000}"/>
    <cellStyle name="_Shares 25" xfId="270" xr:uid="{00000000-0005-0000-0000-000098000000}"/>
    <cellStyle name="_Shares 26" xfId="271" xr:uid="{00000000-0005-0000-0000-000099000000}"/>
    <cellStyle name="_Shares 27" xfId="272" xr:uid="{00000000-0005-0000-0000-00009A000000}"/>
    <cellStyle name="_Shares 28" xfId="273" xr:uid="{00000000-0005-0000-0000-00009B000000}"/>
    <cellStyle name="_Shares 29" xfId="274" xr:uid="{00000000-0005-0000-0000-00009C000000}"/>
    <cellStyle name="_Shares 3" xfId="275" xr:uid="{00000000-0005-0000-0000-00009D000000}"/>
    <cellStyle name="_Shares 30" xfId="276" xr:uid="{00000000-0005-0000-0000-00009E000000}"/>
    <cellStyle name="_Shares 31" xfId="277" xr:uid="{00000000-0005-0000-0000-00009F000000}"/>
    <cellStyle name="_Shares 32" xfId="278" xr:uid="{00000000-0005-0000-0000-0000A0000000}"/>
    <cellStyle name="_Shares 33" xfId="279" xr:uid="{00000000-0005-0000-0000-0000A1000000}"/>
    <cellStyle name="_Shares 34" xfId="280" xr:uid="{00000000-0005-0000-0000-0000A2000000}"/>
    <cellStyle name="_Shares 35" xfId="281" xr:uid="{00000000-0005-0000-0000-0000A3000000}"/>
    <cellStyle name="_Shares 36" xfId="282" xr:uid="{00000000-0005-0000-0000-0000A4000000}"/>
    <cellStyle name="_Shares 37" xfId="283" xr:uid="{00000000-0005-0000-0000-0000A5000000}"/>
    <cellStyle name="_Shares 38" xfId="284" xr:uid="{00000000-0005-0000-0000-0000A6000000}"/>
    <cellStyle name="_Shares 39" xfId="285" xr:uid="{00000000-0005-0000-0000-0000A7000000}"/>
    <cellStyle name="_Shares 4" xfId="286" xr:uid="{00000000-0005-0000-0000-0000A8000000}"/>
    <cellStyle name="_Shares 40" xfId="287" xr:uid="{00000000-0005-0000-0000-0000A9000000}"/>
    <cellStyle name="_Shares 41" xfId="288" xr:uid="{00000000-0005-0000-0000-0000AA000000}"/>
    <cellStyle name="_Shares 5" xfId="289" xr:uid="{00000000-0005-0000-0000-0000AB000000}"/>
    <cellStyle name="_Shares 6" xfId="290" xr:uid="{00000000-0005-0000-0000-0000AC000000}"/>
    <cellStyle name="_Shares 7" xfId="291" xr:uid="{00000000-0005-0000-0000-0000AD000000}"/>
    <cellStyle name="_Shares 8" xfId="292" xr:uid="{00000000-0005-0000-0000-0000AE000000}"/>
    <cellStyle name="_Shares 9" xfId="293" xr:uid="{00000000-0005-0000-0000-0000AF000000}"/>
    <cellStyle name="_Sheet2" xfId="294" xr:uid="{00000000-0005-0000-0000-0000B0000000}"/>
    <cellStyle name="_Sheet2_Balance RC" xfId="295" xr:uid="{00000000-0005-0000-0000-0000B1000000}"/>
    <cellStyle name="_tables" xfId="296" xr:uid="{00000000-0005-0000-0000-0000B2000000}"/>
    <cellStyle name="_tables 2" xfId="297" xr:uid="{00000000-0005-0000-0000-0000B3000000}"/>
    <cellStyle name="_tables_Balance RC" xfId="298" xr:uid="{00000000-0005-0000-0000-0000B4000000}"/>
    <cellStyle name="20% - Accent1" xfId="30302" builtinId="30" customBuiltin="1"/>
    <cellStyle name="20% - Accent1 10" xfId="299" xr:uid="{00000000-0005-0000-0000-0000B6000000}"/>
    <cellStyle name="20% - Accent1 10 2" xfId="300" xr:uid="{00000000-0005-0000-0000-0000B7000000}"/>
    <cellStyle name="20% - Accent1 10 2 2" xfId="301" xr:uid="{00000000-0005-0000-0000-0000B8000000}"/>
    <cellStyle name="20% - Accent1 10 2 3" xfId="302" xr:uid="{00000000-0005-0000-0000-0000B9000000}"/>
    <cellStyle name="20% - Accent1 10 2 4" xfId="303" xr:uid="{00000000-0005-0000-0000-0000BA000000}"/>
    <cellStyle name="20% - Accent1 10 2 5" xfId="304" xr:uid="{00000000-0005-0000-0000-0000BB000000}"/>
    <cellStyle name="20% - Accent1 10 2 6" xfId="305" xr:uid="{00000000-0005-0000-0000-0000BC000000}"/>
    <cellStyle name="20% - Accent1 10 2 7" xfId="306" xr:uid="{00000000-0005-0000-0000-0000BD000000}"/>
    <cellStyle name="20% - Accent1 10 3" xfId="307" xr:uid="{00000000-0005-0000-0000-0000BE000000}"/>
    <cellStyle name="20% - Accent1 10 4" xfId="308" xr:uid="{00000000-0005-0000-0000-0000BF000000}"/>
    <cellStyle name="20% - Accent1 10 5" xfId="309" xr:uid="{00000000-0005-0000-0000-0000C0000000}"/>
    <cellStyle name="20% - Accent1 10 6" xfId="310" xr:uid="{00000000-0005-0000-0000-0000C1000000}"/>
    <cellStyle name="20% - Accent1 10 7" xfId="311" xr:uid="{00000000-0005-0000-0000-0000C2000000}"/>
    <cellStyle name="20% - Accent1 11" xfId="312" xr:uid="{00000000-0005-0000-0000-0000C3000000}"/>
    <cellStyle name="20% - Accent1 11 2" xfId="313" xr:uid="{00000000-0005-0000-0000-0000C4000000}"/>
    <cellStyle name="20% - Accent1 11 2 2" xfId="314" xr:uid="{00000000-0005-0000-0000-0000C5000000}"/>
    <cellStyle name="20% - Accent1 11 2 3" xfId="315" xr:uid="{00000000-0005-0000-0000-0000C6000000}"/>
    <cellStyle name="20% - Accent1 11 2 4" xfId="316" xr:uid="{00000000-0005-0000-0000-0000C7000000}"/>
    <cellStyle name="20% - Accent1 11 2 5" xfId="317" xr:uid="{00000000-0005-0000-0000-0000C8000000}"/>
    <cellStyle name="20% - Accent1 11 2 6" xfId="318" xr:uid="{00000000-0005-0000-0000-0000C9000000}"/>
    <cellStyle name="20% - Accent1 11 2 7" xfId="319" xr:uid="{00000000-0005-0000-0000-0000CA000000}"/>
    <cellStyle name="20% - Accent1 11 3" xfId="320" xr:uid="{00000000-0005-0000-0000-0000CB000000}"/>
    <cellStyle name="20% - Accent1 11 4" xfId="321" xr:uid="{00000000-0005-0000-0000-0000CC000000}"/>
    <cellStyle name="20% - Accent1 11 5" xfId="322" xr:uid="{00000000-0005-0000-0000-0000CD000000}"/>
    <cellStyle name="20% - Accent1 11 6" xfId="323" xr:uid="{00000000-0005-0000-0000-0000CE000000}"/>
    <cellStyle name="20% - Accent1 11 7" xfId="324" xr:uid="{00000000-0005-0000-0000-0000CF000000}"/>
    <cellStyle name="20% - Accent1 12" xfId="325" xr:uid="{00000000-0005-0000-0000-0000D0000000}"/>
    <cellStyle name="20% - Accent1 12 2" xfId="326" xr:uid="{00000000-0005-0000-0000-0000D1000000}"/>
    <cellStyle name="20% - Accent1 12 2 2" xfId="327" xr:uid="{00000000-0005-0000-0000-0000D2000000}"/>
    <cellStyle name="20% - Accent1 12 2 3" xfId="328" xr:uid="{00000000-0005-0000-0000-0000D3000000}"/>
    <cellStyle name="20% - Accent1 12 2 4" xfId="329" xr:uid="{00000000-0005-0000-0000-0000D4000000}"/>
    <cellStyle name="20% - Accent1 12 2 5" xfId="330" xr:uid="{00000000-0005-0000-0000-0000D5000000}"/>
    <cellStyle name="20% - Accent1 12 2 6" xfId="331" xr:uid="{00000000-0005-0000-0000-0000D6000000}"/>
    <cellStyle name="20% - Accent1 12 2 7" xfId="332" xr:uid="{00000000-0005-0000-0000-0000D7000000}"/>
    <cellStyle name="20% - Accent1 12 3" xfId="333" xr:uid="{00000000-0005-0000-0000-0000D8000000}"/>
    <cellStyle name="20% - Accent1 12 4" xfId="334" xr:uid="{00000000-0005-0000-0000-0000D9000000}"/>
    <cellStyle name="20% - Accent1 12 5" xfId="335" xr:uid="{00000000-0005-0000-0000-0000DA000000}"/>
    <cellStyle name="20% - Accent1 12 6" xfId="336" xr:uid="{00000000-0005-0000-0000-0000DB000000}"/>
    <cellStyle name="20% - Accent1 12 7" xfId="337" xr:uid="{00000000-0005-0000-0000-0000DC000000}"/>
    <cellStyle name="20% - Accent1 13" xfId="338" xr:uid="{00000000-0005-0000-0000-0000DD000000}"/>
    <cellStyle name="20% - Accent1 13 2" xfId="339" xr:uid="{00000000-0005-0000-0000-0000DE000000}"/>
    <cellStyle name="20% - Accent1 13 2 2" xfId="340" xr:uid="{00000000-0005-0000-0000-0000DF000000}"/>
    <cellStyle name="20% - Accent1 13 2 3" xfId="341" xr:uid="{00000000-0005-0000-0000-0000E0000000}"/>
    <cellStyle name="20% - Accent1 13 2 4" xfId="342" xr:uid="{00000000-0005-0000-0000-0000E1000000}"/>
    <cellStyle name="20% - Accent1 13 2 5" xfId="343" xr:uid="{00000000-0005-0000-0000-0000E2000000}"/>
    <cellStyle name="20% - Accent1 13 2 6" xfId="344" xr:uid="{00000000-0005-0000-0000-0000E3000000}"/>
    <cellStyle name="20% - Accent1 13 2 7" xfId="345" xr:uid="{00000000-0005-0000-0000-0000E4000000}"/>
    <cellStyle name="20% - Accent1 13 3" xfId="346" xr:uid="{00000000-0005-0000-0000-0000E5000000}"/>
    <cellStyle name="20% - Accent1 13 4" xfId="347" xr:uid="{00000000-0005-0000-0000-0000E6000000}"/>
    <cellStyle name="20% - Accent1 13 5" xfId="348" xr:uid="{00000000-0005-0000-0000-0000E7000000}"/>
    <cellStyle name="20% - Accent1 13 6" xfId="349" xr:uid="{00000000-0005-0000-0000-0000E8000000}"/>
    <cellStyle name="20% - Accent1 13 7" xfId="350" xr:uid="{00000000-0005-0000-0000-0000E9000000}"/>
    <cellStyle name="20% - Accent1 14" xfId="351" xr:uid="{00000000-0005-0000-0000-0000EA000000}"/>
    <cellStyle name="20% - Accent1 14 2" xfId="352" xr:uid="{00000000-0005-0000-0000-0000EB000000}"/>
    <cellStyle name="20% - Accent1 14 2 2" xfId="353" xr:uid="{00000000-0005-0000-0000-0000EC000000}"/>
    <cellStyle name="20% - Accent1 14 2 3" xfId="354" xr:uid="{00000000-0005-0000-0000-0000ED000000}"/>
    <cellStyle name="20% - Accent1 14 2 4" xfId="355" xr:uid="{00000000-0005-0000-0000-0000EE000000}"/>
    <cellStyle name="20% - Accent1 14 2 5" xfId="356" xr:uid="{00000000-0005-0000-0000-0000EF000000}"/>
    <cellStyle name="20% - Accent1 14 2 6" xfId="357" xr:uid="{00000000-0005-0000-0000-0000F0000000}"/>
    <cellStyle name="20% - Accent1 14 2 7" xfId="358" xr:uid="{00000000-0005-0000-0000-0000F1000000}"/>
    <cellStyle name="20% - Accent1 14 3" xfId="359" xr:uid="{00000000-0005-0000-0000-0000F2000000}"/>
    <cellStyle name="20% - Accent1 14 4" xfId="360" xr:uid="{00000000-0005-0000-0000-0000F3000000}"/>
    <cellStyle name="20% - Accent1 14 5" xfId="361" xr:uid="{00000000-0005-0000-0000-0000F4000000}"/>
    <cellStyle name="20% - Accent1 14 6" xfId="362" xr:uid="{00000000-0005-0000-0000-0000F5000000}"/>
    <cellStyle name="20% - Accent1 14 7" xfId="363" xr:uid="{00000000-0005-0000-0000-0000F6000000}"/>
    <cellStyle name="20% - Accent1 15" xfId="364" xr:uid="{00000000-0005-0000-0000-0000F7000000}"/>
    <cellStyle name="20% - Accent1 15 2" xfId="365" xr:uid="{00000000-0005-0000-0000-0000F8000000}"/>
    <cellStyle name="20% - Accent1 15 2 2" xfId="366" xr:uid="{00000000-0005-0000-0000-0000F9000000}"/>
    <cellStyle name="20% - Accent1 15 2 3" xfId="367" xr:uid="{00000000-0005-0000-0000-0000FA000000}"/>
    <cellStyle name="20% - Accent1 15 2 4" xfId="368" xr:uid="{00000000-0005-0000-0000-0000FB000000}"/>
    <cellStyle name="20% - Accent1 15 2 5" xfId="369" xr:uid="{00000000-0005-0000-0000-0000FC000000}"/>
    <cellStyle name="20% - Accent1 15 2 6" xfId="370" xr:uid="{00000000-0005-0000-0000-0000FD000000}"/>
    <cellStyle name="20% - Accent1 15 2 7" xfId="371" xr:uid="{00000000-0005-0000-0000-0000FE000000}"/>
    <cellStyle name="20% - Accent1 15 3" xfId="372" xr:uid="{00000000-0005-0000-0000-0000FF000000}"/>
    <cellStyle name="20% - Accent1 15 4" xfId="373" xr:uid="{00000000-0005-0000-0000-000000010000}"/>
    <cellStyle name="20% - Accent1 15 5" xfId="374" xr:uid="{00000000-0005-0000-0000-000001010000}"/>
    <cellStyle name="20% - Accent1 15 6" xfId="375" xr:uid="{00000000-0005-0000-0000-000002010000}"/>
    <cellStyle name="20% - Accent1 15 7" xfId="376" xr:uid="{00000000-0005-0000-0000-000003010000}"/>
    <cellStyle name="20% - Accent1 16" xfId="377" xr:uid="{00000000-0005-0000-0000-000004010000}"/>
    <cellStyle name="20% - Accent1 16 2" xfId="378" xr:uid="{00000000-0005-0000-0000-000005010000}"/>
    <cellStyle name="20% - Accent1 16 2 2" xfId="379" xr:uid="{00000000-0005-0000-0000-000006010000}"/>
    <cellStyle name="20% - Accent1 16 2 3" xfId="380" xr:uid="{00000000-0005-0000-0000-000007010000}"/>
    <cellStyle name="20% - Accent1 16 2 4" xfId="381" xr:uid="{00000000-0005-0000-0000-000008010000}"/>
    <cellStyle name="20% - Accent1 16 2 5" xfId="382" xr:uid="{00000000-0005-0000-0000-000009010000}"/>
    <cellStyle name="20% - Accent1 16 2 6" xfId="383" xr:uid="{00000000-0005-0000-0000-00000A010000}"/>
    <cellStyle name="20% - Accent1 16 2 7" xfId="384" xr:uid="{00000000-0005-0000-0000-00000B010000}"/>
    <cellStyle name="20% - Accent1 16 3" xfId="385" xr:uid="{00000000-0005-0000-0000-00000C010000}"/>
    <cellStyle name="20% - Accent1 16 4" xfId="386" xr:uid="{00000000-0005-0000-0000-00000D010000}"/>
    <cellStyle name="20% - Accent1 16 5" xfId="387" xr:uid="{00000000-0005-0000-0000-00000E010000}"/>
    <cellStyle name="20% - Accent1 16 6" xfId="388" xr:uid="{00000000-0005-0000-0000-00000F010000}"/>
    <cellStyle name="20% - Accent1 16 7" xfId="389" xr:uid="{00000000-0005-0000-0000-000010010000}"/>
    <cellStyle name="20% - Accent1 17" xfId="390" xr:uid="{00000000-0005-0000-0000-000011010000}"/>
    <cellStyle name="20% - Accent1 17 2" xfId="391" xr:uid="{00000000-0005-0000-0000-000012010000}"/>
    <cellStyle name="20% - Accent1 17 2 2" xfId="392" xr:uid="{00000000-0005-0000-0000-000013010000}"/>
    <cellStyle name="20% - Accent1 17 2 3" xfId="393" xr:uid="{00000000-0005-0000-0000-000014010000}"/>
    <cellStyle name="20% - Accent1 17 2 4" xfId="394" xr:uid="{00000000-0005-0000-0000-000015010000}"/>
    <cellStyle name="20% - Accent1 17 2 5" xfId="395" xr:uid="{00000000-0005-0000-0000-000016010000}"/>
    <cellStyle name="20% - Accent1 17 2 6" xfId="396" xr:uid="{00000000-0005-0000-0000-000017010000}"/>
    <cellStyle name="20% - Accent1 17 2 7" xfId="397" xr:uid="{00000000-0005-0000-0000-000018010000}"/>
    <cellStyle name="20% - Accent1 17 3" xfId="398" xr:uid="{00000000-0005-0000-0000-000019010000}"/>
    <cellStyle name="20% - Accent1 17 4" xfId="399" xr:uid="{00000000-0005-0000-0000-00001A010000}"/>
    <cellStyle name="20% - Accent1 17 5" xfId="400" xr:uid="{00000000-0005-0000-0000-00001B010000}"/>
    <cellStyle name="20% - Accent1 17 6" xfId="401" xr:uid="{00000000-0005-0000-0000-00001C010000}"/>
    <cellStyle name="20% - Accent1 17 7" xfId="402" xr:uid="{00000000-0005-0000-0000-00001D010000}"/>
    <cellStyle name="20% - Accent1 18" xfId="403" xr:uid="{00000000-0005-0000-0000-00001E010000}"/>
    <cellStyle name="20% - Accent1 18 2" xfId="404" xr:uid="{00000000-0005-0000-0000-00001F010000}"/>
    <cellStyle name="20% - Accent1 18 2 2" xfId="405" xr:uid="{00000000-0005-0000-0000-000020010000}"/>
    <cellStyle name="20% - Accent1 18 2 3" xfId="406" xr:uid="{00000000-0005-0000-0000-000021010000}"/>
    <cellStyle name="20% - Accent1 18 2 4" xfId="407" xr:uid="{00000000-0005-0000-0000-000022010000}"/>
    <cellStyle name="20% - Accent1 18 2 5" xfId="408" xr:uid="{00000000-0005-0000-0000-000023010000}"/>
    <cellStyle name="20% - Accent1 18 2 6" xfId="409" xr:uid="{00000000-0005-0000-0000-000024010000}"/>
    <cellStyle name="20% - Accent1 18 2 7" xfId="410" xr:uid="{00000000-0005-0000-0000-000025010000}"/>
    <cellStyle name="20% - Accent1 18 3" xfId="411" xr:uid="{00000000-0005-0000-0000-000026010000}"/>
    <cellStyle name="20% - Accent1 18 4" xfId="412" xr:uid="{00000000-0005-0000-0000-000027010000}"/>
    <cellStyle name="20% - Accent1 18 5" xfId="413" xr:uid="{00000000-0005-0000-0000-000028010000}"/>
    <cellStyle name="20% - Accent1 18 6" xfId="414" xr:uid="{00000000-0005-0000-0000-000029010000}"/>
    <cellStyle name="20% - Accent1 18 7" xfId="415" xr:uid="{00000000-0005-0000-0000-00002A010000}"/>
    <cellStyle name="20% - Accent1 19" xfId="416" xr:uid="{00000000-0005-0000-0000-00002B010000}"/>
    <cellStyle name="20% - Accent1 19 2" xfId="417" xr:uid="{00000000-0005-0000-0000-00002C010000}"/>
    <cellStyle name="20% - Accent1 19 2 2" xfId="418" xr:uid="{00000000-0005-0000-0000-00002D010000}"/>
    <cellStyle name="20% - Accent1 19 2 3" xfId="419" xr:uid="{00000000-0005-0000-0000-00002E010000}"/>
    <cellStyle name="20% - Accent1 19 2 4" xfId="420" xr:uid="{00000000-0005-0000-0000-00002F010000}"/>
    <cellStyle name="20% - Accent1 19 2 5" xfId="421" xr:uid="{00000000-0005-0000-0000-000030010000}"/>
    <cellStyle name="20% - Accent1 19 2 6" xfId="422" xr:uid="{00000000-0005-0000-0000-000031010000}"/>
    <cellStyle name="20% - Accent1 19 2 7" xfId="423" xr:uid="{00000000-0005-0000-0000-000032010000}"/>
    <cellStyle name="20% - Accent1 19 3" xfId="424" xr:uid="{00000000-0005-0000-0000-000033010000}"/>
    <cellStyle name="20% - Accent1 19 4" xfId="425" xr:uid="{00000000-0005-0000-0000-000034010000}"/>
    <cellStyle name="20% - Accent1 19 5" xfId="426" xr:uid="{00000000-0005-0000-0000-000035010000}"/>
    <cellStyle name="20% - Accent1 19 6" xfId="427" xr:uid="{00000000-0005-0000-0000-000036010000}"/>
    <cellStyle name="20% - Accent1 19 7" xfId="428" xr:uid="{00000000-0005-0000-0000-000037010000}"/>
    <cellStyle name="20% - Accent1 2" xfId="429" xr:uid="{00000000-0005-0000-0000-000038010000}"/>
    <cellStyle name="20% - Accent1 2 10" xfId="430" xr:uid="{00000000-0005-0000-0000-000039010000}"/>
    <cellStyle name="20% - Accent1 2 10 2" xfId="431" xr:uid="{00000000-0005-0000-0000-00003A010000}"/>
    <cellStyle name="20% - Accent1 2 11" xfId="432" xr:uid="{00000000-0005-0000-0000-00003B010000}"/>
    <cellStyle name="20% - Accent1 2 11 2" xfId="433" xr:uid="{00000000-0005-0000-0000-00003C010000}"/>
    <cellStyle name="20% - Accent1 2 12" xfId="434" xr:uid="{00000000-0005-0000-0000-00003D010000}"/>
    <cellStyle name="20% - Accent1 2 12 2" xfId="435" xr:uid="{00000000-0005-0000-0000-00003E010000}"/>
    <cellStyle name="20% - Accent1 2 13" xfId="436" xr:uid="{00000000-0005-0000-0000-00003F010000}"/>
    <cellStyle name="20% - Accent1 2 13 2" xfId="437" xr:uid="{00000000-0005-0000-0000-000040010000}"/>
    <cellStyle name="20% - Accent1 2 14" xfId="438" xr:uid="{00000000-0005-0000-0000-000041010000}"/>
    <cellStyle name="20% - Accent1 2 2" xfId="439" xr:uid="{00000000-0005-0000-0000-000042010000}"/>
    <cellStyle name="20% - Accent1 2 3" xfId="440" xr:uid="{00000000-0005-0000-0000-000043010000}"/>
    <cellStyle name="20% - Accent1 2 4" xfId="441" xr:uid="{00000000-0005-0000-0000-000044010000}"/>
    <cellStyle name="20% - Accent1 2 5" xfId="442" xr:uid="{00000000-0005-0000-0000-000045010000}"/>
    <cellStyle name="20% - Accent1 2 6" xfId="443" xr:uid="{00000000-0005-0000-0000-000046010000}"/>
    <cellStyle name="20% - Accent1 2 7" xfId="444" xr:uid="{00000000-0005-0000-0000-000047010000}"/>
    <cellStyle name="20% - Accent1 2 8" xfId="445" xr:uid="{00000000-0005-0000-0000-000048010000}"/>
    <cellStyle name="20% - Accent1 2 9" xfId="446" xr:uid="{00000000-0005-0000-0000-000049010000}"/>
    <cellStyle name="20% - Accent1 2 9 2" xfId="447" xr:uid="{00000000-0005-0000-0000-00004A010000}"/>
    <cellStyle name="20% - Accent1 20" xfId="448" xr:uid="{00000000-0005-0000-0000-00004B010000}"/>
    <cellStyle name="20% - Accent1 20 2" xfId="449" xr:uid="{00000000-0005-0000-0000-00004C010000}"/>
    <cellStyle name="20% - Accent1 20 2 2" xfId="450" xr:uid="{00000000-0005-0000-0000-00004D010000}"/>
    <cellStyle name="20% - Accent1 20 2 3" xfId="451" xr:uid="{00000000-0005-0000-0000-00004E010000}"/>
    <cellStyle name="20% - Accent1 20 2 4" xfId="452" xr:uid="{00000000-0005-0000-0000-00004F010000}"/>
    <cellStyle name="20% - Accent1 20 2 5" xfId="453" xr:uid="{00000000-0005-0000-0000-000050010000}"/>
    <cellStyle name="20% - Accent1 20 2 6" xfId="454" xr:uid="{00000000-0005-0000-0000-000051010000}"/>
    <cellStyle name="20% - Accent1 20 2 7" xfId="455" xr:uid="{00000000-0005-0000-0000-000052010000}"/>
    <cellStyle name="20% - Accent1 20 3" xfId="456" xr:uid="{00000000-0005-0000-0000-000053010000}"/>
    <cellStyle name="20% - Accent1 20 4" xfId="457" xr:uid="{00000000-0005-0000-0000-000054010000}"/>
    <cellStyle name="20% - Accent1 20 5" xfId="458" xr:uid="{00000000-0005-0000-0000-000055010000}"/>
    <cellStyle name="20% - Accent1 20 6" xfId="459" xr:uid="{00000000-0005-0000-0000-000056010000}"/>
    <cellStyle name="20% - Accent1 20 7" xfId="460" xr:uid="{00000000-0005-0000-0000-000057010000}"/>
    <cellStyle name="20% - Accent1 21" xfId="461" xr:uid="{00000000-0005-0000-0000-000058010000}"/>
    <cellStyle name="20% - Accent1 21 2" xfId="462" xr:uid="{00000000-0005-0000-0000-000059010000}"/>
    <cellStyle name="20% - Accent1 21 2 2" xfId="463" xr:uid="{00000000-0005-0000-0000-00005A010000}"/>
    <cellStyle name="20% - Accent1 21 2 3" xfId="464" xr:uid="{00000000-0005-0000-0000-00005B010000}"/>
    <cellStyle name="20% - Accent1 21 2 4" xfId="465" xr:uid="{00000000-0005-0000-0000-00005C010000}"/>
    <cellStyle name="20% - Accent1 21 2 5" xfId="466" xr:uid="{00000000-0005-0000-0000-00005D010000}"/>
    <cellStyle name="20% - Accent1 21 2 6" xfId="467" xr:uid="{00000000-0005-0000-0000-00005E010000}"/>
    <cellStyle name="20% - Accent1 21 2 7" xfId="468" xr:uid="{00000000-0005-0000-0000-00005F010000}"/>
    <cellStyle name="20% - Accent1 21 3" xfId="469" xr:uid="{00000000-0005-0000-0000-000060010000}"/>
    <cellStyle name="20% - Accent1 21 4" xfId="470" xr:uid="{00000000-0005-0000-0000-000061010000}"/>
    <cellStyle name="20% - Accent1 21 5" xfId="471" xr:uid="{00000000-0005-0000-0000-000062010000}"/>
    <cellStyle name="20% - Accent1 21 6" xfId="472" xr:uid="{00000000-0005-0000-0000-000063010000}"/>
    <cellStyle name="20% - Accent1 21 7" xfId="473" xr:uid="{00000000-0005-0000-0000-000064010000}"/>
    <cellStyle name="20% - Accent1 22" xfId="474" xr:uid="{00000000-0005-0000-0000-000065010000}"/>
    <cellStyle name="20% - Accent1 22 2" xfId="475" xr:uid="{00000000-0005-0000-0000-000066010000}"/>
    <cellStyle name="20% - Accent1 22 2 2" xfId="476" xr:uid="{00000000-0005-0000-0000-000067010000}"/>
    <cellStyle name="20% - Accent1 22 2 3" xfId="477" xr:uid="{00000000-0005-0000-0000-000068010000}"/>
    <cellStyle name="20% - Accent1 22 2 4" xfId="478" xr:uid="{00000000-0005-0000-0000-000069010000}"/>
    <cellStyle name="20% - Accent1 22 2 5" xfId="479" xr:uid="{00000000-0005-0000-0000-00006A010000}"/>
    <cellStyle name="20% - Accent1 22 2 6" xfId="480" xr:uid="{00000000-0005-0000-0000-00006B010000}"/>
    <cellStyle name="20% - Accent1 22 2 7" xfId="481" xr:uid="{00000000-0005-0000-0000-00006C010000}"/>
    <cellStyle name="20% - Accent1 22 3" xfId="482" xr:uid="{00000000-0005-0000-0000-00006D010000}"/>
    <cellStyle name="20% - Accent1 22 4" xfId="483" xr:uid="{00000000-0005-0000-0000-00006E010000}"/>
    <cellStyle name="20% - Accent1 22 5" xfId="484" xr:uid="{00000000-0005-0000-0000-00006F010000}"/>
    <cellStyle name="20% - Accent1 22 6" xfId="485" xr:uid="{00000000-0005-0000-0000-000070010000}"/>
    <cellStyle name="20% - Accent1 22 7" xfId="486" xr:uid="{00000000-0005-0000-0000-000071010000}"/>
    <cellStyle name="20% - Accent1 23" xfId="487" xr:uid="{00000000-0005-0000-0000-000072010000}"/>
    <cellStyle name="20% - Accent1 23 2" xfId="488" xr:uid="{00000000-0005-0000-0000-000073010000}"/>
    <cellStyle name="20% - Accent1 23 2 2" xfId="489" xr:uid="{00000000-0005-0000-0000-000074010000}"/>
    <cellStyle name="20% - Accent1 23 2 2 2" xfId="490" xr:uid="{00000000-0005-0000-0000-000075010000}"/>
    <cellStyle name="20% - Accent1 23 2 2 3" xfId="491" xr:uid="{00000000-0005-0000-0000-000076010000}"/>
    <cellStyle name="20% - Accent1 23 2 3" xfId="492" xr:uid="{00000000-0005-0000-0000-000077010000}"/>
    <cellStyle name="20% - Accent1 23 2 3 2" xfId="493" xr:uid="{00000000-0005-0000-0000-000078010000}"/>
    <cellStyle name="20% - Accent1 23 2 3 3" xfId="494" xr:uid="{00000000-0005-0000-0000-000079010000}"/>
    <cellStyle name="20% - Accent1 23 2 4" xfId="495" xr:uid="{00000000-0005-0000-0000-00007A010000}"/>
    <cellStyle name="20% - Accent1 23 2 4 2" xfId="496" xr:uid="{00000000-0005-0000-0000-00007B010000}"/>
    <cellStyle name="20% - Accent1 23 2 4 3" xfId="497" xr:uid="{00000000-0005-0000-0000-00007C010000}"/>
    <cellStyle name="20% - Accent1 23 2 5" xfId="498" xr:uid="{00000000-0005-0000-0000-00007D010000}"/>
    <cellStyle name="20% - Accent1 23 2 5 2" xfId="499" xr:uid="{00000000-0005-0000-0000-00007E010000}"/>
    <cellStyle name="20% - Accent1 23 2 5 3" xfId="500" xr:uid="{00000000-0005-0000-0000-00007F010000}"/>
    <cellStyle name="20% - Accent1 23 2 6" xfId="501" xr:uid="{00000000-0005-0000-0000-000080010000}"/>
    <cellStyle name="20% - Accent1 23 2 6 2" xfId="502" xr:uid="{00000000-0005-0000-0000-000081010000}"/>
    <cellStyle name="20% - Accent1 23 2 6 3" xfId="503" xr:uid="{00000000-0005-0000-0000-000082010000}"/>
    <cellStyle name="20% - Accent1 23 2 7" xfId="504" xr:uid="{00000000-0005-0000-0000-000083010000}"/>
    <cellStyle name="20% - Accent1 23 2 7 2" xfId="505" xr:uid="{00000000-0005-0000-0000-000084010000}"/>
    <cellStyle name="20% - Accent1 23 2 7 3" xfId="506" xr:uid="{00000000-0005-0000-0000-000085010000}"/>
    <cellStyle name="20% - Accent1 23 3" xfId="507" xr:uid="{00000000-0005-0000-0000-000086010000}"/>
    <cellStyle name="20% - Accent1 23 4" xfId="508" xr:uid="{00000000-0005-0000-0000-000087010000}"/>
    <cellStyle name="20% - Accent1 23 5" xfId="509" xr:uid="{00000000-0005-0000-0000-000088010000}"/>
    <cellStyle name="20% - Accent1 23 6" xfId="510" xr:uid="{00000000-0005-0000-0000-000089010000}"/>
    <cellStyle name="20% - Accent1 23 7" xfId="511" xr:uid="{00000000-0005-0000-0000-00008A010000}"/>
    <cellStyle name="20% - Accent1 23 8" xfId="512" xr:uid="{00000000-0005-0000-0000-00008B010000}"/>
    <cellStyle name="20% - Accent1 23 9" xfId="513" xr:uid="{00000000-0005-0000-0000-00008C010000}"/>
    <cellStyle name="20% - Accent1 24" xfId="514" xr:uid="{00000000-0005-0000-0000-00008D010000}"/>
    <cellStyle name="20% - Accent1 25" xfId="515" xr:uid="{00000000-0005-0000-0000-00008E010000}"/>
    <cellStyle name="20% - Accent1 26" xfId="516" xr:uid="{00000000-0005-0000-0000-00008F010000}"/>
    <cellStyle name="20% - Accent1 27" xfId="517" xr:uid="{00000000-0005-0000-0000-000090010000}"/>
    <cellStyle name="20% - Accent1 28" xfId="518" xr:uid="{00000000-0005-0000-0000-000091010000}"/>
    <cellStyle name="20% - Accent1 29" xfId="519" xr:uid="{00000000-0005-0000-0000-000092010000}"/>
    <cellStyle name="20% - Accent1 3" xfId="520" xr:uid="{00000000-0005-0000-0000-000093010000}"/>
    <cellStyle name="20% - Accent1 3 10" xfId="521" xr:uid="{00000000-0005-0000-0000-000094010000}"/>
    <cellStyle name="20% - Accent1 3 11" xfId="522" xr:uid="{00000000-0005-0000-0000-000095010000}"/>
    <cellStyle name="20% - Accent1 3 12" xfId="523" xr:uid="{00000000-0005-0000-0000-000096010000}"/>
    <cellStyle name="20% - Accent1 3 13" xfId="524" xr:uid="{00000000-0005-0000-0000-000097010000}"/>
    <cellStyle name="20% - Accent1 3 14" xfId="525" xr:uid="{00000000-0005-0000-0000-000098010000}"/>
    <cellStyle name="20% - Accent1 3 15" xfId="526" xr:uid="{00000000-0005-0000-0000-000099010000}"/>
    <cellStyle name="20% - Accent1 3 2" xfId="527" xr:uid="{00000000-0005-0000-0000-00009A010000}"/>
    <cellStyle name="20% - Accent1 3 3" xfId="528" xr:uid="{00000000-0005-0000-0000-00009B010000}"/>
    <cellStyle name="20% - Accent1 3 4" xfId="529" xr:uid="{00000000-0005-0000-0000-00009C010000}"/>
    <cellStyle name="20% - Accent1 3 5" xfId="530" xr:uid="{00000000-0005-0000-0000-00009D010000}"/>
    <cellStyle name="20% - Accent1 3 6" xfId="531" xr:uid="{00000000-0005-0000-0000-00009E010000}"/>
    <cellStyle name="20% - Accent1 3 7" xfId="532" xr:uid="{00000000-0005-0000-0000-00009F010000}"/>
    <cellStyle name="20% - Accent1 3 8" xfId="533" xr:uid="{00000000-0005-0000-0000-0000A0010000}"/>
    <cellStyle name="20% - Accent1 3 9" xfId="534" xr:uid="{00000000-0005-0000-0000-0000A1010000}"/>
    <cellStyle name="20% - Accent1 30" xfId="535" xr:uid="{00000000-0005-0000-0000-0000A2010000}"/>
    <cellStyle name="20% - Accent1 31" xfId="536" xr:uid="{00000000-0005-0000-0000-0000A3010000}"/>
    <cellStyle name="20% - Accent1 32" xfId="537" xr:uid="{00000000-0005-0000-0000-0000A4010000}"/>
    <cellStyle name="20% - Accent1 33" xfId="538" xr:uid="{00000000-0005-0000-0000-0000A5010000}"/>
    <cellStyle name="20% - Accent1 34" xfId="539" xr:uid="{00000000-0005-0000-0000-0000A6010000}"/>
    <cellStyle name="20% - Accent1 35" xfId="540" xr:uid="{00000000-0005-0000-0000-0000A7010000}"/>
    <cellStyle name="20% - Accent1 36" xfId="541" xr:uid="{00000000-0005-0000-0000-0000A8010000}"/>
    <cellStyle name="20% - Accent1 37" xfId="542" xr:uid="{00000000-0005-0000-0000-0000A9010000}"/>
    <cellStyle name="20% - Accent1 38" xfId="543" xr:uid="{00000000-0005-0000-0000-0000AA010000}"/>
    <cellStyle name="20% - Accent1 39" xfId="544" xr:uid="{00000000-0005-0000-0000-0000AB010000}"/>
    <cellStyle name="20% - Accent1 4" xfId="545" xr:uid="{00000000-0005-0000-0000-0000AC010000}"/>
    <cellStyle name="20% - Accent1 4 10" xfId="546" xr:uid="{00000000-0005-0000-0000-0000AD010000}"/>
    <cellStyle name="20% - Accent1 4 11" xfId="547" xr:uid="{00000000-0005-0000-0000-0000AE010000}"/>
    <cellStyle name="20% - Accent1 4 12" xfId="548" xr:uid="{00000000-0005-0000-0000-0000AF010000}"/>
    <cellStyle name="20% - Accent1 4 13" xfId="549" xr:uid="{00000000-0005-0000-0000-0000B0010000}"/>
    <cellStyle name="20% - Accent1 4 14" xfId="550" xr:uid="{00000000-0005-0000-0000-0000B1010000}"/>
    <cellStyle name="20% - Accent1 4 2" xfId="551" xr:uid="{00000000-0005-0000-0000-0000B2010000}"/>
    <cellStyle name="20% - Accent1 4 3" xfId="552" xr:uid="{00000000-0005-0000-0000-0000B3010000}"/>
    <cellStyle name="20% - Accent1 4 4" xfId="553" xr:uid="{00000000-0005-0000-0000-0000B4010000}"/>
    <cellStyle name="20% - Accent1 4 5" xfId="554" xr:uid="{00000000-0005-0000-0000-0000B5010000}"/>
    <cellStyle name="20% - Accent1 4 6" xfId="555" xr:uid="{00000000-0005-0000-0000-0000B6010000}"/>
    <cellStyle name="20% - Accent1 4 7" xfId="556" xr:uid="{00000000-0005-0000-0000-0000B7010000}"/>
    <cellStyle name="20% - Accent1 4 8" xfId="557" xr:uid="{00000000-0005-0000-0000-0000B8010000}"/>
    <cellStyle name="20% - Accent1 4 9" xfId="558" xr:uid="{00000000-0005-0000-0000-0000B9010000}"/>
    <cellStyle name="20% - Accent1 40" xfId="559" xr:uid="{00000000-0005-0000-0000-0000BA010000}"/>
    <cellStyle name="20% - Accent1 41" xfId="560" xr:uid="{00000000-0005-0000-0000-0000BB010000}"/>
    <cellStyle name="20% - Accent1 42" xfId="561" xr:uid="{00000000-0005-0000-0000-0000BC010000}"/>
    <cellStyle name="20% - Accent1 43" xfId="562" xr:uid="{00000000-0005-0000-0000-0000BD010000}"/>
    <cellStyle name="20% - Accent1 44" xfId="563" xr:uid="{00000000-0005-0000-0000-0000BE010000}"/>
    <cellStyle name="20% - Accent1 45" xfId="564" xr:uid="{00000000-0005-0000-0000-0000BF010000}"/>
    <cellStyle name="20% - Accent1 46" xfId="565" xr:uid="{00000000-0005-0000-0000-0000C0010000}"/>
    <cellStyle name="20% - Accent1 47" xfId="566" xr:uid="{00000000-0005-0000-0000-0000C1010000}"/>
    <cellStyle name="20% - Accent1 48" xfId="567" xr:uid="{00000000-0005-0000-0000-0000C2010000}"/>
    <cellStyle name="20% - Accent1 49" xfId="568" xr:uid="{00000000-0005-0000-0000-0000C3010000}"/>
    <cellStyle name="20% - Accent1 5" xfId="569" xr:uid="{00000000-0005-0000-0000-0000C4010000}"/>
    <cellStyle name="20% - Accent1 5 10" xfId="570" xr:uid="{00000000-0005-0000-0000-0000C5010000}"/>
    <cellStyle name="20% - Accent1 5 11" xfId="571" xr:uid="{00000000-0005-0000-0000-0000C6010000}"/>
    <cellStyle name="20% - Accent1 5 12" xfId="572" xr:uid="{00000000-0005-0000-0000-0000C7010000}"/>
    <cellStyle name="20% - Accent1 5 13" xfId="573" xr:uid="{00000000-0005-0000-0000-0000C8010000}"/>
    <cellStyle name="20% - Accent1 5 2" xfId="574" xr:uid="{00000000-0005-0000-0000-0000C9010000}"/>
    <cellStyle name="20% - Accent1 5 3" xfId="575" xr:uid="{00000000-0005-0000-0000-0000CA010000}"/>
    <cellStyle name="20% - Accent1 5 4" xfId="576" xr:uid="{00000000-0005-0000-0000-0000CB010000}"/>
    <cellStyle name="20% - Accent1 5 5" xfId="577" xr:uid="{00000000-0005-0000-0000-0000CC010000}"/>
    <cellStyle name="20% - Accent1 5 6" xfId="578" xr:uid="{00000000-0005-0000-0000-0000CD010000}"/>
    <cellStyle name="20% - Accent1 5 7" xfId="579" xr:uid="{00000000-0005-0000-0000-0000CE010000}"/>
    <cellStyle name="20% - Accent1 5 8" xfId="580" xr:uid="{00000000-0005-0000-0000-0000CF010000}"/>
    <cellStyle name="20% - Accent1 5 9" xfId="581" xr:uid="{00000000-0005-0000-0000-0000D0010000}"/>
    <cellStyle name="20% - Accent1 50" xfId="582" xr:uid="{00000000-0005-0000-0000-0000D1010000}"/>
    <cellStyle name="20% - Accent1 51" xfId="583" xr:uid="{00000000-0005-0000-0000-0000D2010000}"/>
    <cellStyle name="20% - Accent1 52" xfId="584" xr:uid="{00000000-0005-0000-0000-0000D3010000}"/>
    <cellStyle name="20% - Accent1 53" xfId="585" xr:uid="{00000000-0005-0000-0000-0000D4010000}"/>
    <cellStyle name="20% - Accent1 54" xfId="586" xr:uid="{00000000-0005-0000-0000-0000D5010000}"/>
    <cellStyle name="20% - Accent1 55" xfId="587" xr:uid="{00000000-0005-0000-0000-0000D6010000}"/>
    <cellStyle name="20% - Accent1 56" xfId="588" xr:uid="{00000000-0005-0000-0000-0000D7010000}"/>
    <cellStyle name="20% - Accent1 57" xfId="589" xr:uid="{00000000-0005-0000-0000-0000D8010000}"/>
    <cellStyle name="20% - Accent1 58" xfId="590" xr:uid="{00000000-0005-0000-0000-0000D9010000}"/>
    <cellStyle name="20% - Accent1 59" xfId="591" xr:uid="{00000000-0005-0000-0000-0000DA010000}"/>
    <cellStyle name="20% - Accent1 6" xfId="592" xr:uid="{00000000-0005-0000-0000-0000DB010000}"/>
    <cellStyle name="20% - Accent1 6 10" xfId="593" xr:uid="{00000000-0005-0000-0000-0000DC010000}"/>
    <cellStyle name="20% - Accent1 6 11" xfId="594" xr:uid="{00000000-0005-0000-0000-0000DD010000}"/>
    <cellStyle name="20% - Accent1 6 12" xfId="595" xr:uid="{00000000-0005-0000-0000-0000DE010000}"/>
    <cellStyle name="20% - Accent1 6 13" xfId="596" xr:uid="{00000000-0005-0000-0000-0000DF010000}"/>
    <cellStyle name="20% - Accent1 6 2" xfId="597" xr:uid="{00000000-0005-0000-0000-0000E0010000}"/>
    <cellStyle name="20% - Accent1 6 3" xfId="598" xr:uid="{00000000-0005-0000-0000-0000E1010000}"/>
    <cellStyle name="20% - Accent1 6 4" xfId="599" xr:uid="{00000000-0005-0000-0000-0000E2010000}"/>
    <cellStyle name="20% - Accent1 6 5" xfId="600" xr:uid="{00000000-0005-0000-0000-0000E3010000}"/>
    <cellStyle name="20% - Accent1 6 6" xfId="601" xr:uid="{00000000-0005-0000-0000-0000E4010000}"/>
    <cellStyle name="20% - Accent1 6 7" xfId="602" xr:uid="{00000000-0005-0000-0000-0000E5010000}"/>
    <cellStyle name="20% - Accent1 6 8" xfId="603" xr:uid="{00000000-0005-0000-0000-0000E6010000}"/>
    <cellStyle name="20% - Accent1 6 9" xfId="604" xr:uid="{00000000-0005-0000-0000-0000E7010000}"/>
    <cellStyle name="20% - Accent1 60" xfId="605" xr:uid="{00000000-0005-0000-0000-0000E8010000}"/>
    <cellStyle name="20% - Accent1 61" xfId="606" xr:uid="{00000000-0005-0000-0000-0000E9010000}"/>
    <cellStyle name="20% - Accent1 62" xfId="607" xr:uid="{00000000-0005-0000-0000-0000EA010000}"/>
    <cellStyle name="20% - Accent1 63" xfId="608" xr:uid="{00000000-0005-0000-0000-0000EB010000}"/>
    <cellStyle name="20% - Accent1 64" xfId="609" xr:uid="{00000000-0005-0000-0000-0000EC010000}"/>
    <cellStyle name="20% - Accent1 65" xfId="610" xr:uid="{00000000-0005-0000-0000-0000ED010000}"/>
    <cellStyle name="20% - Accent1 66" xfId="611" xr:uid="{00000000-0005-0000-0000-0000EE010000}"/>
    <cellStyle name="20% - Accent1 67" xfId="612" xr:uid="{00000000-0005-0000-0000-0000EF010000}"/>
    <cellStyle name="20% - Accent1 68" xfId="613" xr:uid="{00000000-0005-0000-0000-0000F0010000}"/>
    <cellStyle name="20% - Accent1 69" xfId="614" xr:uid="{00000000-0005-0000-0000-0000F1010000}"/>
    <cellStyle name="20% - Accent1 7" xfId="615" xr:uid="{00000000-0005-0000-0000-0000F2010000}"/>
    <cellStyle name="20% - Accent1 7 10" xfId="616" xr:uid="{00000000-0005-0000-0000-0000F3010000}"/>
    <cellStyle name="20% - Accent1 7 11" xfId="617" xr:uid="{00000000-0005-0000-0000-0000F4010000}"/>
    <cellStyle name="20% - Accent1 7 12" xfId="618" xr:uid="{00000000-0005-0000-0000-0000F5010000}"/>
    <cellStyle name="20% - Accent1 7 13" xfId="619" xr:uid="{00000000-0005-0000-0000-0000F6010000}"/>
    <cellStyle name="20% - Accent1 7 2" xfId="620" xr:uid="{00000000-0005-0000-0000-0000F7010000}"/>
    <cellStyle name="20% - Accent1 7 3" xfId="621" xr:uid="{00000000-0005-0000-0000-0000F8010000}"/>
    <cellStyle name="20% - Accent1 7 4" xfId="622" xr:uid="{00000000-0005-0000-0000-0000F9010000}"/>
    <cellStyle name="20% - Accent1 7 5" xfId="623" xr:uid="{00000000-0005-0000-0000-0000FA010000}"/>
    <cellStyle name="20% - Accent1 7 6" xfId="624" xr:uid="{00000000-0005-0000-0000-0000FB010000}"/>
    <cellStyle name="20% - Accent1 7 7" xfId="625" xr:uid="{00000000-0005-0000-0000-0000FC010000}"/>
    <cellStyle name="20% - Accent1 7 8" xfId="626" xr:uid="{00000000-0005-0000-0000-0000FD010000}"/>
    <cellStyle name="20% - Accent1 7 9" xfId="627" xr:uid="{00000000-0005-0000-0000-0000FE010000}"/>
    <cellStyle name="20% - Accent1 70" xfId="628" xr:uid="{00000000-0005-0000-0000-0000FF010000}"/>
    <cellStyle name="20% - Accent1 71" xfId="629" xr:uid="{00000000-0005-0000-0000-000000020000}"/>
    <cellStyle name="20% - Accent1 72" xfId="630" xr:uid="{00000000-0005-0000-0000-000001020000}"/>
    <cellStyle name="20% - Accent1 8" xfId="631" xr:uid="{00000000-0005-0000-0000-000002020000}"/>
    <cellStyle name="20% - Accent1 8 10" xfId="632" xr:uid="{00000000-0005-0000-0000-000003020000}"/>
    <cellStyle name="20% - Accent1 8 11" xfId="633" xr:uid="{00000000-0005-0000-0000-000004020000}"/>
    <cellStyle name="20% - Accent1 8 12" xfId="634" xr:uid="{00000000-0005-0000-0000-000005020000}"/>
    <cellStyle name="20% - Accent1 8 13" xfId="635" xr:uid="{00000000-0005-0000-0000-000006020000}"/>
    <cellStyle name="20% - Accent1 8 2" xfId="636" xr:uid="{00000000-0005-0000-0000-000007020000}"/>
    <cellStyle name="20% - Accent1 8 3" xfId="637" xr:uid="{00000000-0005-0000-0000-000008020000}"/>
    <cellStyle name="20% - Accent1 8 4" xfId="638" xr:uid="{00000000-0005-0000-0000-000009020000}"/>
    <cellStyle name="20% - Accent1 8 5" xfId="639" xr:uid="{00000000-0005-0000-0000-00000A020000}"/>
    <cellStyle name="20% - Accent1 8 6" xfId="640" xr:uid="{00000000-0005-0000-0000-00000B020000}"/>
    <cellStyle name="20% - Accent1 8 7" xfId="641" xr:uid="{00000000-0005-0000-0000-00000C020000}"/>
    <cellStyle name="20% - Accent1 8 8" xfId="642" xr:uid="{00000000-0005-0000-0000-00000D020000}"/>
    <cellStyle name="20% - Accent1 8 9" xfId="643" xr:uid="{00000000-0005-0000-0000-00000E020000}"/>
    <cellStyle name="20% - Accent1 9" xfId="644" xr:uid="{00000000-0005-0000-0000-00000F020000}"/>
    <cellStyle name="20% - Accent1 9 2" xfId="645" xr:uid="{00000000-0005-0000-0000-000010020000}"/>
    <cellStyle name="20% - Accent1 9 2 2" xfId="646" xr:uid="{00000000-0005-0000-0000-000011020000}"/>
    <cellStyle name="20% - Accent1 9 2 3" xfId="647" xr:uid="{00000000-0005-0000-0000-000012020000}"/>
    <cellStyle name="20% - Accent1 9 2 4" xfId="648" xr:uid="{00000000-0005-0000-0000-000013020000}"/>
    <cellStyle name="20% - Accent1 9 2 5" xfId="649" xr:uid="{00000000-0005-0000-0000-000014020000}"/>
    <cellStyle name="20% - Accent1 9 2 6" xfId="650" xr:uid="{00000000-0005-0000-0000-000015020000}"/>
    <cellStyle name="20% - Accent1 9 2 7" xfId="651" xr:uid="{00000000-0005-0000-0000-000016020000}"/>
    <cellStyle name="20% - Accent1 9 3" xfId="652" xr:uid="{00000000-0005-0000-0000-000017020000}"/>
    <cellStyle name="20% - Accent1 9 4" xfId="653" xr:uid="{00000000-0005-0000-0000-000018020000}"/>
    <cellStyle name="20% - Accent1 9 5" xfId="654" xr:uid="{00000000-0005-0000-0000-000019020000}"/>
    <cellStyle name="20% - Accent1 9 6" xfId="655" xr:uid="{00000000-0005-0000-0000-00001A020000}"/>
    <cellStyle name="20% - Accent1 9 7" xfId="656" xr:uid="{00000000-0005-0000-0000-00001B020000}"/>
    <cellStyle name="20% - Accent2" xfId="30306" builtinId="34" customBuiltin="1"/>
    <cellStyle name="20% - Accent2 10" xfId="657" xr:uid="{00000000-0005-0000-0000-00001D020000}"/>
    <cellStyle name="20% - Accent2 10 2" xfId="658" xr:uid="{00000000-0005-0000-0000-00001E020000}"/>
    <cellStyle name="20% - Accent2 10 2 2" xfId="659" xr:uid="{00000000-0005-0000-0000-00001F020000}"/>
    <cellStyle name="20% - Accent2 10 2 3" xfId="660" xr:uid="{00000000-0005-0000-0000-000020020000}"/>
    <cellStyle name="20% - Accent2 10 2 4" xfId="661" xr:uid="{00000000-0005-0000-0000-000021020000}"/>
    <cellStyle name="20% - Accent2 10 2 5" xfId="662" xr:uid="{00000000-0005-0000-0000-000022020000}"/>
    <cellStyle name="20% - Accent2 10 2 6" xfId="663" xr:uid="{00000000-0005-0000-0000-000023020000}"/>
    <cellStyle name="20% - Accent2 10 2 7" xfId="664" xr:uid="{00000000-0005-0000-0000-000024020000}"/>
    <cellStyle name="20% - Accent2 10 3" xfId="665" xr:uid="{00000000-0005-0000-0000-000025020000}"/>
    <cellStyle name="20% - Accent2 10 4" xfId="666" xr:uid="{00000000-0005-0000-0000-000026020000}"/>
    <cellStyle name="20% - Accent2 10 5" xfId="667" xr:uid="{00000000-0005-0000-0000-000027020000}"/>
    <cellStyle name="20% - Accent2 10 6" xfId="668" xr:uid="{00000000-0005-0000-0000-000028020000}"/>
    <cellStyle name="20% - Accent2 10 7" xfId="669" xr:uid="{00000000-0005-0000-0000-000029020000}"/>
    <cellStyle name="20% - Accent2 11" xfId="670" xr:uid="{00000000-0005-0000-0000-00002A020000}"/>
    <cellStyle name="20% - Accent2 11 2" xfId="671" xr:uid="{00000000-0005-0000-0000-00002B020000}"/>
    <cellStyle name="20% - Accent2 11 2 2" xfId="672" xr:uid="{00000000-0005-0000-0000-00002C020000}"/>
    <cellStyle name="20% - Accent2 11 2 3" xfId="673" xr:uid="{00000000-0005-0000-0000-00002D020000}"/>
    <cellStyle name="20% - Accent2 11 2 4" xfId="674" xr:uid="{00000000-0005-0000-0000-00002E020000}"/>
    <cellStyle name="20% - Accent2 11 2 5" xfId="675" xr:uid="{00000000-0005-0000-0000-00002F020000}"/>
    <cellStyle name="20% - Accent2 11 2 6" xfId="676" xr:uid="{00000000-0005-0000-0000-000030020000}"/>
    <cellStyle name="20% - Accent2 11 2 7" xfId="677" xr:uid="{00000000-0005-0000-0000-000031020000}"/>
    <cellStyle name="20% - Accent2 11 3" xfId="678" xr:uid="{00000000-0005-0000-0000-000032020000}"/>
    <cellStyle name="20% - Accent2 11 4" xfId="679" xr:uid="{00000000-0005-0000-0000-000033020000}"/>
    <cellStyle name="20% - Accent2 11 5" xfId="680" xr:uid="{00000000-0005-0000-0000-000034020000}"/>
    <cellStyle name="20% - Accent2 11 6" xfId="681" xr:uid="{00000000-0005-0000-0000-000035020000}"/>
    <cellStyle name="20% - Accent2 11 7" xfId="682" xr:uid="{00000000-0005-0000-0000-000036020000}"/>
    <cellStyle name="20% - Accent2 12" xfId="683" xr:uid="{00000000-0005-0000-0000-000037020000}"/>
    <cellStyle name="20% - Accent2 12 2" xfId="684" xr:uid="{00000000-0005-0000-0000-000038020000}"/>
    <cellStyle name="20% - Accent2 12 2 2" xfId="685" xr:uid="{00000000-0005-0000-0000-000039020000}"/>
    <cellStyle name="20% - Accent2 12 2 3" xfId="686" xr:uid="{00000000-0005-0000-0000-00003A020000}"/>
    <cellStyle name="20% - Accent2 12 2 4" xfId="687" xr:uid="{00000000-0005-0000-0000-00003B020000}"/>
    <cellStyle name="20% - Accent2 12 2 5" xfId="688" xr:uid="{00000000-0005-0000-0000-00003C020000}"/>
    <cellStyle name="20% - Accent2 12 2 6" xfId="689" xr:uid="{00000000-0005-0000-0000-00003D020000}"/>
    <cellStyle name="20% - Accent2 12 2 7" xfId="690" xr:uid="{00000000-0005-0000-0000-00003E020000}"/>
    <cellStyle name="20% - Accent2 12 3" xfId="691" xr:uid="{00000000-0005-0000-0000-00003F020000}"/>
    <cellStyle name="20% - Accent2 12 4" xfId="692" xr:uid="{00000000-0005-0000-0000-000040020000}"/>
    <cellStyle name="20% - Accent2 12 5" xfId="693" xr:uid="{00000000-0005-0000-0000-000041020000}"/>
    <cellStyle name="20% - Accent2 12 6" xfId="694" xr:uid="{00000000-0005-0000-0000-000042020000}"/>
    <cellStyle name="20% - Accent2 12 7" xfId="695" xr:uid="{00000000-0005-0000-0000-000043020000}"/>
    <cellStyle name="20% - Accent2 13" xfId="696" xr:uid="{00000000-0005-0000-0000-000044020000}"/>
    <cellStyle name="20% - Accent2 13 2" xfId="697" xr:uid="{00000000-0005-0000-0000-000045020000}"/>
    <cellStyle name="20% - Accent2 13 2 2" xfId="698" xr:uid="{00000000-0005-0000-0000-000046020000}"/>
    <cellStyle name="20% - Accent2 13 2 3" xfId="699" xr:uid="{00000000-0005-0000-0000-000047020000}"/>
    <cellStyle name="20% - Accent2 13 2 4" xfId="700" xr:uid="{00000000-0005-0000-0000-000048020000}"/>
    <cellStyle name="20% - Accent2 13 2 5" xfId="701" xr:uid="{00000000-0005-0000-0000-000049020000}"/>
    <cellStyle name="20% - Accent2 13 2 6" xfId="702" xr:uid="{00000000-0005-0000-0000-00004A020000}"/>
    <cellStyle name="20% - Accent2 13 2 7" xfId="703" xr:uid="{00000000-0005-0000-0000-00004B020000}"/>
    <cellStyle name="20% - Accent2 13 3" xfId="704" xr:uid="{00000000-0005-0000-0000-00004C020000}"/>
    <cellStyle name="20% - Accent2 13 4" xfId="705" xr:uid="{00000000-0005-0000-0000-00004D020000}"/>
    <cellStyle name="20% - Accent2 13 5" xfId="706" xr:uid="{00000000-0005-0000-0000-00004E020000}"/>
    <cellStyle name="20% - Accent2 13 6" xfId="707" xr:uid="{00000000-0005-0000-0000-00004F020000}"/>
    <cellStyle name="20% - Accent2 13 7" xfId="708" xr:uid="{00000000-0005-0000-0000-000050020000}"/>
    <cellStyle name="20% - Accent2 14" xfId="709" xr:uid="{00000000-0005-0000-0000-000051020000}"/>
    <cellStyle name="20% - Accent2 14 2" xfId="710" xr:uid="{00000000-0005-0000-0000-000052020000}"/>
    <cellStyle name="20% - Accent2 14 2 2" xfId="711" xr:uid="{00000000-0005-0000-0000-000053020000}"/>
    <cellStyle name="20% - Accent2 14 2 3" xfId="712" xr:uid="{00000000-0005-0000-0000-000054020000}"/>
    <cellStyle name="20% - Accent2 14 2 4" xfId="713" xr:uid="{00000000-0005-0000-0000-000055020000}"/>
    <cellStyle name="20% - Accent2 14 2 5" xfId="714" xr:uid="{00000000-0005-0000-0000-000056020000}"/>
    <cellStyle name="20% - Accent2 14 2 6" xfId="715" xr:uid="{00000000-0005-0000-0000-000057020000}"/>
    <cellStyle name="20% - Accent2 14 2 7" xfId="716" xr:uid="{00000000-0005-0000-0000-000058020000}"/>
    <cellStyle name="20% - Accent2 14 3" xfId="717" xr:uid="{00000000-0005-0000-0000-000059020000}"/>
    <cellStyle name="20% - Accent2 14 4" xfId="718" xr:uid="{00000000-0005-0000-0000-00005A020000}"/>
    <cellStyle name="20% - Accent2 14 5" xfId="719" xr:uid="{00000000-0005-0000-0000-00005B020000}"/>
    <cellStyle name="20% - Accent2 14 6" xfId="720" xr:uid="{00000000-0005-0000-0000-00005C020000}"/>
    <cellStyle name="20% - Accent2 14 7" xfId="721" xr:uid="{00000000-0005-0000-0000-00005D020000}"/>
    <cellStyle name="20% - Accent2 15" xfId="722" xr:uid="{00000000-0005-0000-0000-00005E020000}"/>
    <cellStyle name="20% - Accent2 15 2" xfId="723" xr:uid="{00000000-0005-0000-0000-00005F020000}"/>
    <cellStyle name="20% - Accent2 15 2 2" xfId="724" xr:uid="{00000000-0005-0000-0000-000060020000}"/>
    <cellStyle name="20% - Accent2 15 2 3" xfId="725" xr:uid="{00000000-0005-0000-0000-000061020000}"/>
    <cellStyle name="20% - Accent2 15 2 4" xfId="726" xr:uid="{00000000-0005-0000-0000-000062020000}"/>
    <cellStyle name="20% - Accent2 15 2 5" xfId="727" xr:uid="{00000000-0005-0000-0000-000063020000}"/>
    <cellStyle name="20% - Accent2 15 2 6" xfId="728" xr:uid="{00000000-0005-0000-0000-000064020000}"/>
    <cellStyle name="20% - Accent2 15 2 7" xfId="729" xr:uid="{00000000-0005-0000-0000-000065020000}"/>
    <cellStyle name="20% - Accent2 15 3" xfId="730" xr:uid="{00000000-0005-0000-0000-000066020000}"/>
    <cellStyle name="20% - Accent2 15 4" xfId="731" xr:uid="{00000000-0005-0000-0000-000067020000}"/>
    <cellStyle name="20% - Accent2 15 5" xfId="732" xr:uid="{00000000-0005-0000-0000-000068020000}"/>
    <cellStyle name="20% - Accent2 15 6" xfId="733" xr:uid="{00000000-0005-0000-0000-000069020000}"/>
    <cellStyle name="20% - Accent2 15 7" xfId="734" xr:uid="{00000000-0005-0000-0000-00006A020000}"/>
    <cellStyle name="20% - Accent2 16" xfId="735" xr:uid="{00000000-0005-0000-0000-00006B020000}"/>
    <cellStyle name="20% - Accent2 16 2" xfId="736" xr:uid="{00000000-0005-0000-0000-00006C020000}"/>
    <cellStyle name="20% - Accent2 16 2 2" xfId="737" xr:uid="{00000000-0005-0000-0000-00006D020000}"/>
    <cellStyle name="20% - Accent2 16 2 3" xfId="738" xr:uid="{00000000-0005-0000-0000-00006E020000}"/>
    <cellStyle name="20% - Accent2 16 2 4" xfId="739" xr:uid="{00000000-0005-0000-0000-00006F020000}"/>
    <cellStyle name="20% - Accent2 16 2 5" xfId="740" xr:uid="{00000000-0005-0000-0000-000070020000}"/>
    <cellStyle name="20% - Accent2 16 2 6" xfId="741" xr:uid="{00000000-0005-0000-0000-000071020000}"/>
    <cellStyle name="20% - Accent2 16 2 7" xfId="742" xr:uid="{00000000-0005-0000-0000-000072020000}"/>
    <cellStyle name="20% - Accent2 16 3" xfId="743" xr:uid="{00000000-0005-0000-0000-000073020000}"/>
    <cellStyle name="20% - Accent2 16 4" xfId="744" xr:uid="{00000000-0005-0000-0000-000074020000}"/>
    <cellStyle name="20% - Accent2 16 5" xfId="745" xr:uid="{00000000-0005-0000-0000-000075020000}"/>
    <cellStyle name="20% - Accent2 16 6" xfId="746" xr:uid="{00000000-0005-0000-0000-000076020000}"/>
    <cellStyle name="20% - Accent2 16 7" xfId="747" xr:uid="{00000000-0005-0000-0000-000077020000}"/>
    <cellStyle name="20% - Accent2 17" xfId="748" xr:uid="{00000000-0005-0000-0000-000078020000}"/>
    <cellStyle name="20% - Accent2 17 2" xfId="749" xr:uid="{00000000-0005-0000-0000-000079020000}"/>
    <cellStyle name="20% - Accent2 17 2 2" xfId="750" xr:uid="{00000000-0005-0000-0000-00007A020000}"/>
    <cellStyle name="20% - Accent2 17 2 3" xfId="751" xr:uid="{00000000-0005-0000-0000-00007B020000}"/>
    <cellStyle name="20% - Accent2 17 2 4" xfId="752" xr:uid="{00000000-0005-0000-0000-00007C020000}"/>
    <cellStyle name="20% - Accent2 17 2 5" xfId="753" xr:uid="{00000000-0005-0000-0000-00007D020000}"/>
    <cellStyle name="20% - Accent2 17 2 6" xfId="754" xr:uid="{00000000-0005-0000-0000-00007E020000}"/>
    <cellStyle name="20% - Accent2 17 2 7" xfId="755" xr:uid="{00000000-0005-0000-0000-00007F020000}"/>
    <cellStyle name="20% - Accent2 17 3" xfId="756" xr:uid="{00000000-0005-0000-0000-000080020000}"/>
    <cellStyle name="20% - Accent2 17 4" xfId="757" xr:uid="{00000000-0005-0000-0000-000081020000}"/>
    <cellStyle name="20% - Accent2 17 5" xfId="758" xr:uid="{00000000-0005-0000-0000-000082020000}"/>
    <cellStyle name="20% - Accent2 17 6" xfId="759" xr:uid="{00000000-0005-0000-0000-000083020000}"/>
    <cellStyle name="20% - Accent2 17 7" xfId="760" xr:uid="{00000000-0005-0000-0000-000084020000}"/>
    <cellStyle name="20% - Accent2 18" xfId="761" xr:uid="{00000000-0005-0000-0000-000085020000}"/>
    <cellStyle name="20% - Accent2 18 2" xfId="762" xr:uid="{00000000-0005-0000-0000-000086020000}"/>
    <cellStyle name="20% - Accent2 18 2 2" xfId="763" xr:uid="{00000000-0005-0000-0000-000087020000}"/>
    <cellStyle name="20% - Accent2 18 2 3" xfId="764" xr:uid="{00000000-0005-0000-0000-000088020000}"/>
    <cellStyle name="20% - Accent2 18 2 4" xfId="765" xr:uid="{00000000-0005-0000-0000-000089020000}"/>
    <cellStyle name="20% - Accent2 18 2 5" xfId="766" xr:uid="{00000000-0005-0000-0000-00008A020000}"/>
    <cellStyle name="20% - Accent2 18 2 6" xfId="767" xr:uid="{00000000-0005-0000-0000-00008B020000}"/>
    <cellStyle name="20% - Accent2 18 2 7" xfId="768" xr:uid="{00000000-0005-0000-0000-00008C020000}"/>
    <cellStyle name="20% - Accent2 18 3" xfId="769" xr:uid="{00000000-0005-0000-0000-00008D020000}"/>
    <cellStyle name="20% - Accent2 18 4" xfId="770" xr:uid="{00000000-0005-0000-0000-00008E020000}"/>
    <cellStyle name="20% - Accent2 18 5" xfId="771" xr:uid="{00000000-0005-0000-0000-00008F020000}"/>
    <cellStyle name="20% - Accent2 18 6" xfId="772" xr:uid="{00000000-0005-0000-0000-000090020000}"/>
    <cellStyle name="20% - Accent2 18 7" xfId="773" xr:uid="{00000000-0005-0000-0000-000091020000}"/>
    <cellStyle name="20% - Accent2 19" xfId="774" xr:uid="{00000000-0005-0000-0000-000092020000}"/>
    <cellStyle name="20% - Accent2 19 2" xfId="775" xr:uid="{00000000-0005-0000-0000-000093020000}"/>
    <cellStyle name="20% - Accent2 19 2 2" xfId="776" xr:uid="{00000000-0005-0000-0000-000094020000}"/>
    <cellStyle name="20% - Accent2 19 2 3" xfId="777" xr:uid="{00000000-0005-0000-0000-000095020000}"/>
    <cellStyle name="20% - Accent2 19 2 4" xfId="778" xr:uid="{00000000-0005-0000-0000-000096020000}"/>
    <cellStyle name="20% - Accent2 19 2 5" xfId="779" xr:uid="{00000000-0005-0000-0000-000097020000}"/>
    <cellStyle name="20% - Accent2 19 2 6" xfId="780" xr:uid="{00000000-0005-0000-0000-000098020000}"/>
    <cellStyle name="20% - Accent2 19 2 7" xfId="781" xr:uid="{00000000-0005-0000-0000-000099020000}"/>
    <cellStyle name="20% - Accent2 19 3" xfId="782" xr:uid="{00000000-0005-0000-0000-00009A020000}"/>
    <cellStyle name="20% - Accent2 19 4" xfId="783" xr:uid="{00000000-0005-0000-0000-00009B020000}"/>
    <cellStyle name="20% - Accent2 19 5" xfId="784" xr:uid="{00000000-0005-0000-0000-00009C020000}"/>
    <cellStyle name="20% - Accent2 19 6" xfId="785" xr:uid="{00000000-0005-0000-0000-00009D020000}"/>
    <cellStyle name="20% - Accent2 19 7" xfId="786" xr:uid="{00000000-0005-0000-0000-00009E020000}"/>
    <cellStyle name="20% - Accent2 2" xfId="787" xr:uid="{00000000-0005-0000-0000-00009F020000}"/>
    <cellStyle name="20% - Accent2 2 10" xfId="788" xr:uid="{00000000-0005-0000-0000-0000A0020000}"/>
    <cellStyle name="20% - Accent2 2 10 2" xfId="789" xr:uid="{00000000-0005-0000-0000-0000A1020000}"/>
    <cellStyle name="20% - Accent2 2 11" xfId="790" xr:uid="{00000000-0005-0000-0000-0000A2020000}"/>
    <cellStyle name="20% - Accent2 2 11 2" xfId="791" xr:uid="{00000000-0005-0000-0000-0000A3020000}"/>
    <cellStyle name="20% - Accent2 2 12" xfId="792" xr:uid="{00000000-0005-0000-0000-0000A4020000}"/>
    <cellStyle name="20% - Accent2 2 12 2" xfId="793" xr:uid="{00000000-0005-0000-0000-0000A5020000}"/>
    <cellStyle name="20% - Accent2 2 13" xfId="794" xr:uid="{00000000-0005-0000-0000-0000A6020000}"/>
    <cellStyle name="20% - Accent2 2 13 2" xfId="795" xr:uid="{00000000-0005-0000-0000-0000A7020000}"/>
    <cellStyle name="20% - Accent2 2 14" xfId="796" xr:uid="{00000000-0005-0000-0000-0000A8020000}"/>
    <cellStyle name="20% - Accent2 2 2" xfId="797" xr:uid="{00000000-0005-0000-0000-0000A9020000}"/>
    <cellStyle name="20% - Accent2 2 3" xfId="798" xr:uid="{00000000-0005-0000-0000-0000AA020000}"/>
    <cellStyle name="20% - Accent2 2 4" xfId="799" xr:uid="{00000000-0005-0000-0000-0000AB020000}"/>
    <cellStyle name="20% - Accent2 2 5" xfId="800" xr:uid="{00000000-0005-0000-0000-0000AC020000}"/>
    <cellStyle name="20% - Accent2 2 6" xfId="801" xr:uid="{00000000-0005-0000-0000-0000AD020000}"/>
    <cellStyle name="20% - Accent2 2 7" xfId="802" xr:uid="{00000000-0005-0000-0000-0000AE020000}"/>
    <cellStyle name="20% - Accent2 2 8" xfId="803" xr:uid="{00000000-0005-0000-0000-0000AF020000}"/>
    <cellStyle name="20% - Accent2 2 9" xfId="804" xr:uid="{00000000-0005-0000-0000-0000B0020000}"/>
    <cellStyle name="20% - Accent2 2 9 2" xfId="805" xr:uid="{00000000-0005-0000-0000-0000B1020000}"/>
    <cellStyle name="20% - Accent2 20" xfId="806" xr:uid="{00000000-0005-0000-0000-0000B2020000}"/>
    <cellStyle name="20% - Accent2 20 2" xfId="807" xr:uid="{00000000-0005-0000-0000-0000B3020000}"/>
    <cellStyle name="20% - Accent2 20 2 2" xfId="808" xr:uid="{00000000-0005-0000-0000-0000B4020000}"/>
    <cellStyle name="20% - Accent2 20 2 3" xfId="809" xr:uid="{00000000-0005-0000-0000-0000B5020000}"/>
    <cellStyle name="20% - Accent2 20 2 4" xfId="810" xr:uid="{00000000-0005-0000-0000-0000B6020000}"/>
    <cellStyle name="20% - Accent2 20 2 5" xfId="811" xr:uid="{00000000-0005-0000-0000-0000B7020000}"/>
    <cellStyle name="20% - Accent2 20 2 6" xfId="812" xr:uid="{00000000-0005-0000-0000-0000B8020000}"/>
    <cellStyle name="20% - Accent2 20 2 7" xfId="813" xr:uid="{00000000-0005-0000-0000-0000B9020000}"/>
    <cellStyle name="20% - Accent2 20 3" xfId="814" xr:uid="{00000000-0005-0000-0000-0000BA020000}"/>
    <cellStyle name="20% - Accent2 20 4" xfId="815" xr:uid="{00000000-0005-0000-0000-0000BB020000}"/>
    <cellStyle name="20% - Accent2 20 5" xfId="816" xr:uid="{00000000-0005-0000-0000-0000BC020000}"/>
    <cellStyle name="20% - Accent2 20 6" xfId="817" xr:uid="{00000000-0005-0000-0000-0000BD020000}"/>
    <cellStyle name="20% - Accent2 20 7" xfId="818" xr:uid="{00000000-0005-0000-0000-0000BE020000}"/>
    <cellStyle name="20% - Accent2 21" xfId="819" xr:uid="{00000000-0005-0000-0000-0000BF020000}"/>
    <cellStyle name="20% - Accent2 21 2" xfId="820" xr:uid="{00000000-0005-0000-0000-0000C0020000}"/>
    <cellStyle name="20% - Accent2 21 2 2" xfId="821" xr:uid="{00000000-0005-0000-0000-0000C1020000}"/>
    <cellStyle name="20% - Accent2 21 2 3" xfId="822" xr:uid="{00000000-0005-0000-0000-0000C2020000}"/>
    <cellStyle name="20% - Accent2 21 2 4" xfId="823" xr:uid="{00000000-0005-0000-0000-0000C3020000}"/>
    <cellStyle name="20% - Accent2 21 2 5" xfId="824" xr:uid="{00000000-0005-0000-0000-0000C4020000}"/>
    <cellStyle name="20% - Accent2 21 2 6" xfId="825" xr:uid="{00000000-0005-0000-0000-0000C5020000}"/>
    <cellStyle name="20% - Accent2 21 2 7" xfId="826" xr:uid="{00000000-0005-0000-0000-0000C6020000}"/>
    <cellStyle name="20% - Accent2 21 3" xfId="827" xr:uid="{00000000-0005-0000-0000-0000C7020000}"/>
    <cellStyle name="20% - Accent2 21 4" xfId="828" xr:uid="{00000000-0005-0000-0000-0000C8020000}"/>
    <cellStyle name="20% - Accent2 21 5" xfId="829" xr:uid="{00000000-0005-0000-0000-0000C9020000}"/>
    <cellStyle name="20% - Accent2 21 6" xfId="830" xr:uid="{00000000-0005-0000-0000-0000CA020000}"/>
    <cellStyle name="20% - Accent2 21 7" xfId="831" xr:uid="{00000000-0005-0000-0000-0000CB020000}"/>
    <cellStyle name="20% - Accent2 22" xfId="832" xr:uid="{00000000-0005-0000-0000-0000CC020000}"/>
    <cellStyle name="20% - Accent2 22 2" xfId="833" xr:uid="{00000000-0005-0000-0000-0000CD020000}"/>
    <cellStyle name="20% - Accent2 22 2 2" xfId="834" xr:uid="{00000000-0005-0000-0000-0000CE020000}"/>
    <cellStyle name="20% - Accent2 22 2 3" xfId="835" xr:uid="{00000000-0005-0000-0000-0000CF020000}"/>
    <cellStyle name="20% - Accent2 22 2 4" xfId="836" xr:uid="{00000000-0005-0000-0000-0000D0020000}"/>
    <cellStyle name="20% - Accent2 22 2 5" xfId="837" xr:uid="{00000000-0005-0000-0000-0000D1020000}"/>
    <cellStyle name="20% - Accent2 22 2 6" xfId="838" xr:uid="{00000000-0005-0000-0000-0000D2020000}"/>
    <cellStyle name="20% - Accent2 22 2 7" xfId="839" xr:uid="{00000000-0005-0000-0000-0000D3020000}"/>
    <cellStyle name="20% - Accent2 22 3" xfId="840" xr:uid="{00000000-0005-0000-0000-0000D4020000}"/>
    <cellStyle name="20% - Accent2 22 4" xfId="841" xr:uid="{00000000-0005-0000-0000-0000D5020000}"/>
    <cellStyle name="20% - Accent2 22 5" xfId="842" xr:uid="{00000000-0005-0000-0000-0000D6020000}"/>
    <cellStyle name="20% - Accent2 22 6" xfId="843" xr:uid="{00000000-0005-0000-0000-0000D7020000}"/>
    <cellStyle name="20% - Accent2 22 7" xfId="844" xr:uid="{00000000-0005-0000-0000-0000D8020000}"/>
    <cellStyle name="20% - Accent2 23" xfId="845" xr:uid="{00000000-0005-0000-0000-0000D9020000}"/>
    <cellStyle name="20% - Accent2 23 2" xfId="846" xr:uid="{00000000-0005-0000-0000-0000DA020000}"/>
    <cellStyle name="20% - Accent2 23 2 2" xfId="847" xr:uid="{00000000-0005-0000-0000-0000DB020000}"/>
    <cellStyle name="20% - Accent2 23 2 2 2" xfId="848" xr:uid="{00000000-0005-0000-0000-0000DC020000}"/>
    <cellStyle name="20% - Accent2 23 2 2 3" xfId="849" xr:uid="{00000000-0005-0000-0000-0000DD020000}"/>
    <cellStyle name="20% - Accent2 23 2 3" xfId="850" xr:uid="{00000000-0005-0000-0000-0000DE020000}"/>
    <cellStyle name="20% - Accent2 23 2 3 2" xfId="851" xr:uid="{00000000-0005-0000-0000-0000DF020000}"/>
    <cellStyle name="20% - Accent2 23 2 3 3" xfId="852" xr:uid="{00000000-0005-0000-0000-0000E0020000}"/>
    <cellStyle name="20% - Accent2 23 2 4" xfId="853" xr:uid="{00000000-0005-0000-0000-0000E1020000}"/>
    <cellStyle name="20% - Accent2 23 2 4 2" xfId="854" xr:uid="{00000000-0005-0000-0000-0000E2020000}"/>
    <cellStyle name="20% - Accent2 23 2 4 3" xfId="855" xr:uid="{00000000-0005-0000-0000-0000E3020000}"/>
    <cellStyle name="20% - Accent2 23 2 5" xfId="856" xr:uid="{00000000-0005-0000-0000-0000E4020000}"/>
    <cellStyle name="20% - Accent2 23 2 5 2" xfId="857" xr:uid="{00000000-0005-0000-0000-0000E5020000}"/>
    <cellStyle name="20% - Accent2 23 2 5 3" xfId="858" xr:uid="{00000000-0005-0000-0000-0000E6020000}"/>
    <cellStyle name="20% - Accent2 23 2 6" xfId="859" xr:uid="{00000000-0005-0000-0000-0000E7020000}"/>
    <cellStyle name="20% - Accent2 23 2 6 2" xfId="860" xr:uid="{00000000-0005-0000-0000-0000E8020000}"/>
    <cellStyle name="20% - Accent2 23 2 6 3" xfId="861" xr:uid="{00000000-0005-0000-0000-0000E9020000}"/>
    <cellStyle name="20% - Accent2 23 2 7" xfId="862" xr:uid="{00000000-0005-0000-0000-0000EA020000}"/>
    <cellStyle name="20% - Accent2 23 2 7 2" xfId="863" xr:uid="{00000000-0005-0000-0000-0000EB020000}"/>
    <cellStyle name="20% - Accent2 23 2 7 3" xfId="864" xr:uid="{00000000-0005-0000-0000-0000EC020000}"/>
    <cellStyle name="20% - Accent2 23 3" xfId="865" xr:uid="{00000000-0005-0000-0000-0000ED020000}"/>
    <cellStyle name="20% - Accent2 23 4" xfId="866" xr:uid="{00000000-0005-0000-0000-0000EE020000}"/>
    <cellStyle name="20% - Accent2 23 5" xfId="867" xr:uid="{00000000-0005-0000-0000-0000EF020000}"/>
    <cellStyle name="20% - Accent2 23 6" xfId="868" xr:uid="{00000000-0005-0000-0000-0000F0020000}"/>
    <cellStyle name="20% - Accent2 23 7" xfId="869" xr:uid="{00000000-0005-0000-0000-0000F1020000}"/>
    <cellStyle name="20% - Accent2 23 8" xfId="870" xr:uid="{00000000-0005-0000-0000-0000F2020000}"/>
    <cellStyle name="20% - Accent2 23 9" xfId="871" xr:uid="{00000000-0005-0000-0000-0000F3020000}"/>
    <cellStyle name="20% - Accent2 24" xfId="872" xr:uid="{00000000-0005-0000-0000-0000F4020000}"/>
    <cellStyle name="20% - Accent2 25" xfId="873" xr:uid="{00000000-0005-0000-0000-0000F5020000}"/>
    <cellStyle name="20% - Accent2 26" xfId="874" xr:uid="{00000000-0005-0000-0000-0000F6020000}"/>
    <cellStyle name="20% - Accent2 27" xfId="875" xr:uid="{00000000-0005-0000-0000-0000F7020000}"/>
    <cellStyle name="20% - Accent2 28" xfId="876" xr:uid="{00000000-0005-0000-0000-0000F8020000}"/>
    <cellStyle name="20% - Accent2 29" xfId="877" xr:uid="{00000000-0005-0000-0000-0000F9020000}"/>
    <cellStyle name="20% - Accent2 3" xfId="878" xr:uid="{00000000-0005-0000-0000-0000FA020000}"/>
    <cellStyle name="20% - Accent2 3 10" xfId="879" xr:uid="{00000000-0005-0000-0000-0000FB020000}"/>
    <cellStyle name="20% - Accent2 3 11" xfId="880" xr:uid="{00000000-0005-0000-0000-0000FC020000}"/>
    <cellStyle name="20% - Accent2 3 12" xfId="881" xr:uid="{00000000-0005-0000-0000-0000FD020000}"/>
    <cellStyle name="20% - Accent2 3 13" xfId="882" xr:uid="{00000000-0005-0000-0000-0000FE020000}"/>
    <cellStyle name="20% - Accent2 3 14" xfId="883" xr:uid="{00000000-0005-0000-0000-0000FF020000}"/>
    <cellStyle name="20% - Accent2 3 15" xfId="884" xr:uid="{00000000-0005-0000-0000-000000030000}"/>
    <cellStyle name="20% - Accent2 3 2" xfId="885" xr:uid="{00000000-0005-0000-0000-000001030000}"/>
    <cellStyle name="20% - Accent2 3 3" xfId="886" xr:uid="{00000000-0005-0000-0000-000002030000}"/>
    <cellStyle name="20% - Accent2 3 4" xfId="887" xr:uid="{00000000-0005-0000-0000-000003030000}"/>
    <cellStyle name="20% - Accent2 3 5" xfId="888" xr:uid="{00000000-0005-0000-0000-000004030000}"/>
    <cellStyle name="20% - Accent2 3 6" xfId="889" xr:uid="{00000000-0005-0000-0000-000005030000}"/>
    <cellStyle name="20% - Accent2 3 7" xfId="890" xr:uid="{00000000-0005-0000-0000-000006030000}"/>
    <cellStyle name="20% - Accent2 3 8" xfId="891" xr:uid="{00000000-0005-0000-0000-000007030000}"/>
    <cellStyle name="20% - Accent2 3 9" xfId="892" xr:uid="{00000000-0005-0000-0000-000008030000}"/>
    <cellStyle name="20% - Accent2 30" xfId="893" xr:uid="{00000000-0005-0000-0000-000009030000}"/>
    <cellStyle name="20% - Accent2 31" xfId="894" xr:uid="{00000000-0005-0000-0000-00000A030000}"/>
    <cellStyle name="20% - Accent2 32" xfId="895" xr:uid="{00000000-0005-0000-0000-00000B030000}"/>
    <cellStyle name="20% - Accent2 33" xfId="896" xr:uid="{00000000-0005-0000-0000-00000C030000}"/>
    <cellStyle name="20% - Accent2 34" xfId="897" xr:uid="{00000000-0005-0000-0000-00000D030000}"/>
    <cellStyle name="20% - Accent2 35" xfId="898" xr:uid="{00000000-0005-0000-0000-00000E030000}"/>
    <cellStyle name="20% - Accent2 36" xfId="899" xr:uid="{00000000-0005-0000-0000-00000F030000}"/>
    <cellStyle name="20% - Accent2 37" xfId="900" xr:uid="{00000000-0005-0000-0000-000010030000}"/>
    <cellStyle name="20% - Accent2 38" xfId="901" xr:uid="{00000000-0005-0000-0000-000011030000}"/>
    <cellStyle name="20% - Accent2 39" xfId="902" xr:uid="{00000000-0005-0000-0000-000012030000}"/>
    <cellStyle name="20% - Accent2 4" xfId="903" xr:uid="{00000000-0005-0000-0000-000013030000}"/>
    <cellStyle name="20% - Accent2 4 10" xfId="904" xr:uid="{00000000-0005-0000-0000-000014030000}"/>
    <cellStyle name="20% - Accent2 4 11" xfId="905" xr:uid="{00000000-0005-0000-0000-000015030000}"/>
    <cellStyle name="20% - Accent2 4 12" xfId="906" xr:uid="{00000000-0005-0000-0000-000016030000}"/>
    <cellStyle name="20% - Accent2 4 13" xfId="907" xr:uid="{00000000-0005-0000-0000-000017030000}"/>
    <cellStyle name="20% - Accent2 4 14" xfId="908" xr:uid="{00000000-0005-0000-0000-000018030000}"/>
    <cellStyle name="20% - Accent2 4 2" xfId="909" xr:uid="{00000000-0005-0000-0000-000019030000}"/>
    <cellStyle name="20% - Accent2 4 3" xfId="910" xr:uid="{00000000-0005-0000-0000-00001A030000}"/>
    <cellStyle name="20% - Accent2 4 4" xfId="911" xr:uid="{00000000-0005-0000-0000-00001B030000}"/>
    <cellStyle name="20% - Accent2 4 5" xfId="912" xr:uid="{00000000-0005-0000-0000-00001C030000}"/>
    <cellStyle name="20% - Accent2 4 6" xfId="913" xr:uid="{00000000-0005-0000-0000-00001D030000}"/>
    <cellStyle name="20% - Accent2 4 7" xfId="914" xr:uid="{00000000-0005-0000-0000-00001E030000}"/>
    <cellStyle name="20% - Accent2 4 8" xfId="915" xr:uid="{00000000-0005-0000-0000-00001F030000}"/>
    <cellStyle name="20% - Accent2 4 9" xfId="916" xr:uid="{00000000-0005-0000-0000-000020030000}"/>
    <cellStyle name="20% - Accent2 40" xfId="917" xr:uid="{00000000-0005-0000-0000-000021030000}"/>
    <cellStyle name="20% - Accent2 41" xfId="918" xr:uid="{00000000-0005-0000-0000-000022030000}"/>
    <cellStyle name="20% - Accent2 42" xfId="919" xr:uid="{00000000-0005-0000-0000-000023030000}"/>
    <cellStyle name="20% - Accent2 43" xfId="920" xr:uid="{00000000-0005-0000-0000-000024030000}"/>
    <cellStyle name="20% - Accent2 44" xfId="921" xr:uid="{00000000-0005-0000-0000-000025030000}"/>
    <cellStyle name="20% - Accent2 45" xfId="922" xr:uid="{00000000-0005-0000-0000-000026030000}"/>
    <cellStyle name="20% - Accent2 46" xfId="923" xr:uid="{00000000-0005-0000-0000-000027030000}"/>
    <cellStyle name="20% - Accent2 47" xfId="924" xr:uid="{00000000-0005-0000-0000-000028030000}"/>
    <cellStyle name="20% - Accent2 48" xfId="925" xr:uid="{00000000-0005-0000-0000-000029030000}"/>
    <cellStyle name="20% - Accent2 49" xfId="926" xr:uid="{00000000-0005-0000-0000-00002A030000}"/>
    <cellStyle name="20% - Accent2 5" xfId="927" xr:uid="{00000000-0005-0000-0000-00002B030000}"/>
    <cellStyle name="20% - Accent2 5 10" xfId="928" xr:uid="{00000000-0005-0000-0000-00002C030000}"/>
    <cellStyle name="20% - Accent2 5 11" xfId="929" xr:uid="{00000000-0005-0000-0000-00002D030000}"/>
    <cellStyle name="20% - Accent2 5 12" xfId="930" xr:uid="{00000000-0005-0000-0000-00002E030000}"/>
    <cellStyle name="20% - Accent2 5 13" xfId="931" xr:uid="{00000000-0005-0000-0000-00002F030000}"/>
    <cellStyle name="20% - Accent2 5 2" xfId="932" xr:uid="{00000000-0005-0000-0000-000030030000}"/>
    <cellStyle name="20% - Accent2 5 3" xfId="933" xr:uid="{00000000-0005-0000-0000-000031030000}"/>
    <cellStyle name="20% - Accent2 5 4" xfId="934" xr:uid="{00000000-0005-0000-0000-000032030000}"/>
    <cellStyle name="20% - Accent2 5 5" xfId="935" xr:uid="{00000000-0005-0000-0000-000033030000}"/>
    <cellStyle name="20% - Accent2 5 6" xfId="936" xr:uid="{00000000-0005-0000-0000-000034030000}"/>
    <cellStyle name="20% - Accent2 5 7" xfId="937" xr:uid="{00000000-0005-0000-0000-000035030000}"/>
    <cellStyle name="20% - Accent2 5 8" xfId="938" xr:uid="{00000000-0005-0000-0000-000036030000}"/>
    <cellStyle name="20% - Accent2 5 9" xfId="939" xr:uid="{00000000-0005-0000-0000-000037030000}"/>
    <cellStyle name="20% - Accent2 50" xfId="940" xr:uid="{00000000-0005-0000-0000-000038030000}"/>
    <cellStyle name="20% - Accent2 51" xfId="941" xr:uid="{00000000-0005-0000-0000-000039030000}"/>
    <cellStyle name="20% - Accent2 52" xfId="942" xr:uid="{00000000-0005-0000-0000-00003A030000}"/>
    <cellStyle name="20% - Accent2 53" xfId="943" xr:uid="{00000000-0005-0000-0000-00003B030000}"/>
    <cellStyle name="20% - Accent2 54" xfId="944" xr:uid="{00000000-0005-0000-0000-00003C030000}"/>
    <cellStyle name="20% - Accent2 55" xfId="945" xr:uid="{00000000-0005-0000-0000-00003D030000}"/>
    <cellStyle name="20% - Accent2 56" xfId="946" xr:uid="{00000000-0005-0000-0000-00003E030000}"/>
    <cellStyle name="20% - Accent2 57" xfId="947" xr:uid="{00000000-0005-0000-0000-00003F030000}"/>
    <cellStyle name="20% - Accent2 58" xfId="948" xr:uid="{00000000-0005-0000-0000-000040030000}"/>
    <cellStyle name="20% - Accent2 59" xfId="949" xr:uid="{00000000-0005-0000-0000-000041030000}"/>
    <cellStyle name="20% - Accent2 6" xfId="950" xr:uid="{00000000-0005-0000-0000-000042030000}"/>
    <cellStyle name="20% - Accent2 6 10" xfId="951" xr:uid="{00000000-0005-0000-0000-000043030000}"/>
    <cellStyle name="20% - Accent2 6 11" xfId="952" xr:uid="{00000000-0005-0000-0000-000044030000}"/>
    <cellStyle name="20% - Accent2 6 12" xfId="953" xr:uid="{00000000-0005-0000-0000-000045030000}"/>
    <cellStyle name="20% - Accent2 6 13" xfId="954" xr:uid="{00000000-0005-0000-0000-000046030000}"/>
    <cellStyle name="20% - Accent2 6 2" xfId="955" xr:uid="{00000000-0005-0000-0000-000047030000}"/>
    <cellStyle name="20% - Accent2 6 3" xfId="956" xr:uid="{00000000-0005-0000-0000-000048030000}"/>
    <cellStyle name="20% - Accent2 6 4" xfId="957" xr:uid="{00000000-0005-0000-0000-000049030000}"/>
    <cellStyle name="20% - Accent2 6 5" xfId="958" xr:uid="{00000000-0005-0000-0000-00004A030000}"/>
    <cellStyle name="20% - Accent2 6 6" xfId="959" xr:uid="{00000000-0005-0000-0000-00004B030000}"/>
    <cellStyle name="20% - Accent2 6 7" xfId="960" xr:uid="{00000000-0005-0000-0000-00004C030000}"/>
    <cellStyle name="20% - Accent2 6 8" xfId="961" xr:uid="{00000000-0005-0000-0000-00004D030000}"/>
    <cellStyle name="20% - Accent2 6 9" xfId="962" xr:uid="{00000000-0005-0000-0000-00004E030000}"/>
    <cellStyle name="20% - Accent2 60" xfId="963" xr:uid="{00000000-0005-0000-0000-00004F030000}"/>
    <cellStyle name="20% - Accent2 61" xfId="964" xr:uid="{00000000-0005-0000-0000-000050030000}"/>
    <cellStyle name="20% - Accent2 62" xfId="965" xr:uid="{00000000-0005-0000-0000-000051030000}"/>
    <cellStyle name="20% - Accent2 63" xfId="966" xr:uid="{00000000-0005-0000-0000-000052030000}"/>
    <cellStyle name="20% - Accent2 64" xfId="967" xr:uid="{00000000-0005-0000-0000-000053030000}"/>
    <cellStyle name="20% - Accent2 65" xfId="968" xr:uid="{00000000-0005-0000-0000-000054030000}"/>
    <cellStyle name="20% - Accent2 66" xfId="969" xr:uid="{00000000-0005-0000-0000-000055030000}"/>
    <cellStyle name="20% - Accent2 67" xfId="970" xr:uid="{00000000-0005-0000-0000-000056030000}"/>
    <cellStyle name="20% - Accent2 68" xfId="971" xr:uid="{00000000-0005-0000-0000-000057030000}"/>
    <cellStyle name="20% - Accent2 69" xfId="972" xr:uid="{00000000-0005-0000-0000-000058030000}"/>
    <cellStyle name="20% - Accent2 7" xfId="973" xr:uid="{00000000-0005-0000-0000-000059030000}"/>
    <cellStyle name="20% - Accent2 7 10" xfId="974" xr:uid="{00000000-0005-0000-0000-00005A030000}"/>
    <cellStyle name="20% - Accent2 7 11" xfId="975" xr:uid="{00000000-0005-0000-0000-00005B030000}"/>
    <cellStyle name="20% - Accent2 7 12" xfId="976" xr:uid="{00000000-0005-0000-0000-00005C030000}"/>
    <cellStyle name="20% - Accent2 7 13" xfId="977" xr:uid="{00000000-0005-0000-0000-00005D030000}"/>
    <cellStyle name="20% - Accent2 7 2" xfId="978" xr:uid="{00000000-0005-0000-0000-00005E030000}"/>
    <cellStyle name="20% - Accent2 7 3" xfId="979" xr:uid="{00000000-0005-0000-0000-00005F030000}"/>
    <cellStyle name="20% - Accent2 7 4" xfId="980" xr:uid="{00000000-0005-0000-0000-000060030000}"/>
    <cellStyle name="20% - Accent2 7 5" xfId="981" xr:uid="{00000000-0005-0000-0000-000061030000}"/>
    <cellStyle name="20% - Accent2 7 6" xfId="982" xr:uid="{00000000-0005-0000-0000-000062030000}"/>
    <cellStyle name="20% - Accent2 7 7" xfId="983" xr:uid="{00000000-0005-0000-0000-000063030000}"/>
    <cellStyle name="20% - Accent2 7 8" xfId="984" xr:uid="{00000000-0005-0000-0000-000064030000}"/>
    <cellStyle name="20% - Accent2 7 9" xfId="985" xr:uid="{00000000-0005-0000-0000-000065030000}"/>
    <cellStyle name="20% - Accent2 70" xfId="986" xr:uid="{00000000-0005-0000-0000-000066030000}"/>
    <cellStyle name="20% - Accent2 71" xfId="987" xr:uid="{00000000-0005-0000-0000-000067030000}"/>
    <cellStyle name="20% - Accent2 72" xfId="988" xr:uid="{00000000-0005-0000-0000-000068030000}"/>
    <cellStyle name="20% - Accent2 8" xfId="989" xr:uid="{00000000-0005-0000-0000-000069030000}"/>
    <cellStyle name="20% - Accent2 8 10" xfId="990" xr:uid="{00000000-0005-0000-0000-00006A030000}"/>
    <cellStyle name="20% - Accent2 8 11" xfId="991" xr:uid="{00000000-0005-0000-0000-00006B030000}"/>
    <cellStyle name="20% - Accent2 8 12" xfId="992" xr:uid="{00000000-0005-0000-0000-00006C030000}"/>
    <cellStyle name="20% - Accent2 8 13" xfId="993" xr:uid="{00000000-0005-0000-0000-00006D030000}"/>
    <cellStyle name="20% - Accent2 8 2" xfId="994" xr:uid="{00000000-0005-0000-0000-00006E030000}"/>
    <cellStyle name="20% - Accent2 8 3" xfId="995" xr:uid="{00000000-0005-0000-0000-00006F030000}"/>
    <cellStyle name="20% - Accent2 8 4" xfId="996" xr:uid="{00000000-0005-0000-0000-000070030000}"/>
    <cellStyle name="20% - Accent2 8 5" xfId="997" xr:uid="{00000000-0005-0000-0000-000071030000}"/>
    <cellStyle name="20% - Accent2 8 6" xfId="998" xr:uid="{00000000-0005-0000-0000-000072030000}"/>
    <cellStyle name="20% - Accent2 8 7" xfId="999" xr:uid="{00000000-0005-0000-0000-000073030000}"/>
    <cellStyle name="20% - Accent2 8 8" xfId="1000" xr:uid="{00000000-0005-0000-0000-000074030000}"/>
    <cellStyle name="20% - Accent2 8 9" xfId="1001" xr:uid="{00000000-0005-0000-0000-000075030000}"/>
    <cellStyle name="20% - Accent2 9" xfId="1002" xr:uid="{00000000-0005-0000-0000-000076030000}"/>
    <cellStyle name="20% - Accent2 9 2" xfId="1003" xr:uid="{00000000-0005-0000-0000-000077030000}"/>
    <cellStyle name="20% - Accent2 9 2 2" xfId="1004" xr:uid="{00000000-0005-0000-0000-000078030000}"/>
    <cellStyle name="20% - Accent2 9 2 3" xfId="1005" xr:uid="{00000000-0005-0000-0000-000079030000}"/>
    <cellStyle name="20% - Accent2 9 2 4" xfId="1006" xr:uid="{00000000-0005-0000-0000-00007A030000}"/>
    <cellStyle name="20% - Accent2 9 2 5" xfId="1007" xr:uid="{00000000-0005-0000-0000-00007B030000}"/>
    <cellStyle name="20% - Accent2 9 2 6" xfId="1008" xr:uid="{00000000-0005-0000-0000-00007C030000}"/>
    <cellStyle name="20% - Accent2 9 2 7" xfId="1009" xr:uid="{00000000-0005-0000-0000-00007D030000}"/>
    <cellStyle name="20% - Accent2 9 3" xfId="1010" xr:uid="{00000000-0005-0000-0000-00007E030000}"/>
    <cellStyle name="20% - Accent2 9 4" xfId="1011" xr:uid="{00000000-0005-0000-0000-00007F030000}"/>
    <cellStyle name="20% - Accent2 9 5" xfId="1012" xr:uid="{00000000-0005-0000-0000-000080030000}"/>
    <cellStyle name="20% - Accent2 9 6" xfId="1013" xr:uid="{00000000-0005-0000-0000-000081030000}"/>
    <cellStyle name="20% - Accent2 9 7" xfId="1014" xr:uid="{00000000-0005-0000-0000-000082030000}"/>
    <cellStyle name="20% - Accent3" xfId="30310" builtinId="38" customBuiltin="1"/>
    <cellStyle name="20% - Accent3 10" xfId="1015" xr:uid="{00000000-0005-0000-0000-000084030000}"/>
    <cellStyle name="20% - Accent3 10 2" xfId="1016" xr:uid="{00000000-0005-0000-0000-000085030000}"/>
    <cellStyle name="20% - Accent3 10 2 2" xfId="1017" xr:uid="{00000000-0005-0000-0000-000086030000}"/>
    <cellStyle name="20% - Accent3 10 2 3" xfId="1018" xr:uid="{00000000-0005-0000-0000-000087030000}"/>
    <cellStyle name="20% - Accent3 10 2 4" xfId="1019" xr:uid="{00000000-0005-0000-0000-000088030000}"/>
    <cellStyle name="20% - Accent3 10 2 5" xfId="1020" xr:uid="{00000000-0005-0000-0000-000089030000}"/>
    <cellStyle name="20% - Accent3 10 2 6" xfId="1021" xr:uid="{00000000-0005-0000-0000-00008A030000}"/>
    <cellStyle name="20% - Accent3 10 2 7" xfId="1022" xr:uid="{00000000-0005-0000-0000-00008B030000}"/>
    <cellStyle name="20% - Accent3 10 3" xfId="1023" xr:uid="{00000000-0005-0000-0000-00008C030000}"/>
    <cellStyle name="20% - Accent3 10 4" xfId="1024" xr:uid="{00000000-0005-0000-0000-00008D030000}"/>
    <cellStyle name="20% - Accent3 10 5" xfId="1025" xr:uid="{00000000-0005-0000-0000-00008E030000}"/>
    <cellStyle name="20% - Accent3 10 6" xfId="1026" xr:uid="{00000000-0005-0000-0000-00008F030000}"/>
    <cellStyle name="20% - Accent3 10 7" xfId="1027" xr:uid="{00000000-0005-0000-0000-000090030000}"/>
    <cellStyle name="20% - Accent3 11" xfId="1028" xr:uid="{00000000-0005-0000-0000-000091030000}"/>
    <cellStyle name="20% - Accent3 11 2" xfId="1029" xr:uid="{00000000-0005-0000-0000-000092030000}"/>
    <cellStyle name="20% - Accent3 11 2 2" xfId="1030" xr:uid="{00000000-0005-0000-0000-000093030000}"/>
    <cellStyle name="20% - Accent3 11 2 3" xfId="1031" xr:uid="{00000000-0005-0000-0000-000094030000}"/>
    <cellStyle name="20% - Accent3 11 2 4" xfId="1032" xr:uid="{00000000-0005-0000-0000-000095030000}"/>
    <cellStyle name="20% - Accent3 11 2 5" xfId="1033" xr:uid="{00000000-0005-0000-0000-000096030000}"/>
    <cellStyle name="20% - Accent3 11 2 6" xfId="1034" xr:uid="{00000000-0005-0000-0000-000097030000}"/>
    <cellStyle name="20% - Accent3 11 2 7" xfId="1035" xr:uid="{00000000-0005-0000-0000-000098030000}"/>
    <cellStyle name="20% - Accent3 11 3" xfId="1036" xr:uid="{00000000-0005-0000-0000-000099030000}"/>
    <cellStyle name="20% - Accent3 11 4" xfId="1037" xr:uid="{00000000-0005-0000-0000-00009A030000}"/>
    <cellStyle name="20% - Accent3 11 5" xfId="1038" xr:uid="{00000000-0005-0000-0000-00009B030000}"/>
    <cellStyle name="20% - Accent3 11 6" xfId="1039" xr:uid="{00000000-0005-0000-0000-00009C030000}"/>
    <cellStyle name="20% - Accent3 11 7" xfId="1040" xr:uid="{00000000-0005-0000-0000-00009D030000}"/>
    <cellStyle name="20% - Accent3 12" xfId="1041" xr:uid="{00000000-0005-0000-0000-00009E030000}"/>
    <cellStyle name="20% - Accent3 12 2" xfId="1042" xr:uid="{00000000-0005-0000-0000-00009F030000}"/>
    <cellStyle name="20% - Accent3 12 2 2" xfId="1043" xr:uid="{00000000-0005-0000-0000-0000A0030000}"/>
    <cellStyle name="20% - Accent3 12 2 3" xfId="1044" xr:uid="{00000000-0005-0000-0000-0000A1030000}"/>
    <cellStyle name="20% - Accent3 12 2 4" xfId="1045" xr:uid="{00000000-0005-0000-0000-0000A2030000}"/>
    <cellStyle name="20% - Accent3 12 2 5" xfId="1046" xr:uid="{00000000-0005-0000-0000-0000A3030000}"/>
    <cellStyle name="20% - Accent3 12 2 6" xfId="1047" xr:uid="{00000000-0005-0000-0000-0000A4030000}"/>
    <cellStyle name="20% - Accent3 12 2 7" xfId="1048" xr:uid="{00000000-0005-0000-0000-0000A5030000}"/>
    <cellStyle name="20% - Accent3 12 3" xfId="1049" xr:uid="{00000000-0005-0000-0000-0000A6030000}"/>
    <cellStyle name="20% - Accent3 12 4" xfId="1050" xr:uid="{00000000-0005-0000-0000-0000A7030000}"/>
    <cellStyle name="20% - Accent3 12 5" xfId="1051" xr:uid="{00000000-0005-0000-0000-0000A8030000}"/>
    <cellStyle name="20% - Accent3 12 6" xfId="1052" xr:uid="{00000000-0005-0000-0000-0000A9030000}"/>
    <cellStyle name="20% - Accent3 12 7" xfId="1053" xr:uid="{00000000-0005-0000-0000-0000AA030000}"/>
    <cellStyle name="20% - Accent3 13" xfId="1054" xr:uid="{00000000-0005-0000-0000-0000AB030000}"/>
    <cellStyle name="20% - Accent3 13 2" xfId="1055" xr:uid="{00000000-0005-0000-0000-0000AC030000}"/>
    <cellStyle name="20% - Accent3 13 2 2" xfId="1056" xr:uid="{00000000-0005-0000-0000-0000AD030000}"/>
    <cellStyle name="20% - Accent3 13 2 3" xfId="1057" xr:uid="{00000000-0005-0000-0000-0000AE030000}"/>
    <cellStyle name="20% - Accent3 13 2 4" xfId="1058" xr:uid="{00000000-0005-0000-0000-0000AF030000}"/>
    <cellStyle name="20% - Accent3 13 2 5" xfId="1059" xr:uid="{00000000-0005-0000-0000-0000B0030000}"/>
    <cellStyle name="20% - Accent3 13 2 6" xfId="1060" xr:uid="{00000000-0005-0000-0000-0000B1030000}"/>
    <cellStyle name="20% - Accent3 13 2 7" xfId="1061" xr:uid="{00000000-0005-0000-0000-0000B2030000}"/>
    <cellStyle name="20% - Accent3 13 3" xfId="1062" xr:uid="{00000000-0005-0000-0000-0000B3030000}"/>
    <cellStyle name="20% - Accent3 13 4" xfId="1063" xr:uid="{00000000-0005-0000-0000-0000B4030000}"/>
    <cellStyle name="20% - Accent3 13 5" xfId="1064" xr:uid="{00000000-0005-0000-0000-0000B5030000}"/>
    <cellStyle name="20% - Accent3 13 6" xfId="1065" xr:uid="{00000000-0005-0000-0000-0000B6030000}"/>
    <cellStyle name="20% - Accent3 13 7" xfId="1066" xr:uid="{00000000-0005-0000-0000-0000B7030000}"/>
    <cellStyle name="20% - Accent3 14" xfId="1067" xr:uid="{00000000-0005-0000-0000-0000B8030000}"/>
    <cellStyle name="20% - Accent3 14 2" xfId="1068" xr:uid="{00000000-0005-0000-0000-0000B9030000}"/>
    <cellStyle name="20% - Accent3 14 2 2" xfId="1069" xr:uid="{00000000-0005-0000-0000-0000BA030000}"/>
    <cellStyle name="20% - Accent3 14 2 3" xfId="1070" xr:uid="{00000000-0005-0000-0000-0000BB030000}"/>
    <cellStyle name="20% - Accent3 14 2 4" xfId="1071" xr:uid="{00000000-0005-0000-0000-0000BC030000}"/>
    <cellStyle name="20% - Accent3 14 2 5" xfId="1072" xr:uid="{00000000-0005-0000-0000-0000BD030000}"/>
    <cellStyle name="20% - Accent3 14 2 6" xfId="1073" xr:uid="{00000000-0005-0000-0000-0000BE030000}"/>
    <cellStyle name="20% - Accent3 14 2 7" xfId="1074" xr:uid="{00000000-0005-0000-0000-0000BF030000}"/>
    <cellStyle name="20% - Accent3 14 3" xfId="1075" xr:uid="{00000000-0005-0000-0000-0000C0030000}"/>
    <cellStyle name="20% - Accent3 14 4" xfId="1076" xr:uid="{00000000-0005-0000-0000-0000C1030000}"/>
    <cellStyle name="20% - Accent3 14 5" xfId="1077" xr:uid="{00000000-0005-0000-0000-0000C2030000}"/>
    <cellStyle name="20% - Accent3 14 6" xfId="1078" xr:uid="{00000000-0005-0000-0000-0000C3030000}"/>
    <cellStyle name="20% - Accent3 14 7" xfId="1079" xr:uid="{00000000-0005-0000-0000-0000C4030000}"/>
    <cellStyle name="20% - Accent3 15" xfId="1080" xr:uid="{00000000-0005-0000-0000-0000C5030000}"/>
    <cellStyle name="20% - Accent3 15 2" xfId="1081" xr:uid="{00000000-0005-0000-0000-0000C6030000}"/>
    <cellStyle name="20% - Accent3 15 2 2" xfId="1082" xr:uid="{00000000-0005-0000-0000-0000C7030000}"/>
    <cellStyle name="20% - Accent3 15 2 3" xfId="1083" xr:uid="{00000000-0005-0000-0000-0000C8030000}"/>
    <cellStyle name="20% - Accent3 15 2 4" xfId="1084" xr:uid="{00000000-0005-0000-0000-0000C9030000}"/>
    <cellStyle name="20% - Accent3 15 2 5" xfId="1085" xr:uid="{00000000-0005-0000-0000-0000CA030000}"/>
    <cellStyle name="20% - Accent3 15 2 6" xfId="1086" xr:uid="{00000000-0005-0000-0000-0000CB030000}"/>
    <cellStyle name="20% - Accent3 15 2 7" xfId="1087" xr:uid="{00000000-0005-0000-0000-0000CC030000}"/>
    <cellStyle name="20% - Accent3 15 3" xfId="1088" xr:uid="{00000000-0005-0000-0000-0000CD030000}"/>
    <cellStyle name="20% - Accent3 15 4" xfId="1089" xr:uid="{00000000-0005-0000-0000-0000CE030000}"/>
    <cellStyle name="20% - Accent3 15 5" xfId="1090" xr:uid="{00000000-0005-0000-0000-0000CF030000}"/>
    <cellStyle name="20% - Accent3 15 6" xfId="1091" xr:uid="{00000000-0005-0000-0000-0000D0030000}"/>
    <cellStyle name="20% - Accent3 15 7" xfId="1092" xr:uid="{00000000-0005-0000-0000-0000D1030000}"/>
    <cellStyle name="20% - Accent3 16" xfId="1093" xr:uid="{00000000-0005-0000-0000-0000D2030000}"/>
    <cellStyle name="20% - Accent3 16 2" xfId="1094" xr:uid="{00000000-0005-0000-0000-0000D3030000}"/>
    <cellStyle name="20% - Accent3 16 2 2" xfId="1095" xr:uid="{00000000-0005-0000-0000-0000D4030000}"/>
    <cellStyle name="20% - Accent3 16 2 3" xfId="1096" xr:uid="{00000000-0005-0000-0000-0000D5030000}"/>
    <cellStyle name="20% - Accent3 16 2 4" xfId="1097" xr:uid="{00000000-0005-0000-0000-0000D6030000}"/>
    <cellStyle name="20% - Accent3 16 2 5" xfId="1098" xr:uid="{00000000-0005-0000-0000-0000D7030000}"/>
    <cellStyle name="20% - Accent3 16 2 6" xfId="1099" xr:uid="{00000000-0005-0000-0000-0000D8030000}"/>
    <cellStyle name="20% - Accent3 16 2 7" xfId="1100" xr:uid="{00000000-0005-0000-0000-0000D9030000}"/>
    <cellStyle name="20% - Accent3 16 3" xfId="1101" xr:uid="{00000000-0005-0000-0000-0000DA030000}"/>
    <cellStyle name="20% - Accent3 16 4" xfId="1102" xr:uid="{00000000-0005-0000-0000-0000DB030000}"/>
    <cellStyle name="20% - Accent3 16 5" xfId="1103" xr:uid="{00000000-0005-0000-0000-0000DC030000}"/>
    <cellStyle name="20% - Accent3 16 6" xfId="1104" xr:uid="{00000000-0005-0000-0000-0000DD030000}"/>
    <cellStyle name="20% - Accent3 16 7" xfId="1105" xr:uid="{00000000-0005-0000-0000-0000DE030000}"/>
    <cellStyle name="20% - Accent3 17" xfId="1106" xr:uid="{00000000-0005-0000-0000-0000DF030000}"/>
    <cellStyle name="20% - Accent3 17 2" xfId="1107" xr:uid="{00000000-0005-0000-0000-0000E0030000}"/>
    <cellStyle name="20% - Accent3 17 2 2" xfId="1108" xr:uid="{00000000-0005-0000-0000-0000E1030000}"/>
    <cellStyle name="20% - Accent3 17 2 3" xfId="1109" xr:uid="{00000000-0005-0000-0000-0000E2030000}"/>
    <cellStyle name="20% - Accent3 17 2 4" xfId="1110" xr:uid="{00000000-0005-0000-0000-0000E3030000}"/>
    <cellStyle name="20% - Accent3 17 2 5" xfId="1111" xr:uid="{00000000-0005-0000-0000-0000E4030000}"/>
    <cellStyle name="20% - Accent3 17 2 6" xfId="1112" xr:uid="{00000000-0005-0000-0000-0000E5030000}"/>
    <cellStyle name="20% - Accent3 17 2 7" xfId="1113" xr:uid="{00000000-0005-0000-0000-0000E6030000}"/>
    <cellStyle name="20% - Accent3 17 3" xfId="1114" xr:uid="{00000000-0005-0000-0000-0000E7030000}"/>
    <cellStyle name="20% - Accent3 17 4" xfId="1115" xr:uid="{00000000-0005-0000-0000-0000E8030000}"/>
    <cellStyle name="20% - Accent3 17 5" xfId="1116" xr:uid="{00000000-0005-0000-0000-0000E9030000}"/>
    <cellStyle name="20% - Accent3 17 6" xfId="1117" xr:uid="{00000000-0005-0000-0000-0000EA030000}"/>
    <cellStyle name="20% - Accent3 17 7" xfId="1118" xr:uid="{00000000-0005-0000-0000-0000EB030000}"/>
    <cellStyle name="20% - Accent3 18" xfId="1119" xr:uid="{00000000-0005-0000-0000-0000EC030000}"/>
    <cellStyle name="20% - Accent3 18 2" xfId="1120" xr:uid="{00000000-0005-0000-0000-0000ED030000}"/>
    <cellStyle name="20% - Accent3 18 2 2" xfId="1121" xr:uid="{00000000-0005-0000-0000-0000EE030000}"/>
    <cellStyle name="20% - Accent3 18 2 3" xfId="1122" xr:uid="{00000000-0005-0000-0000-0000EF030000}"/>
    <cellStyle name="20% - Accent3 18 2 4" xfId="1123" xr:uid="{00000000-0005-0000-0000-0000F0030000}"/>
    <cellStyle name="20% - Accent3 18 2 5" xfId="1124" xr:uid="{00000000-0005-0000-0000-0000F1030000}"/>
    <cellStyle name="20% - Accent3 18 2 6" xfId="1125" xr:uid="{00000000-0005-0000-0000-0000F2030000}"/>
    <cellStyle name="20% - Accent3 18 2 7" xfId="1126" xr:uid="{00000000-0005-0000-0000-0000F3030000}"/>
    <cellStyle name="20% - Accent3 18 3" xfId="1127" xr:uid="{00000000-0005-0000-0000-0000F4030000}"/>
    <cellStyle name="20% - Accent3 18 4" xfId="1128" xr:uid="{00000000-0005-0000-0000-0000F5030000}"/>
    <cellStyle name="20% - Accent3 18 5" xfId="1129" xr:uid="{00000000-0005-0000-0000-0000F6030000}"/>
    <cellStyle name="20% - Accent3 18 6" xfId="1130" xr:uid="{00000000-0005-0000-0000-0000F7030000}"/>
    <cellStyle name="20% - Accent3 18 7" xfId="1131" xr:uid="{00000000-0005-0000-0000-0000F8030000}"/>
    <cellStyle name="20% - Accent3 19" xfId="1132" xr:uid="{00000000-0005-0000-0000-0000F9030000}"/>
    <cellStyle name="20% - Accent3 19 2" xfId="1133" xr:uid="{00000000-0005-0000-0000-0000FA030000}"/>
    <cellStyle name="20% - Accent3 19 2 2" xfId="1134" xr:uid="{00000000-0005-0000-0000-0000FB030000}"/>
    <cellStyle name="20% - Accent3 19 2 3" xfId="1135" xr:uid="{00000000-0005-0000-0000-0000FC030000}"/>
    <cellStyle name="20% - Accent3 19 2 4" xfId="1136" xr:uid="{00000000-0005-0000-0000-0000FD030000}"/>
    <cellStyle name="20% - Accent3 19 2 5" xfId="1137" xr:uid="{00000000-0005-0000-0000-0000FE030000}"/>
    <cellStyle name="20% - Accent3 19 2 6" xfId="1138" xr:uid="{00000000-0005-0000-0000-0000FF030000}"/>
    <cellStyle name="20% - Accent3 19 2 7" xfId="1139" xr:uid="{00000000-0005-0000-0000-000000040000}"/>
    <cellStyle name="20% - Accent3 19 3" xfId="1140" xr:uid="{00000000-0005-0000-0000-000001040000}"/>
    <cellStyle name="20% - Accent3 19 4" xfId="1141" xr:uid="{00000000-0005-0000-0000-000002040000}"/>
    <cellStyle name="20% - Accent3 19 5" xfId="1142" xr:uid="{00000000-0005-0000-0000-000003040000}"/>
    <cellStyle name="20% - Accent3 19 6" xfId="1143" xr:uid="{00000000-0005-0000-0000-000004040000}"/>
    <cellStyle name="20% - Accent3 19 7" xfId="1144" xr:uid="{00000000-0005-0000-0000-000005040000}"/>
    <cellStyle name="20% - Accent3 2" xfId="1145" xr:uid="{00000000-0005-0000-0000-000006040000}"/>
    <cellStyle name="20% - Accent3 2 10" xfId="1146" xr:uid="{00000000-0005-0000-0000-000007040000}"/>
    <cellStyle name="20% - Accent3 2 10 2" xfId="1147" xr:uid="{00000000-0005-0000-0000-000008040000}"/>
    <cellStyle name="20% - Accent3 2 11" xfId="1148" xr:uid="{00000000-0005-0000-0000-000009040000}"/>
    <cellStyle name="20% - Accent3 2 11 2" xfId="1149" xr:uid="{00000000-0005-0000-0000-00000A040000}"/>
    <cellStyle name="20% - Accent3 2 12" xfId="1150" xr:uid="{00000000-0005-0000-0000-00000B040000}"/>
    <cellStyle name="20% - Accent3 2 12 2" xfId="1151" xr:uid="{00000000-0005-0000-0000-00000C040000}"/>
    <cellStyle name="20% - Accent3 2 13" xfId="1152" xr:uid="{00000000-0005-0000-0000-00000D040000}"/>
    <cellStyle name="20% - Accent3 2 13 2" xfId="1153" xr:uid="{00000000-0005-0000-0000-00000E040000}"/>
    <cellStyle name="20% - Accent3 2 14" xfId="1154" xr:uid="{00000000-0005-0000-0000-00000F040000}"/>
    <cellStyle name="20% - Accent3 2 2" xfId="1155" xr:uid="{00000000-0005-0000-0000-000010040000}"/>
    <cellStyle name="20% - Accent3 2 3" xfId="1156" xr:uid="{00000000-0005-0000-0000-000011040000}"/>
    <cellStyle name="20% - Accent3 2 4" xfId="1157" xr:uid="{00000000-0005-0000-0000-000012040000}"/>
    <cellStyle name="20% - Accent3 2 5" xfId="1158" xr:uid="{00000000-0005-0000-0000-000013040000}"/>
    <cellStyle name="20% - Accent3 2 6" xfId="1159" xr:uid="{00000000-0005-0000-0000-000014040000}"/>
    <cellStyle name="20% - Accent3 2 7" xfId="1160" xr:uid="{00000000-0005-0000-0000-000015040000}"/>
    <cellStyle name="20% - Accent3 2 8" xfId="1161" xr:uid="{00000000-0005-0000-0000-000016040000}"/>
    <cellStyle name="20% - Accent3 2 9" xfId="1162" xr:uid="{00000000-0005-0000-0000-000017040000}"/>
    <cellStyle name="20% - Accent3 2 9 2" xfId="1163" xr:uid="{00000000-0005-0000-0000-000018040000}"/>
    <cellStyle name="20% - Accent3 20" xfId="1164" xr:uid="{00000000-0005-0000-0000-000019040000}"/>
    <cellStyle name="20% - Accent3 20 2" xfId="1165" xr:uid="{00000000-0005-0000-0000-00001A040000}"/>
    <cellStyle name="20% - Accent3 20 2 2" xfId="1166" xr:uid="{00000000-0005-0000-0000-00001B040000}"/>
    <cellStyle name="20% - Accent3 20 2 3" xfId="1167" xr:uid="{00000000-0005-0000-0000-00001C040000}"/>
    <cellStyle name="20% - Accent3 20 2 4" xfId="1168" xr:uid="{00000000-0005-0000-0000-00001D040000}"/>
    <cellStyle name="20% - Accent3 20 2 5" xfId="1169" xr:uid="{00000000-0005-0000-0000-00001E040000}"/>
    <cellStyle name="20% - Accent3 20 2 6" xfId="1170" xr:uid="{00000000-0005-0000-0000-00001F040000}"/>
    <cellStyle name="20% - Accent3 20 2 7" xfId="1171" xr:uid="{00000000-0005-0000-0000-000020040000}"/>
    <cellStyle name="20% - Accent3 20 3" xfId="1172" xr:uid="{00000000-0005-0000-0000-000021040000}"/>
    <cellStyle name="20% - Accent3 20 4" xfId="1173" xr:uid="{00000000-0005-0000-0000-000022040000}"/>
    <cellStyle name="20% - Accent3 20 5" xfId="1174" xr:uid="{00000000-0005-0000-0000-000023040000}"/>
    <cellStyle name="20% - Accent3 20 6" xfId="1175" xr:uid="{00000000-0005-0000-0000-000024040000}"/>
    <cellStyle name="20% - Accent3 20 7" xfId="1176" xr:uid="{00000000-0005-0000-0000-000025040000}"/>
    <cellStyle name="20% - Accent3 21" xfId="1177" xr:uid="{00000000-0005-0000-0000-000026040000}"/>
    <cellStyle name="20% - Accent3 21 2" xfId="1178" xr:uid="{00000000-0005-0000-0000-000027040000}"/>
    <cellStyle name="20% - Accent3 21 2 2" xfId="1179" xr:uid="{00000000-0005-0000-0000-000028040000}"/>
    <cellStyle name="20% - Accent3 21 2 3" xfId="1180" xr:uid="{00000000-0005-0000-0000-000029040000}"/>
    <cellStyle name="20% - Accent3 21 2 4" xfId="1181" xr:uid="{00000000-0005-0000-0000-00002A040000}"/>
    <cellStyle name="20% - Accent3 21 2 5" xfId="1182" xr:uid="{00000000-0005-0000-0000-00002B040000}"/>
    <cellStyle name="20% - Accent3 21 2 6" xfId="1183" xr:uid="{00000000-0005-0000-0000-00002C040000}"/>
    <cellStyle name="20% - Accent3 21 2 7" xfId="1184" xr:uid="{00000000-0005-0000-0000-00002D040000}"/>
    <cellStyle name="20% - Accent3 21 3" xfId="1185" xr:uid="{00000000-0005-0000-0000-00002E040000}"/>
    <cellStyle name="20% - Accent3 21 4" xfId="1186" xr:uid="{00000000-0005-0000-0000-00002F040000}"/>
    <cellStyle name="20% - Accent3 21 5" xfId="1187" xr:uid="{00000000-0005-0000-0000-000030040000}"/>
    <cellStyle name="20% - Accent3 21 6" xfId="1188" xr:uid="{00000000-0005-0000-0000-000031040000}"/>
    <cellStyle name="20% - Accent3 21 7" xfId="1189" xr:uid="{00000000-0005-0000-0000-000032040000}"/>
    <cellStyle name="20% - Accent3 22" xfId="1190" xr:uid="{00000000-0005-0000-0000-000033040000}"/>
    <cellStyle name="20% - Accent3 22 2" xfId="1191" xr:uid="{00000000-0005-0000-0000-000034040000}"/>
    <cellStyle name="20% - Accent3 22 2 2" xfId="1192" xr:uid="{00000000-0005-0000-0000-000035040000}"/>
    <cellStyle name="20% - Accent3 22 2 3" xfId="1193" xr:uid="{00000000-0005-0000-0000-000036040000}"/>
    <cellStyle name="20% - Accent3 22 2 4" xfId="1194" xr:uid="{00000000-0005-0000-0000-000037040000}"/>
    <cellStyle name="20% - Accent3 22 2 5" xfId="1195" xr:uid="{00000000-0005-0000-0000-000038040000}"/>
    <cellStyle name="20% - Accent3 22 2 6" xfId="1196" xr:uid="{00000000-0005-0000-0000-000039040000}"/>
    <cellStyle name="20% - Accent3 22 2 7" xfId="1197" xr:uid="{00000000-0005-0000-0000-00003A040000}"/>
    <cellStyle name="20% - Accent3 22 3" xfId="1198" xr:uid="{00000000-0005-0000-0000-00003B040000}"/>
    <cellStyle name="20% - Accent3 22 4" xfId="1199" xr:uid="{00000000-0005-0000-0000-00003C040000}"/>
    <cellStyle name="20% - Accent3 22 5" xfId="1200" xr:uid="{00000000-0005-0000-0000-00003D040000}"/>
    <cellStyle name="20% - Accent3 22 6" xfId="1201" xr:uid="{00000000-0005-0000-0000-00003E040000}"/>
    <cellStyle name="20% - Accent3 22 7" xfId="1202" xr:uid="{00000000-0005-0000-0000-00003F040000}"/>
    <cellStyle name="20% - Accent3 23" xfId="1203" xr:uid="{00000000-0005-0000-0000-000040040000}"/>
    <cellStyle name="20% - Accent3 23 2" xfId="1204" xr:uid="{00000000-0005-0000-0000-000041040000}"/>
    <cellStyle name="20% - Accent3 23 2 2" xfId="1205" xr:uid="{00000000-0005-0000-0000-000042040000}"/>
    <cellStyle name="20% - Accent3 23 2 2 2" xfId="1206" xr:uid="{00000000-0005-0000-0000-000043040000}"/>
    <cellStyle name="20% - Accent3 23 2 2 3" xfId="1207" xr:uid="{00000000-0005-0000-0000-000044040000}"/>
    <cellStyle name="20% - Accent3 23 2 3" xfId="1208" xr:uid="{00000000-0005-0000-0000-000045040000}"/>
    <cellStyle name="20% - Accent3 23 2 3 2" xfId="1209" xr:uid="{00000000-0005-0000-0000-000046040000}"/>
    <cellStyle name="20% - Accent3 23 2 3 3" xfId="1210" xr:uid="{00000000-0005-0000-0000-000047040000}"/>
    <cellStyle name="20% - Accent3 23 2 4" xfId="1211" xr:uid="{00000000-0005-0000-0000-000048040000}"/>
    <cellStyle name="20% - Accent3 23 2 4 2" xfId="1212" xr:uid="{00000000-0005-0000-0000-000049040000}"/>
    <cellStyle name="20% - Accent3 23 2 4 3" xfId="1213" xr:uid="{00000000-0005-0000-0000-00004A040000}"/>
    <cellStyle name="20% - Accent3 23 2 5" xfId="1214" xr:uid="{00000000-0005-0000-0000-00004B040000}"/>
    <cellStyle name="20% - Accent3 23 2 5 2" xfId="1215" xr:uid="{00000000-0005-0000-0000-00004C040000}"/>
    <cellStyle name="20% - Accent3 23 2 5 3" xfId="1216" xr:uid="{00000000-0005-0000-0000-00004D040000}"/>
    <cellStyle name="20% - Accent3 23 2 6" xfId="1217" xr:uid="{00000000-0005-0000-0000-00004E040000}"/>
    <cellStyle name="20% - Accent3 23 2 6 2" xfId="1218" xr:uid="{00000000-0005-0000-0000-00004F040000}"/>
    <cellStyle name="20% - Accent3 23 2 6 3" xfId="1219" xr:uid="{00000000-0005-0000-0000-000050040000}"/>
    <cellStyle name="20% - Accent3 23 2 7" xfId="1220" xr:uid="{00000000-0005-0000-0000-000051040000}"/>
    <cellStyle name="20% - Accent3 23 2 7 2" xfId="1221" xr:uid="{00000000-0005-0000-0000-000052040000}"/>
    <cellStyle name="20% - Accent3 23 2 7 3" xfId="1222" xr:uid="{00000000-0005-0000-0000-000053040000}"/>
    <cellStyle name="20% - Accent3 23 3" xfId="1223" xr:uid="{00000000-0005-0000-0000-000054040000}"/>
    <cellStyle name="20% - Accent3 23 4" xfId="1224" xr:uid="{00000000-0005-0000-0000-000055040000}"/>
    <cellStyle name="20% - Accent3 23 5" xfId="1225" xr:uid="{00000000-0005-0000-0000-000056040000}"/>
    <cellStyle name="20% - Accent3 23 6" xfId="1226" xr:uid="{00000000-0005-0000-0000-000057040000}"/>
    <cellStyle name="20% - Accent3 23 7" xfId="1227" xr:uid="{00000000-0005-0000-0000-000058040000}"/>
    <cellStyle name="20% - Accent3 23 8" xfId="1228" xr:uid="{00000000-0005-0000-0000-000059040000}"/>
    <cellStyle name="20% - Accent3 23 9" xfId="1229" xr:uid="{00000000-0005-0000-0000-00005A040000}"/>
    <cellStyle name="20% - Accent3 24" xfId="1230" xr:uid="{00000000-0005-0000-0000-00005B040000}"/>
    <cellStyle name="20% - Accent3 25" xfId="1231" xr:uid="{00000000-0005-0000-0000-00005C040000}"/>
    <cellStyle name="20% - Accent3 26" xfId="1232" xr:uid="{00000000-0005-0000-0000-00005D040000}"/>
    <cellStyle name="20% - Accent3 27" xfId="1233" xr:uid="{00000000-0005-0000-0000-00005E040000}"/>
    <cellStyle name="20% - Accent3 28" xfId="1234" xr:uid="{00000000-0005-0000-0000-00005F040000}"/>
    <cellStyle name="20% - Accent3 29" xfId="1235" xr:uid="{00000000-0005-0000-0000-000060040000}"/>
    <cellStyle name="20% - Accent3 3" xfId="1236" xr:uid="{00000000-0005-0000-0000-000061040000}"/>
    <cellStyle name="20% - Accent3 3 10" xfId="1237" xr:uid="{00000000-0005-0000-0000-000062040000}"/>
    <cellStyle name="20% - Accent3 3 11" xfId="1238" xr:uid="{00000000-0005-0000-0000-000063040000}"/>
    <cellStyle name="20% - Accent3 3 12" xfId="1239" xr:uid="{00000000-0005-0000-0000-000064040000}"/>
    <cellStyle name="20% - Accent3 3 13" xfId="1240" xr:uid="{00000000-0005-0000-0000-000065040000}"/>
    <cellStyle name="20% - Accent3 3 14" xfId="1241" xr:uid="{00000000-0005-0000-0000-000066040000}"/>
    <cellStyle name="20% - Accent3 3 15" xfId="1242" xr:uid="{00000000-0005-0000-0000-000067040000}"/>
    <cellStyle name="20% - Accent3 3 2" xfId="1243" xr:uid="{00000000-0005-0000-0000-000068040000}"/>
    <cellStyle name="20% - Accent3 3 3" xfId="1244" xr:uid="{00000000-0005-0000-0000-000069040000}"/>
    <cellStyle name="20% - Accent3 3 4" xfId="1245" xr:uid="{00000000-0005-0000-0000-00006A040000}"/>
    <cellStyle name="20% - Accent3 3 5" xfId="1246" xr:uid="{00000000-0005-0000-0000-00006B040000}"/>
    <cellStyle name="20% - Accent3 3 6" xfId="1247" xr:uid="{00000000-0005-0000-0000-00006C040000}"/>
    <cellStyle name="20% - Accent3 3 7" xfId="1248" xr:uid="{00000000-0005-0000-0000-00006D040000}"/>
    <cellStyle name="20% - Accent3 3 8" xfId="1249" xr:uid="{00000000-0005-0000-0000-00006E040000}"/>
    <cellStyle name="20% - Accent3 3 9" xfId="1250" xr:uid="{00000000-0005-0000-0000-00006F040000}"/>
    <cellStyle name="20% - Accent3 30" xfId="1251" xr:uid="{00000000-0005-0000-0000-000070040000}"/>
    <cellStyle name="20% - Accent3 31" xfId="1252" xr:uid="{00000000-0005-0000-0000-000071040000}"/>
    <cellStyle name="20% - Accent3 32" xfId="1253" xr:uid="{00000000-0005-0000-0000-000072040000}"/>
    <cellStyle name="20% - Accent3 33" xfId="1254" xr:uid="{00000000-0005-0000-0000-000073040000}"/>
    <cellStyle name="20% - Accent3 34" xfId="1255" xr:uid="{00000000-0005-0000-0000-000074040000}"/>
    <cellStyle name="20% - Accent3 35" xfId="1256" xr:uid="{00000000-0005-0000-0000-000075040000}"/>
    <cellStyle name="20% - Accent3 36" xfId="1257" xr:uid="{00000000-0005-0000-0000-000076040000}"/>
    <cellStyle name="20% - Accent3 37" xfId="1258" xr:uid="{00000000-0005-0000-0000-000077040000}"/>
    <cellStyle name="20% - Accent3 38" xfId="1259" xr:uid="{00000000-0005-0000-0000-000078040000}"/>
    <cellStyle name="20% - Accent3 39" xfId="1260" xr:uid="{00000000-0005-0000-0000-000079040000}"/>
    <cellStyle name="20% - Accent3 4" xfId="1261" xr:uid="{00000000-0005-0000-0000-00007A040000}"/>
    <cellStyle name="20% - Accent3 4 10" xfId="1262" xr:uid="{00000000-0005-0000-0000-00007B040000}"/>
    <cellStyle name="20% - Accent3 4 11" xfId="1263" xr:uid="{00000000-0005-0000-0000-00007C040000}"/>
    <cellStyle name="20% - Accent3 4 12" xfId="1264" xr:uid="{00000000-0005-0000-0000-00007D040000}"/>
    <cellStyle name="20% - Accent3 4 13" xfId="1265" xr:uid="{00000000-0005-0000-0000-00007E040000}"/>
    <cellStyle name="20% - Accent3 4 14" xfId="1266" xr:uid="{00000000-0005-0000-0000-00007F040000}"/>
    <cellStyle name="20% - Accent3 4 2" xfId="1267" xr:uid="{00000000-0005-0000-0000-000080040000}"/>
    <cellStyle name="20% - Accent3 4 3" xfId="1268" xr:uid="{00000000-0005-0000-0000-000081040000}"/>
    <cellStyle name="20% - Accent3 4 4" xfId="1269" xr:uid="{00000000-0005-0000-0000-000082040000}"/>
    <cellStyle name="20% - Accent3 4 5" xfId="1270" xr:uid="{00000000-0005-0000-0000-000083040000}"/>
    <cellStyle name="20% - Accent3 4 6" xfId="1271" xr:uid="{00000000-0005-0000-0000-000084040000}"/>
    <cellStyle name="20% - Accent3 4 7" xfId="1272" xr:uid="{00000000-0005-0000-0000-000085040000}"/>
    <cellStyle name="20% - Accent3 4 8" xfId="1273" xr:uid="{00000000-0005-0000-0000-000086040000}"/>
    <cellStyle name="20% - Accent3 4 9" xfId="1274" xr:uid="{00000000-0005-0000-0000-000087040000}"/>
    <cellStyle name="20% - Accent3 40" xfId="1275" xr:uid="{00000000-0005-0000-0000-000088040000}"/>
    <cellStyle name="20% - Accent3 41" xfId="1276" xr:uid="{00000000-0005-0000-0000-000089040000}"/>
    <cellStyle name="20% - Accent3 42" xfId="1277" xr:uid="{00000000-0005-0000-0000-00008A040000}"/>
    <cellStyle name="20% - Accent3 43" xfId="1278" xr:uid="{00000000-0005-0000-0000-00008B040000}"/>
    <cellStyle name="20% - Accent3 44" xfId="1279" xr:uid="{00000000-0005-0000-0000-00008C040000}"/>
    <cellStyle name="20% - Accent3 45" xfId="1280" xr:uid="{00000000-0005-0000-0000-00008D040000}"/>
    <cellStyle name="20% - Accent3 46" xfId="1281" xr:uid="{00000000-0005-0000-0000-00008E040000}"/>
    <cellStyle name="20% - Accent3 47" xfId="1282" xr:uid="{00000000-0005-0000-0000-00008F040000}"/>
    <cellStyle name="20% - Accent3 48" xfId="1283" xr:uid="{00000000-0005-0000-0000-000090040000}"/>
    <cellStyle name="20% - Accent3 49" xfId="1284" xr:uid="{00000000-0005-0000-0000-000091040000}"/>
    <cellStyle name="20% - Accent3 5" xfId="1285" xr:uid="{00000000-0005-0000-0000-000092040000}"/>
    <cellStyle name="20% - Accent3 5 10" xfId="1286" xr:uid="{00000000-0005-0000-0000-000093040000}"/>
    <cellStyle name="20% - Accent3 5 11" xfId="1287" xr:uid="{00000000-0005-0000-0000-000094040000}"/>
    <cellStyle name="20% - Accent3 5 12" xfId="1288" xr:uid="{00000000-0005-0000-0000-000095040000}"/>
    <cellStyle name="20% - Accent3 5 13" xfId="1289" xr:uid="{00000000-0005-0000-0000-000096040000}"/>
    <cellStyle name="20% - Accent3 5 2" xfId="1290" xr:uid="{00000000-0005-0000-0000-000097040000}"/>
    <cellStyle name="20% - Accent3 5 3" xfId="1291" xr:uid="{00000000-0005-0000-0000-000098040000}"/>
    <cellStyle name="20% - Accent3 5 4" xfId="1292" xr:uid="{00000000-0005-0000-0000-000099040000}"/>
    <cellStyle name="20% - Accent3 5 5" xfId="1293" xr:uid="{00000000-0005-0000-0000-00009A040000}"/>
    <cellStyle name="20% - Accent3 5 6" xfId="1294" xr:uid="{00000000-0005-0000-0000-00009B040000}"/>
    <cellStyle name="20% - Accent3 5 7" xfId="1295" xr:uid="{00000000-0005-0000-0000-00009C040000}"/>
    <cellStyle name="20% - Accent3 5 8" xfId="1296" xr:uid="{00000000-0005-0000-0000-00009D040000}"/>
    <cellStyle name="20% - Accent3 5 9" xfId="1297" xr:uid="{00000000-0005-0000-0000-00009E040000}"/>
    <cellStyle name="20% - Accent3 50" xfId="1298" xr:uid="{00000000-0005-0000-0000-00009F040000}"/>
    <cellStyle name="20% - Accent3 51" xfId="1299" xr:uid="{00000000-0005-0000-0000-0000A0040000}"/>
    <cellStyle name="20% - Accent3 52" xfId="1300" xr:uid="{00000000-0005-0000-0000-0000A1040000}"/>
    <cellStyle name="20% - Accent3 53" xfId="1301" xr:uid="{00000000-0005-0000-0000-0000A2040000}"/>
    <cellStyle name="20% - Accent3 54" xfId="1302" xr:uid="{00000000-0005-0000-0000-0000A3040000}"/>
    <cellStyle name="20% - Accent3 55" xfId="1303" xr:uid="{00000000-0005-0000-0000-0000A4040000}"/>
    <cellStyle name="20% - Accent3 56" xfId="1304" xr:uid="{00000000-0005-0000-0000-0000A5040000}"/>
    <cellStyle name="20% - Accent3 57" xfId="1305" xr:uid="{00000000-0005-0000-0000-0000A6040000}"/>
    <cellStyle name="20% - Accent3 58" xfId="1306" xr:uid="{00000000-0005-0000-0000-0000A7040000}"/>
    <cellStyle name="20% - Accent3 59" xfId="1307" xr:uid="{00000000-0005-0000-0000-0000A8040000}"/>
    <cellStyle name="20% - Accent3 6" xfId="1308" xr:uid="{00000000-0005-0000-0000-0000A9040000}"/>
    <cellStyle name="20% - Accent3 6 10" xfId="1309" xr:uid="{00000000-0005-0000-0000-0000AA040000}"/>
    <cellStyle name="20% - Accent3 6 11" xfId="1310" xr:uid="{00000000-0005-0000-0000-0000AB040000}"/>
    <cellStyle name="20% - Accent3 6 12" xfId="1311" xr:uid="{00000000-0005-0000-0000-0000AC040000}"/>
    <cellStyle name="20% - Accent3 6 13" xfId="1312" xr:uid="{00000000-0005-0000-0000-0000AD040000}"/>
    <cellStyle name="20% - Accent3 6 2" xfId="1313" xr:uid="{00000000-0005-0000-0000-0000AE040000}"/>
    <cellStyle name="20% - Accent3 6 3" xfId="1314" xr:uid="{00000000-0005-0000-0000-0000AF040000}"/>
    <cellStyle name="20% - Accent3 6 4" xfId="1315" xr:uid="{00000000-0005-0000-0000-0000B0040000}"/>
    <cellStyle name="20% - Accent3 6 5" xfId="1316" xr:uid="{00000000-0005-0000-0000-0000B1040000}"/>
    <cellStyle name="20% - Accent3 6 6" xfId="1317" xr:uid="{00000000-0005-0000-0000-0000B2040000}"/>
    <cellStyle name="20% - Accent3 6 7" xfId="1318" xr:uid="{00000000-0005-0000-0000-0000B3040000}"/>
    <cellStyle name="20% - Accent3 6 8" xfId="1319" xr:uid="{00000000-0005-0000-0000-0000B4040000}"/>
    <cellStyle name="20% - Accent3 6 9" xfId="1320" xr:uid="{00000000-0005-0000-0000-0000B5040000}"/>
    <cellStyle name="20% - Accent3 60" xfId="1321" xr:uid="{00000000-0005-0000-0000-0000B6040000}"/>
    <cellStyle name="20% - Accent3 61" xfId="1322" xr:uid="{00000000-0005-0000-0000-0000B7040000}"/>
    <cellStyle name="20% - Accent3 62" xfId="1323" xr:uid="{00000000-0005-0000-0000-0000B8040000}"/>
    <cellStyle name="20% - Accent3 63" xfId="1324" xr:uid="{00000000-0005-0000-0000-0000B9040000}"/>
    <cellStyle name="20% - Accent3 64" xfId="1325" xr:uid="{00000000-0005-0000-0000-0000BA040000}"/>
    <cellStyle name="20% - Accent3 65" xfId="1326" xr:uid="{00000000-0005-0000-0000-0000BB040000}"/>
    <cellStyle name="20% - Accent3 66" xfId="1327" xr:uid="{00000000-0005-0000-0000-0000BC040000}"/>
    <cellStyle name="20% - Accent3 67" xfId="1328" xr:uid="{00000000-0005-0000-0000-0000BD040000}"/>
    <cellStyle name="20% - Accent3 68" xfId="1329" xr:uid="{00000000-0005-0000-0000-0000BE040000}"/>
    <cellStyle name="20% - Accent3 69" xfId="1330" xr:uid="{00000000-0005-0000-0000-0000BF040000}"/>
    <cellStyle name="20% - Accent3 7" xfId="1331" xr:uid="{00000000-0005-0000-0000-0000C0040000}"/>
    <cellStyle name="20% - Accent3 7 10" xfId="1332" xr:uid="{00000000-0005-0000-0000-0000C1040000}"/>
    <cellStyle name="20% - Accent3 7 11" xfId="1333" xr:uid="{00000000-0005-0000-0000-0000C2040000}"/>
    <cellStyle name="20% - Accent3 7 12" xfId="1334" xr:uid="{00000000-0005-0000-0000-0000C3040000}"/>
    <cellStyle name="20% - Accent3 7 13" xfId="1335" xr:uid="{00000000-0005-0000-0000-0000C4040000}"/>
    <cellStyle name="20% - Accent3 7 2" xfId="1336" xr:uid="{00000000-0005-0000-0000-0000C5040000}"/>
    <cellStyle name="20% - Accent3 7 3" xfId="1337" xr:uid="{00000000-0005-0000-0000-0000C6040000}"/>
    <cellStyle name="20% - Accent3 7 4" xfId="1338" xr:uid="{00000000-0005-0000-0000-0000C7040000}"/>
    <cellStyle name="20% - Accent3 7 5" xfId="1339" xr:uid="{00000000-0005-0000-0000-0000C8040000}"/>
    <cellStyle name="20% - Accent3 7 6" xfId="1340" xr:uid="{00000000-0005-0000-0000-0000C9040000}"/>
    <cellStyle name="20% - Accent3 7 7" xfId="1341" xr:uid="{00000000-0005-0000-0000-0000CA040000}"/>
    <cellStyle name="20% - Accent3 7 8" xfId="1342" xr:uid="{00000000-0005-0000-0000-0000CB040000}"/>
    <cellStyle name="20% - Accent3 7 9" xfId="1343" xr:uid="{00000000-0005-0000-0000-0000CC040000}"/>
    <cellStyle name="20% - Accent3 70" xfId="1344" xr:uid="{00000000-0005-0000-0000-0000CD040000}"/>
    <cellStyle name="20% - Accent3 71" xfId="1345" xr:uid="{00000000-0005-0000-0000-0000CE040000}"/>
    <cellStyle name="20% - Accent3 72" xfId="1346" xr:uid="{00000000-0005-0000-0000-0000CF040000}"/>
    <cellStyle name="20% - Accent3 8" xfId="1347" xr:uid="{00000000-0005-0000-0000-0000D0040000}"/>
    <cellStyle name="20% - Accent3 8 10" xfId="1348" xr:uid="{00000000-0005-0000-0000-0000D1040000}"/>
    <cellStyle name="20% - Accent3 8 11" xfId="1349" xr:uid="{00000000-0005-0000-0000-0000D2040000}"/>
    <cellStyle name="20% - Accent3 8 12" xfId="1350" xr:uid="{00000000-0005-0000-0000-0000D3040000}"/>
    <cellStyle name="20% - Accent3 8 13" xfId="1351" xr:uid="{00000000-0005-0000-0000-0000D4040000}"/>
    <cellStyle name="20% - Accent3 8 2" xfId="1352" xr:uid="{00000000-0005-0000-0000-0000D5040000}"/>
    <cellStyle name="20% - Accent3 8 3" xfId="1353" xr:uid="{00000000-0005-0000-0000-0000D6040000}"/>
    <cellStyle name="20% - Accent3 8 4" xfId="1354" xr:uid="{00000000-0005-0000-0000-0000D7040000}"/>
    <cellStyle name="20% - Accent3 8 5" xfId="1355" xr:uid="{00000000-0005-0000-0000-0000D8040000}"/>
    <cellStyle name="20% - Accent3 8 6" xfId="1356" xr:uid="{00000000-0005-0000-0000-0000D9040000}"/>
    <cellStyle name="20% - Accent3 8 7" xfId="1357" xr:uid="{00000000-0005-0000-0000-0000DA040000}"/>
    <cellStyle name="20% - Accent3 8 8" xfId="1358" xr:uid="{00000000-0005-0000-0000-0000DB040000}"/>
    <cellStyle name="20% - Accent3 8 9" xfId="1359" xr:uid="{00000000-0005-0000-0000-0000DC040000}"/>
    <cellStyle name="20% - Accent3 9" xfId="1360" xr:uid="{00000000-0005-0000-0000-0000DD040000}"/>
    <cellStyle name="20% - Accent3 9 2" xfId="1361" xr:uid="{00000000-0005-0000-0000-0000DE040000}"/>
    <cellStyle name="20% - Accent3 9 2 2" xfId="1362" xr:uid="{00000000-0005-0000-0000-0000DF040000}"/>
    <cellStyle name="20% - Accent3 9 2 3" xfId="1363" xr:uid="{00000000-0005-0000-0000-0000E0040000}"/>
    <cellStyle name="20% - Accent3 9 2 4" xfId="1364" xr:uid="{00000000-0005-0000-0000-0000E1040000}"/>
    <cellStyle name="20% - Accent3 9 2 5" xfId="1365" xr:uid="{00000000-0005-0000-0000-0000E2040000}"/>
    <cellStyle name="20% - Accent3 9 2 6" xfId="1366" xr:uid="{00000000-0005-0000-0000-0000E3040000}"/>
    <cellStyle name="20% - Accent3 9 2 7" xfId="1367" xr:uid="{00000000-0005-0000-0000-0000E4040000}"/>
    <cellStyle name="20% - Accent3 9 3" xfId="1368" xr:uid="{00000000-0005-0000-0000-0000E5040000}"/>
    <cellStyle name="20% - Accent3 9 4" xfId="1369" xr:uid="{00000000-0005-0000-0000-0000E6040000}"/>
    <cellStyle name="20% - Accent3 9 5" xfId="1370" xr:uid="{00000000-0005-0000-0000-0000E7040000}"/>
    <cellStyle name="20% - Accent3 9 6" xfId="1371" xr:uid="{00000000-0005-0000-0000-0000E8040000}"/>
    <cellStyle name="20% - Accent3 9 7" xfId="1372" xr:uid="{00000000-0005-0000-0000-0000E9040000}"/>
    <cellStyle name="20% - Accent4" xfId="30314" builtinId="42" customBuiltin="1"/>
    <cellStyle name="20% - Accent4 10" xfId="1373" xr:uid="{00000000-0005-0000-0000-0000EB040000}"/>
    <cellStyle name="20% - Accent4 10 2" xfId="1374" xr:uid="{00000000-0005-0000-0000-0000EC040000}"/>
    <cellStyle name="20% - Accent4 10 2 2" xfId="1375" xr:uid="{00000000-0005-0000-0000-0000ED040000}"/>
    <cellStyle name="20% - Accent4 10 2 3" xfId="1376" xr:uid="{00000000-0005-0000-0000-0000EE040000}"/>
    <cellStyle name="20% - Accent4 10 2 4" xfId="1377" xr:uid="{00000000-0005-0000-0000-0000EF040000}"/>
    <cellStyle name="20% - Accent4 10 2 5" xfId="1378" xr:uid="{00000000-0005-0000-0000-0000F0040000}"/>
    <cellStyle name="20% - Accent4 10 2 6" xfId="1379" xr:uid="{00000000-0005-0000-0000-0000F1040000}"/>
    <cellStyle name="20% - Accent4 10 2 7" xfId="1380" xr:uid="{00000000-0005-0000-0000-0000F2040000}"/>
    <cellStyle name="20% - Accent4 10 3" xfId="1381" xr:uid="{00000000-0005-0000-0000-0000F3040000}"/>
    <cellStyle name="20% - Accent4 10 4" xfId="1382" xr:uid="{00000000-0005-0000-0000-0000F4040000}"/>
    <cellStyle name="20% - Accent4 10 5" xfId="1383" xr:uid="{00000000-0005-0000-0000-0000F5040000}"/>
    <cellStyle name="20% - Accent4 10 6" xfId="1384" xr:uid="{00000000-0005-0000-0000-0000F6040000}"/>
    <cellStyle name="20% - Accent4 10 7" xfId="1385" xr:uid="{00000000-0005-0000-0000-0000F7040000}"/>
    <cellStyle name="20% - Accent4 11" xfId="1386" xr:uid="{00000000-0005-0000-0000-0000F8040000}"/>
    <cellStyle name="20% - Accent4 11 2" xfId="1387" xr:uid="{00000000-0005-0000-0000-0000F9040000}"/>
    <cellStyle name="20% - Accent4 11 2 2" xfId="1388" xr:uid="{00000000-0005-0000-0000-0000FA040000}"/>
    <cellStyle name="20% - Accent4 11 2 3" xfId="1389" xr:uid="{00000000-0005-0000-0000-0000FB040000}"/>
    <cellStyle name="20% - Accent4 11 2 4" xfId="1390" xr:uid="{00000000-0005-0000-0000-0000FC040000}"/>
    <cellStyle name="20% - Accent4 11 2 5" xfId="1391" xr:uid="{00000000-0005-0000-0000-0000FD040000}"/>
    <cellStyle name="20% - Accent4 11 2 6" xfId="1392" xr:uid="{00000000-0005-0000-0000-0000FE040000}"/>
    <cellStyle name="20% - Accent4 11 2 7" xfId="1393" xr:uid="{00000000-0005-0000-0000-0000FF040000}"/>
    <cellStyle name="20% - Accent4 11 3" xfId="1394" xr:uid="{00000000-0005-0000-0000-000000050000}"/>
    <cellStyle name="20% - Accent4 11 4" xfId="1395" xr:uid="{00000000-0005-0000-0000-000001050000}"/>
    <cellStyle name="20% - Accent4 11 5" xfId="1396" xr:uid="{00000000-0005-0000-0000-000002050000}"/>
    <cellStyle name="20% - Accent4 11 6" xfId="1397" xr:uid="{00000000-0005-0000-0000-000003050000}"/>
    <cellStyle name="20% - Accent4 11 7" xfId="1398" xr:uid="{00000000-0005-0000-0000-000004050000}"/>
    <cellStyle name="20% - Accent4 12" xfId="1399" xr:uid="{00000000-0005-0000-0000-000005050000}"/>
    <cellStyle name="20% - Accent4 12 2" xfId="1400" xr:uid="{00000000-0005-0000-0000-000006050000}"/>
    <cellStyle name="20% - Accent4 12 2 2" xfId="1401" xr:uid="{00000000-0005-0000-0000-000007050000}"/>
    <cellStyle name="20% - Accent4 12 2 3" xfId="1402" xr:uid="{00000000-0005-0000-0000-000008050000}"/>
    <cellStyle name="20% - Accent4 12 2 4" xfId="1403" xr:uid="{00000000-0005-0000-0000-000009050000}"/>
    <cellStyle name="20% - Accent4 12 2 5" xfId="1404" xr:uid="{00000000-0005-0000-0000-00000A050000}"/>
    <cellStyle name="20% - Accent4 12 2 6" xfId="1405" xr:uid="{00000000-0005-0000-0000-00000B050000}"/>
    <cellStyle name="20% - Accent4 12 2 7" xfId="1406" xr:uid="{00000000-0005-0000-0000-00000C050000}"/>
    <cellStyle name="20% - Accent4 12 3" xfId="1407" xr:uid="{00000000-0005-0000-0000-00000D050000}"/>
    <cellStyle name="20% - Accent4 12 4" xfId="1408" xr:uid="{00000000-0005-0000-0000-00000E050000}"/>
    <cellStyle name="20% - Accent4 12 5" xfId="1409" xr:uid="{00000000-0005-0000-0000-00000F050000}"/>
    <cellStyle name="20% - Accent4 12 6" xfId="1410" xr:uid="{00000000-0005-0000-0000-000010050000}"/>
    <cellStyle name="20% - Accent4 12 7" xfId="1411" xr:uid="{00000000-0005-0000-0000-000011050000}"/>
    <cellStyle name="20% - Accent4 13" xfId="1412" xr:uid="{00000000-0005-0000-0000-000012050000}"/>
    <cellStyle name="20% - Accent4 13 2" xfId="1413" xr:uid="{00000000-0005-0000-0000-000013050000}"/>
    <cellStyle name="20% - Accent4 13 2 2" xfId="1414" xr:uid="{00000000-0005-0000-0000-000014050000}"/>
    <cellStyle name="20% - Accent4 13 2 3" xfId="1415" xr:uid="{00000000-0005-0000-0000-000015050000}"/>
    <cellStyle name="20% - Accent4 13 2 4" xfId="1416" xr:uid="{00000000-0005-0000-0000-000016050000}"/>
    <cellStyle name="20% - Accent4 13 2 5" xfId="1417" xr:uid="{00000000-0005-0000-0000-000017050000}"/>
    <cellStyle name="20% - Accent4 13 2 6" xfId="1418" xr:uid="{00000000-0005-0000-0000-000018050000}"/>
    <cellStyle name="20% - Accent4 13 2 7" xfId="1419" xr:uid="{00000000-0005-0000-0000-000019050000}"/>
    <cellStyle name="20% - Accent4 13 3" xfId="1420" xr:uid="{00000000-0005-0000-0000-00001A050000}"/>
    <cellStyle name="20% - Accent4 13 4" xfId="1421" xr:uid="{00000000-0005-0000-0000-00001B050000}"/>
    <cellStyle name="20% - Accent4 13 5" xfId="1422" xr:uid="{00000000-0005-0000-0000-00001C050000}"/>
    <cellStyle name="20% - Accent4 13 6" xfId="1423" xr:uid="{00000000-0005-0000-0000-00001D050000}"/>
    <cellStyle name="20% - Accent4 13 7" xfId="1424" xr:uid="{00000000-0005-0000-0000-00001E050000}"/>
    <cellStyle name="20% - Accent4 14" xfId="1425" xr:uid="{00000000-0005-0000-0000-00001F050000}"/>
    <cellStyle name="20% - Accent4 14 2" xfId="1426" xr:uid="{00000000-0005-0000-0000-000020050000}"/>
    <cellStyle name="20% - Accent4 14 2 2" xfId="1427" xr:uid="{00000000-0005-0000-0000-000021050000}"/>
    <cellStyle name="20% - Accent4 14 2 3" xfId="1428" xr:uid="{00000000-0005-0000-0000-000022050000}"/>
    <cellStyle name="20% - Accent4 14 2 4" xfId="1429" xr:uid="{00000000-0005-0000-0000-000023050000}"/>
    <cellStyle name="20% - Accent4 14 2 5" xfId="1430" xr:uid="{00000000-0005-0000-0000-000024050000}"/>
    <cellStyle name="20% - Accent4 14 2 6" xfId="1431" xr:uid="{00000000-0005-0000-0000-000025050000}"/>
    <cellStyle name="20% - Accent4 14 2 7" xfId="1432" xr:uid="{00000000-0005-0000-0000-000026050000}"/>
    <cellStyle name="20% - Accent4 14 3" xfId="1433" xr:uid="{00000000-0005-0000-0000-000027050000}"/>
    <cellStyle name="20% - Accent4 14 4" xfId="1434" xr:uid="{00000000-0005-0000-0000-000028050000}"/>
    <cellStyle name="20% - Accent4 14 5" xfId="1435" xr:uid="{00000000-0005-0000-0000-000029050000}"/>
    <cellStyle name="20% - Accent4 14 6" xfId="1436" xr:uid="{00000000-0005-0000-0000-00002A050000}"/>
    <cellStyle name="20% - Accent4 14 7" xfId="1437" xr:uid="{00000000-0005-0000-0000-00002B050000}"/>
    <cellStyle name="20% - Accent4 15" xfId="1438" xr:uid="{00000000-0005-0000-0000-00002C050000}"/>
    <cellStyle name="20% - Accent4 15 2" xfId="1439" xr:uid="{00000000-0005-0000-0000-00002D050000}"/>
    <cellStyle name="20% - Accent4 15 2 2" xfId="1440" xr:uid="{00000000-0005-0000-0000-00002E050000}"/>
    <cellStyle name="20% - Accent4 15 2 3" xfId="1441" xr:uid="{00000000-0005-0000-0000-00002F050000}"/>
    <cellStyle name="20% - Accent4 15 2 4" xfId="1442" xr:uid="{00000000-0005-0000-0000-000030050000}"/>
    <cellStyle name="20% - Accent4 15 2 5" xfId="1443" xr:uid="{00000000-0005-0000-0000-000031050000}"/>
    <cellStyle name="20% - Accent4 15 2 6" xfId="1444" xr:uid="{00000000-0005-0000-0000-000032050000}"/>
    <cellStyle name="20% - Accent4 15 2 7" xfId="1445" xr:uid="{00000000-0005-0000-0000-000033050000}"/>
    <cellStyle name="20% - Accent4 15 3" xfId="1446" xr:uid="{00000000-0005-0000-0000-000034050000}"/>
    <cellStyle name="20% - Accent4 15 4" xfId="1447" xr:uid="{00000000-0005-0000-0000-000035050000}"/>
    <cellStyle name="20% - Accent4 15 5" xfId="1448" xr:uid="{00000000-0005-0000-0000-000036050000}"/>
    <cellStyle name="20% - Accent4 15 6" xfId="1449" xr:uid="{00000000-0005-0000-0000-000037050000}"/>
    <cellStyle name="20% - Accent4 15 7" xfId="1450" xr:uid="{00000000-0005-0000-0000-000038050000}"/>
    <cellStyle name="20% - Accent4 16" xfId="1451" xr:uid="{00000000-0005-0000-0000-000039050000}"/>
    <cellStyle name="20% - Accent4 16 2" xfId="1452" xr:uid="{00000000-0005-0000-0000-00003A050000}"/>
    <cellStyle name="20% - Accent4 16 2 2" xfId="1453" xr:uid="{00000000-0005-0000-0000-00003B050000}"/>
    <cellStyle name="20% - Accent4 16 2 3" xfId="1454" xr:uid="{00000000-0005-0000-0000-00003C050000}"/>
    <cellStyle name="20% - Accent4 16 2 4" xfId="1455" xr:uid="{00000000-0005-0000-0000-00003D050000}"/>
    <cellStyle name="20% - Accent4 16 2 5" xfId="1456" xr:uid="{00000000-0005-0000-0000-00003E050000}"/>
    <cellStyle name="20% - Accent4 16 2 6" xfId="1457" xr:uid="{00000000-0005-0000-0000-00003F050000}"/>
    <cellStyle name="20% - Accent4 16 2 7" xfId="1458" xr:uid="{00000000-0005-0000-0000-000040050000}"/>
    <cellStyle name="20% - Accent4 16 3" xfId="1459" xr:uid="{00000000-0005-0000-0000-000041050000}"/>
    <cellStyle name="20% - Accent4 16 4" xfId="1460" xr:uid="{00000000-0005-0000-0000-000042050000}"/>
    <cellStyle name="20% - Accent4 16 5" xfId="1461" xr:uid="{00000000-0005-0000-0000-000043050000}"/>
    <cellStyle name="20% - Accent4 16 6" xfId="1462" xr:uid="{00000000-0005-0000-0000-000044050000}"/>
    <cellStyle name="20% - Accent4 16 7" xfId="1463" xr:uid="{00000000-0005-0000-0000-000045050000}"/>
    <cellStyle name="20% - Accent4 17" xfId="1464" xr:uid="{00000000-0005-0000-0000-000046050000}"/>
    <cellStyle name="20% - Accent4 17 2" xfId="1465" xr:uid="{00000000-0005-0000-0000-000047050000}"/>
    <cellStyle name="20% - Accent4 17 2 2" xfId="1466" xr:uid="{00000000-0005-0000-0000-000048050000}"/>
    <cellStyle name="20% - Accent4 17 2 3" xfId="1467" xr:uid="{00000000-0005-0000-0000-000049050000}"/>
    <cellStyle name="20% - Accent4 17 2 4" xfId="1468" xr:uid="{00000000-0005-0000-0000-00004A050000}"/>
    <cellStyle name="20% - Accent4 17 2 5" xfId="1469" xr:uid="{00000000-0005-0000-0000-00004B050000}"/>
    <cellStyle name="20% - Accent4 17 2 6" xfId="1470" xr:uid="{00000000-0005-0000-0000-00004C050000}"/>
    <cellStyle name="20% - Accent4 17 2 7" xfId="1471" xr:uid="{00000000-0005-0000-0000-00004D050000}"/>
    <cellStyle name="20% - Accent4 17 3" xfId="1472" xr:uid="{00000000-0005-0000-0000-00004E050000}"/>
    <cellStyle name="20% - Accent4 17 4" xfId="1473" xr:uid="{00000000-0005-0000-0000-00004F050000}"/>
    <cellStyle name="20% - Accent4 17 5" xfId="1474" xr:uid="{00000000-0005-0000-0000-000050050000}"/>
    <cellStyle name="20% - Accent4 17 6" xfId="1475" xr:uid="{00000000-0005-0000-0000-000051050000}"/>
    <cellStyle name="20% - Accent4 17 7" xfId="1476" xr:uid="{00000000-0005-0000-0000-000052050000}"/>
    <cellStyle name="20% - Accent4 18" xfId="1477" xr:uid="{00000000-0005-0000-0000-000053050000}"/>
    <cellStyle name="20% - Accent4 18 2" xfId="1478" xr:uid="{00000000-0005-0000-0000-000054050000}"/>
    <cellStyle name="20% - Accent4 18 2 2" xfId="1479" xr:uid="{00000000-0005-0000-0000-000055050000}"/>
    <cellStyle name="20% - Accent4 18 2 3" xfId="1480" xr:uid="{00000000-0005-0000-0000-000056050000}"/>
    <cellStyle name="20% - Accent4 18 2 4" xfId="1481" xr:uid="{00000000-0005-0000-0000-000057050000}"/>
    <cellStyle name="20% - Accent4 18 2 5" xfId="1482" xr:uid="{00000000-0005-0000-0000-000058050000}"/>
    <cellStyle name="20% - Accent4 18 2 6" xfId="1483" xr:uid="{00000000-0005-0000-0000-000059050000}"/>
    <cellStyle name="20% - Accent4 18 2 7" xfId="1484" xr:uid="{00000000-0005-0000-0000-00005A050000}"/>
    <cellStyle name="20% - Accent4 18 3" xfId="1485" xr:uid="{00000000-0005-0000-0000-00005B050000}"/>
    <cellStyle name="20% - Accent4 18 4" xfId="1486" xr:uid="{00000000-0005-0000-0000-00005C050000}"/>
    <cellStyle name="20% - Accent4 18 5" xfId="1487" xr:uid="{00000000-0005-0000-0000-00005D050000}"/>
    <cellStyle name="20% - Accent4 18 6" xfId="1488" xr:uid="{00000000-0005-0000-0000-00005E050000}"/>
    <cellStyle name="20% - Accent4 18 7" xfId="1489" xr:uid="{00000000-0005-0000-0000-00005F050000}"/>
    <cellStyle name="20% - Accent4 19" xfId="1490" xr:uid="{00000000-0005-0000-0000-000060050000}"/>
    <cellStyle name="20% - Accent4 19 2" xfId="1491" xr:uid="{00000000-0005-0000-0000-000061050000}"/>
    <cellStyle name="20% - Accent4 19 2 2" xfId="1492" xr:uid="{00000000-0005-0000-0000-000062050000}"/>
    <cellStyle name="20% - Accent4 19 2 3" xfId="1493" xr:uid="{00000000-0005-0000-0000-000063050000}"/>
    <cellStyle name="20% - Accent4 19 2 4" xfId="1494" xr:uid="{00000000-0005-0000-0000-000064050000}"/>
    <cellStyle name="20% - Accent4 19 2 5" xfId="1495" xr:uid="{00000000-0005-0000-0000-000065050000}"/>
    <cellStyle name="20% - Accent4 19 2 6" xfId="1496" xr:uid="{00000000-0005-0000-0000-000066050000}"/>
    <cellStyle name="20% - Accent4 19 2 7" xfId="1497" xr:uid="{00000000-0005-0000-0000-000067050000}"/>
    <cellStyle name="20% - Accent4 19 3" xfId="1498" xr:uid="{00000000-0005-0000-0000-000068050000}"/>
    <cellStyle name="20% - Accent4 19 4" xfId="1499" xr:uid="{00000000-0005-0000-0000-000069050000}"/>
    <cellStyle name="20% - Accent4 19 5" xfId="1500" xr:uid="{00000000-0005-0000-0000-00006A050000}"/>
    <cellStyle name="20% - Accent4 19 6" xfId="1501" xr:uid="{00000000-0005-0000-0000-00006B050000}"/>
    <cellStyle name="20% - Accent4 19 7" xfId="1502" xr:uid="{00000000-0005-0000-0000-00006C050000}"/>
    <cellStyle name="20% - Accent4 2" xfId="1503" xr:uid="{00000000-0005-0000-0000-00006D050000}"/>
    <cellStyle name="20% - Accent4 2 10" xfId="1504" xr:uid="{00000000-0005-0000-0000-00006E050000}"/>
    <cellStyle name="20% - Accent4 2 10 2" xfId="1505" xr:uid="{00000000-0005-0000-0000-00006F050000}"/>
    <cellStyle name="20% - Accent4 2 11" xfId="1506" xr:uid="{00000000-0005-0000-0000-000070050000}"/>
    <cellStyle name="20% - Accent4 2 11 2" xfId="1507" xr:uid="{00000000-0005-0000-0000-000071050000}"/>
    <cellStyle name="20% - Accent4 2 12" xfId="1508" xr:uid="{00000000-0005-0000-0000-000072050000}"/>
    <cellStyle name="20% - Accent4 2 12 2" xfId="1509" xr:uid="{00000000-0005-0000-0000-000073050000}"/>
    <cellStyle name="20% - Accent4 2 13" xfId="1510" xr:uid="{00000000-0005-0000-0000-000074050000}"/>
    <cellStyle name="20% - Accent4 2 13 2" xfId="1511" xr:uid="{00000000-0005-0000-0000-000075050000}"/>
    <cellStyle name="20% - Accent4 2 14" xfId="1512" xr:uid="{00000000-0005-0000-0000-000076050000}"/>
    <cellStyle name="20% - Accent4 2 2" xfId="1513" xr:uid="{00000000-0005-0000-0000-000077050000}"/>
    <cellStyle name="20% - Accent4 2 3" xfId="1514" xr:uid="{00000000-0005-0000-0000-000078050000}"/>
    <cellStyle name="20% - Accent4 2 4" xfId="1515" xr:uid="{00000000-0005-0000-0000-000079050000}"/>
    <cellStyle name="20% - Accent4 2 5" xfId="1516" xr:uid="{00000000-0005-0000-0000-00007A050000}"/>
    <cellStyle name="20% - Accent4 2 6" xfId="1517" xr:uid="{00000000-0005-0000-0000-00007B050000}"/>
    <cellStyle name="20% - Accent4 2 7" xfId="1518" xr:uid="{00000000-0005-0000-0000-00007C050000}"/>
    <cellStyle name="20% - Accent4 2 8" xfId="1519" xr:uid="{00000000-0005-0000-0000-00007D050000}"/>
    <cellStyle name="20% - Accent4 2 9" xfId="1520" xr:uid="{00000000-0005-0000-0000-00007E050000}"/>
    <cellStyle name="20% - Accent4 2 9 2" xfId="1521" xr:uid="{00000000-0005-0000-0000-00007F050000}"/>
    <cellStyle name="20% - Accent4 20" xfId="1522" xr:uid="{00000000-0005-0000-0000-000080050000}"/>
    <cellStyle name="20% - Accent4 20 2" xfId="1523" xr:uid="{00000000-0005-0000-0000-000081050000}"/>
    <cellStyle name="20% - Accent4 20 2 2" xfId="1524" xr:uid="{00000000-0005-0000-0000-000082050000}"/>
    <cellStyle name="20% - Accent4 20 2 3" xfId="1525" xr:uid="{00000000-0005-0000-0000-000083050000}"/>
    <cellStyle name="20% - Accent4 20 2 4" xfId="1526" xr:uid="{00000000-0005-0000-0000-000084050000}"/>
    <cellStyle name="20% - Accent4 20 2 5" xfId="1527" xr:uid="{00000000-0005-0000-0000-000085050000}"/>
    <cellStyle name="20% - Accent4 20 2 6" xfId="1528" xr:uid="{00000000-0005-0000-0000-000086050000}"/>
    <cellStyle name="20% - Accent4 20 2 7" xfId="1529" xr:uid="{00000000-0005-0000-0000-000087050000}"/>
    <cellStyle name="20% - Accent4 20 3" xfId="1530" xr:uid="{00000000-0005-0000-0000-000088050000}"/>
    <cellStyle name="20% - Accent4 20 4" xfId="1531" xr:uid="{00000000-0005-0000-0000-000089050000}"/>
    <cellStyle name="20% - Accent4 20 5" xfId="1532" xr:uid="{00000000-0005-0000-0000-00008A050000}"/>
    <cellStyle name="20% - Accent4 20 6" xfId="1533" xr:uid="{00000000-0005-0000-0000-00008B050000}"/>
    <cellStyle name="20% - Accent4 20 7" xfId="1534" xr:uid="{00000000-0005-0000-0000-00008C050000}"/>
    <cellStyle name="20% - Accent4 21" xfId="1535" xr:uid="{00000000-0005-0000-0000-00008D050000}"/>
    <cellStyle name="20% - Accent4 21 2" xfId="1536" xr:uid="{00000000-0005-0000-0000-00008E050000}"/>
    <cellStyle name="20% - Accent4 21 2 2" xfId="1537" xr:uid="{00000000-0005-0000-0000-00008F050000}"/>
    <cellStyle name="20% - Accent4 21 2 3" xfId="1538" xr:uid="{00000000-0005-0000-0000-000090050000}"/>
    <cellStyle name="20% - Accent4 21 2 4" xfId="1539" xr:uid="{00000000-0005-0000-0000-000091050000}"/>
    <cellStyle name="20% - Accent4 21 2 5" xfId="1540" xr:uid="{00000000-0005-0000-0000-000092050000}"/>
    <cellStyle name="20% - Accent4 21 2 6" xfId="1541" xr:uid="{00000000-0005-0000-0000-000093050000}"/>
    <cellStyle name="20% - Accent4 21 2 7" xfId="1542" xr:uid="{00000000-0005-0000-0000-000094050000}"/>
    <cellStyle name="20% - Accent4 21 3" xfId="1543" xr:uid="{00000000-0005-0000-0000-000095050000}"/>
    <cellStyle name="20% - Accent4 21 4" xfId="1544" xr:uid="{00000000-0005-0000-0000-000096050000}"/>
    <cellStyle name="20% - Accent4 21 5" xfId="1545" xr:uid="{00000000-0005-0000-0000-000097050000}"/>
    <cellStyle name="20% - Accent4 21 6" xfId="1546" xr:uid="{00000000-0005-0000-0000-000098050000}"/>
    <cellStyle name="20% - Accent4 21 7" xfId="1547" xr:uid="{00000000-0005-0000-0000-000099050000}"/>
    <cellStyle name="20% - Accent4 22" xfId="1548" xr:uid="{00000000-0005-0000-0000-00009A050000}"/>
    <cellStyle name="20% - Accent4 22 2" xfId="1549" xr:uid="{00000000-0005-0000-0000-00009B050000}"/>
    <cellStyle name="20% - Accent4 22 2 2" xfId="1550" xr:uid="{00000000-0005-0000-0000-00009C050000}"/>
    <cellStyle name="20% - Accent4 22 2 3" xfId="1551" xr:uid="{00000000-0005-0000-0000-00009D050000}"/>
    <cellStyle name="20% - Accent4 22 2 4" xfId="1552" xr:uid="{00000000-0005-0000-0000-00009E050000}"/>
    <cellStyle name="20% - Accent4 22 2 5" xfId="1553" xr:uid="{00000000-0005-0000-0000-00009F050000}"/>
    <cellStyle name="20% - Accent4 22 2 6" xfId="1554" xr:uid="{00000000-0005-0000-0000-0000A0050000}"/>
    <cellStyle name="20% - Accent4 22 2 7" xfId="1555" xr:uid="{00000000-0005-0000-0000-0000A1050000}"/>
    <cellStyle name="20% - Accent4 22 3" xfId="1556" xr:uid="{00000000-0005-0000-0000-0000A2050000}"/>
    <cellStyle name="20% - Accent4 22 4" xfId="1557" xr:uid="{00000000-0005-0000-0000-0000A3050000}"/>
    <cellStyle name="20% - Accent4 22 5" xfId="1558" xr:uid="{00000000-0005-0000-0000-0000A4050000}"/>
    <cellStyle name="20% - Accent4 22 6" xfId="1559" xr:uid="{00000000-0005-0000-0000-0000A5050000}"/>
    <cellStyle name="20% - Accent4 22 7" xfId="1560" xr:uid="{00000000-0005-0000-0000-0000A6050000}"/>
    <cellStyle name="20% - Accent4 23" xfId="1561" xr:uid="{00000000-0005-0000-0000-0000A7050000}"/>
    <cellStyle name="20% - Accent4 23 2" xfId="1562" xr:uid="{00000000-0005-0000-0000-0000A8050000}"/>
    <cellStyle name="20% - Accent4 23 2 2" xfId="1563" xr:uid="{00000000-0005-0000-0000-0000A9050000}"/>
    <cellStyle name="20% - Accent4 23 2 2 2" xfId="1564" xr:uid="{00000000-0005-0000-0000-0000AA050000}"/>
    <cellStyle name="20% - Accent4 23 2 2 3" xfId="1565" xr:uid="{00000000-0005-0000-0000-0000AB050000}"/>
    <cellStyle name="20% - Accent4 23 2 3" xfId="1566" xr:uid="{00000000-0005-0000-0000-0000AC050000}"/>
    <cellStyle name="20% - Accent4 23 2 3 2" xfId="1567" xr:uid="{00000000-0005-0000-0000-0000AD050000}"/>
    <cellStyle name="20% - Accent4 23 2 3 3" xfId="1568" xr:uid="{00000000-0005-0000-0000-0000AE050000}"/>
    <cellStyle name="20% - Accent4 23 2 4" xfId="1569" xr:uid="{00000000-0005-0000-0000-0000AF050000}"/>
    <cellStyle name="20% - Accent4 23 2 4 2" xfId="1570" xr:uid="{00000000-0005-0000-0000-0000B0050000}"/>
    <cellStyle name="20% - Accent4 23 2 4 3" xfId="1571" xr:uid="{00000000-0005-0000-0000-0000B1050000}"/>
    <cellStyle name="20% - Accent4 23 2 5" xfId="1572" xr:uid="{00000000-0005-0000-0000-0000B2050000}"/>
    <cellStyle name="20% - Accent4 23 2 5 2" xfId="1573" xr:uid="{00000000-0005-0000-0000-0000B3050000}"/>
    <cellStyle name="20% - Accent4 23 2 5 3" xfId="1574" xr:uid="{00000000-0005-0000-0000-0000B4050000}"/>
    <cellStyle name="20% - Accent4 23 2 6" xfId="1575" xr:uid="{00000000-0005-0000-0000-0000B5050000}"/>
    <cellStyle name="20% - Accent4 23 2 6 2" xfId="1576" xr:uid="{00000000-0005-0000-0000-0000B6050000}"/>
    <cellStyle name="20% - Accent4 23 2 6 3" xfId="1577" xr:uid="{00000000-0005-0000-0000-0000B7050000}"/>
    <cellStyle name="20% - Accent4 23 2 7" xfId="1578" xr:uid="{00000000-0005-0000-0000-0000B8050000}"/>
    <cellStyle name="20% - Accent4 23 2 7 2" xfId="1579" xr:uid="{00000000-0005-0000-0000-0000B9050000}"/>
    <cellStyle name="20% - Accent4 23 2 7 3" xfId="1580" xr:uid="{00000000-0005-0000-0000-0000BA050000}"/>
    <cellStyle name="20% - Accent4 23 3" xfId="1581" xr:uid="{00000000-0005-0000-0000-0000BB050000}"/>
    <cellStyle name="20% - Accent4 23 4" xfId="1582" xr:uid="{00000000-0005-0000-0000-0000BC050000}"/>
    <cellStyle name="20% - Accent4 23 5" xfId="1583" xr:uid="{00000000-0005-0000-0000-0000BD050000}"/>
    <cellStyle name="20% - Accent4 23 6" xfId="1584" xr:uid="{00000000-0005-0000-0000-0000BE050000}"/>
    <cellStyle name="20% - Accent4 23 7" xfId="1585" xr:uid="{00000000-0005-0000-0000-0000BF050000}"/>
    <cellStyle name="20% - Accent4 23 8" xfId="1586" xr:uid="{00000000-0005-0000-0000-0000C0050000}"/>
    <cellStyle name="20% - Accent4 23 9" xfId="1587" xr:uid="{00000000-0005-0000-0000-0000C1050000}"/>
    <cellStyle name="20% - Accent4 24" xfId="1588" xr:uid="{00000000-0005-0000-0000-0000C2050000}"/>
    <cellStyle name="20% - Accent4 25" xfId="1589" xr:uid="{00000000-0005-0000-0000-0000C3050000}"/>
    <cellStyle name="20% - Accent4 26" xfId="1590" xr:uid="{00000000-0005-0000-0000-0000C4050000}"/>
    <cellStyle name="20% - Accent4 27" xfId="1591" xr:uid="{00000000-0005-0000-0000-0000C5050000}"/>
    <cellStyle name="20% - Accent4 28" xfId="1592" xr:uid="{00000000-0005-0000-0000-0000C6050000}"/>
    <cellStyle name="20% - Accent4 29" xfId="1593" xr:uid="{00000000-0005-0000-0000-0000C7050000}"/>
    <cellStyle name="20% - Accent4 3" xfId="1594" xr:uid="{00000000-0005-0000-0000-0000C8050000}"/>
    <cellStyle name="20% - Accent4 3 10" xfId="1595" xr:uid="{00000000-0005-0000-0000-0000C9050000}"/>
    <cellStyle name="20% - Accent4 3 11" xfId="1596" xr:uid="{00000000-0005-0000-0000-0000CA050000}"/>
    <cellStyle name="20% - Accent4 3 12" xfId="1597" xr:uid="{00000000-0005-0000-0000-0000CB050000}"/>
    <cellStyle name="20% - Accent4 3 13" xfId="1598" xr:uid="{00000000-0005-0000-0000-0000CC050000}"/>
    <cellStyle name="20% - Accent4 3 14" xfId="1599" xr:uid="{00000000-0005-0000-0000-0000CD050000}"/>
    <cellStyle name="20% - Accent4 3 15" xfId="1600" xr:uid="{00000000-0005-0000-0000-0000CE050000}"/>
    <cellStyle name="20% - Accent4 3 2" xfId="1601" xr:uid="{00000000-0005-0000-0000-0000CF050000}"/>
    <cellStyle name="20% - Accent4 3 3" xfId="1602" xr:uid="{00000000-0005-0000-0000-0000D0050000}"/>
    <cellStyle name="20% - Accent4 3 4" xfId="1603" xr:uid="{00000000-0005-0000-0000-0000D1050000}"/>
    <cellStyle name="20% - Accent4 3 5" xfId="1604" xr:uid="{00000000-0005-0000-0000-0000D2050000}"/>
    <cellStyle name="20% - Accent4 3 6" xfId="1605" xr:uid="{00000000-0005-0000-0000-0000D3050000}"/>
    <cellStyle name="20% - Accent4 3 7" xfId="1606" xr:uid="{00000000-0005-0000-0000-0000D4050000}"/>
    <cellStyle name="20% - Accent4 3 8" xfId="1607" xr:uid="{00000000-0005-0000-0000-0000D5050000}"/>
    <cellStyle name="20% - Accent4 3 9" xfId="1608" xr:uid="{00000000-0005-0000-0000-0000D6050000}"/>
    <cellStyle name="20% - Accent4 30" xfId="1609" xr:uid="{00000000-0005-0000-0000-0000D7050000}"/>
    <cellStyle name="20% - Accent4 31" xfId="1610" xr:uid="{00000000-0005-0000-0000-0000D8050000}"/>
    <cellStyle name="20% - Accent4 32" xfId="1611" xr:uid="{00000000-0005-0000-0000-0000D9050000}"/>
    <cellStyle name="20% - Accent4 33" xfId="1612" xr:uid="{00000000-0005-0000-0000-0000DA050000}"/>
    <cellStyle name="20% - Accent4 34" xfId="1613" xr:uid="{00000000-0005-0000-0000-0000DB050000}"/>
    <cellStyle name="20% - Accent4 35" xfId="1614" xr:uid="{00000000-0005-0000-0000-0000DC050000}"/>
    <cellStyle name="20% - Accent4 36" xfId="1615" xr:uid="{00000000-0005-0000-0000-0000DD050000}"/>
    <cellStyle name="20% - Accent4 37" xfId="1616" xr:uid="{00000000-0005-0000-0000-0000DE050000}"/>
    <cellStyle name="20% - Accent4 38" xfId="1617" xr:uid="{00000000-0005-0000-0000-0000DF050000}"/>
    <cellStyle name="20% - Accent4 39" xfId="1618" xr:uid="{00000000-0005-0000-0000-0000E0050000}"/>
    <cellStyle name="20% - Accent4 4" xfId="1619" xr:uid="{00000000-0005-0000-0000-0000E1050000}"/>
    <cellStyle name="20% - Accent4 4 10" xfId="1620" xr:uid="{00000000-0005-0000-0000-0000E2050000}"/>
    <cellStyle name="20% - Accent4 4 11" xfId="1621" xr:uid="{00000000-0005-0000-0000-0000E3050000}"/>
    <cellStyle name="20% - Accent4 4 12" xfId="1622" xr:uid="{00000000-0005-0000-0000-0000E4050000}"/>
    <cellStyle name="20% - Accent4 4 13" xfId="1623" xr:uid="{00000000-0005-0000-0000-0000E5050000}"/>
    <cellStyle name="20% - Accent4 4 14" xfId="1624" xr:uid="{00000000-0005-0000-0000-0000E6050000}"/>
    <cellStyle name="20% - Accent4 4 2" xfId="1625" xr:uid="{00000000-0005-0000-0000-0000E7050000}"/>
    <cellStyle name="20% - Accent4 4 3" xfId="1626" xr:uid="{00000000-0005-0000-0000-0000E8050000}"/>
    <cellStyle name="20% - Accent4 4 4" xfId="1627" xr:uid="{00000000-0005-0000-0000-0000E9050000}"/>
    <cellStyle name="20% - Accent4 4 5" xfId="1628" xr:uid="{00000000-0005-0000-0000-0000EA050000}"/>
    <cellStyle name="20% - Accent4 4 6" xfId="1629" xr:uid="{00000000-0005-0000-0000-0000EB050000}"/>
    <cellStyle name="20% - Accent4 4 7" xfId="1630" xr:uid="{00000000-0005-0000-0000-0000EC050000}"/>
    <cellStyle name="20% - Accent4 4 8" xfId="1631" xr:uid="{00000000-0005-0000-0000-0000ED050000}"/>
    <cellStyle name="20% - Accent4 4 9" xfId="1632" xr:uid="{00000000-0005-0000-0000-0000EE050000}"/>
    <cellStyle name="20% - Accent4 40" xfId="1633" xr:uid="{00000000-0005-0000-0000-0000EF050000}"/>
    <cellStyle name="20% - Accent4 41" xfId="1634" xr:uid="{00000000-0005-0000-0000-0000F0050000}"/>
    <cellStyle name="20% - Accent4 42" xfId="1635" xr:uid="{00000000-0005-0000-0000-0000F1050000}"/>
    <cellStyle name="20% - Accent4 43" xfId="1636" xr:uid="{00000000-0005-0000-0000-0000F2050000}"/>
    <cellStyle name="20% - Accent4 44" xfId="1637" xr:uid="{00000000-0005-0000-0000-0000F3050000}"/>
    <cellStyle name="20% - Accent4 45" xfId="1638" xr:uid="{00000000-0005-0000-0000-0000F4050000}"/>
    <cellStyle name="20% - Accent4 46" xfId="1639" xr:uid="{00000000-0005-0000-0000-0000F5050000}"/>
    <cellStyle name="20% - Accent4 47" xfId="1640" xr:uid="{00000000-0005-0000-0000-0000F6050000}"/>
    <cellStyle name="20% - Accent4 48" xfId="1641" xr:uid="{00000000-0005-0000-0000-0000F7050000}"/>
    <cellStyle name="20% - Accent4 49" xfId="1642" xr:uid="{00000000-0005-0000-0000-0000F8050000}"/>
    <cellStyle name="20% - Accent4 5" xfId="1643" xr:uid="{00000000-0005-0000-0000-0000F9050000}"/>
    <cellStyle name="20% - Accent4 5 10" xfId="1644" xr:uid="{00000000-0005-0000-0000-0000FA050000}"/>
    <cellStyle name="20% - Accent4 5 11" xfId="1645" xr:uid="{00000000-0005-0000-0000-0000FB050000}"/>
    <cellStyle name="20% - Accent4 5 12" xfId="1646" xr:uid="{00000000-0005-0000-0000-0000FC050000}"/>
    <cellStyle name="20% - Accent4 5 13" xfId="1647" xr:uid="{00000000-0005-0000-0000-0000FD050000}"/>
    <cellStyle name="20% - Accent4 5 2" xfId="1648" xr:uid="{00000000-0005-0000-0000-0000FE050000}"/>
    <cellStyle name="20% - Accent4 5 3" xfId="1649" xr:uid="{00000000-0005-0000-0000-0000FF050000}"/>
    <cellStyle name="20% - Accent4 5 4" xfId="1650" xr:uid="{00000000-0005-0000-0000-000000060000}"/>
    <cellStyle name="20% - Accent4 5 5" xfId="1651" xr:uid="{00000000-0005-0000-0000-000001060000}"/>
    <cellStyle name="20% - Accent4 5 6" xfId="1652" xr:uid="{00000000-0005-0000-0000-000002060000}"/>
    <cellStyle name="20% - Accent4 5 7" xfId="1653" xr:uid="{00000000-0005-0000-0000-000003060000}"/>
    <cellStyle name="20% - Accent4 5 8" xfId="1654" xr:uid="{00000000-0005-0000-0000-000004060000}"/>
    <cellStyle name="20% - Accent4 5 9" xfId="1655" xr:uid="{00000000-0005-0000-0000-000005060000}"/>
    <cellStyle name="20% - Accent4 50" xfId="1656" xr:uid="{00000000-0005-0000-0000-000006060000}"/>
    <cellStyle name="20% - Accent4 51" xfId="1657" xr:uid="{00000000-0005-0000-0000-000007060000}"/>
    <cellStyle name="20% - Accent4 52" xfId="1658" xr:uid="{00000000-0005-0000-0000-000008060000}"/>
    <cellStyle name="20% - Accent4 53" xfId="1659" xr:uid="{00000000-0005-0000-0000-000009060000}"/>
    <cellStyle name="20% - Accent4 54" xfId="1660" xr:uid="{00000000-0005-0000-0000-00000A060000}"/>
    <cellStyle name="20% - Accent4 55" xfId="1661" xr:uid="{00000000-0005-0000-0000-00000B060000}"/>
    <cellStyle name="20% - Accent4 56" xfId="1662" xr:uid="{00000000-0005-0000-0000-00000C060000}"/>
    <cellStyle name="20% - Accent4 57" xfId="1663" xr:uid="{00000000-0005-0000-0000-00000D060000}"/>
    <cellStyle name="20% - Accent4 58" xfId="1664" xr:uid="{00000000-0005-0000-0000-00000E060000}"/>
    <cellStyle name="20% - Accent4 59" xfId="1665" xr:uid="{00000000-0005-0000-0000-00000F060000}"/>
    <cellStyle name="20% - Accent4 6" xfId="1666" xr:uid="{00000000-0005-0000-0000-000010060000}"/>
    <cellStyle name="20% - Accent4 6 10" xfId="1667" xr:uid="{00000000-0005-0000-0000-000011060000}"/>
    <cellStyle name="20% - Accent4 6 11" xfId="1668" xr:uid="{00000000-0005-0000-0000-000012060000}"/>
    <cellStyle name="20% - Accent4 6 12" xfId="1669" xr:uid="{00000000-0005-0000-0000-000013060000}"/>
    <cellStyle name="20% - Accent4 6 13" xfId="1670" xr:uid="{00000000-0005-0000-0000-000014060000}"/>
    <cellStyle name="20% - Accent4 6 2" xfId="1671" xr:uid="{00000000-0005-0000-0000-000015060000}"/>
    <cellStyle name="20% - Accent4 6 3" xfId="1672" xr:uid="{00000000-0005-0000-0000-000016060000}"/>
    <cellStyle name="20% - Accent4 6 4" xfId="1673" xr:uid="{00000000-0005-0000-0000-000017060000}"/>
    <cellStyle name="20% - Accent4 6 5" xfId="1674" xr:uid="{00000000-0005-0000-0000-000018060000}"/>
    <cellStyle name="20% - Accent4 6 6" xfId="1675" xr:uid="{00000000-0005-0000-0000-000019060000}"/>
    <cellStyle name="20% - Accent4 6 7" xfId="1676" xr:uid="{00000000-0005-0000-0000-00001A060000}"/>
    <cellStyle name="20% - Accent4 6 8" xfId="1677" xr:uid="{00000000-0005-0000-0000-00001B060000}"/>
    <cellStyle name="20% - Accent4 6 9" xfId="1678" xr:uid="{00000000-0005-0000-0000-00001C060000}"/>
    <cellStyle name="20% - Accent4 60" xfId="1679" xr:uid="{00000000-0005-0000-0000-00001D060000}"/>
    <cellStyle name="20% - Accent4 61" xfId="1680" xr:uid="{00000000-0005-0000-0000-00001E060000}"/>
    <cellStyle name="20% - Accent4 62" xfId="1681" xr:uid="{00000000-0005-0000-0000-00001F060000}"/>
    <cellStyle name="20% - Accent4 63" xfId="1682" xr:uid="{00000000-0005-0000-0000-000020060000}"/>
    <cellStyle name="20% - Accent4 64" xfId="1683" xr:uid="{00000000-0005-0000-0000-000021060000}"/>
    <cellStyle name="20% - Accent4 65" xfId="1684" xr:uid="{00000000-0005-0000-0000-000022060000}"/>
    <cellStyle name="20% - Accent4 66" xfId="1685" xr:uid="{00000000-0005-0000-0000-000023060000}"/>
    <cellStyle name="20% - Accent4 67" xfId="1686" xr:uid="{00000000-0005-0000-0000-000024060000}"/>
    <cellStyle name="20% - Accent4 68" xfId="1687" xr:uid="{00000000-0005-0000-0000-000025060000}"/>
    <cellStyle name="20% - Accent4 69" xfId="1688" xr:uid="{00000000-0005-0000-0000-000026060000}"/>
    <cellStyle name="20% - Accent4 7" xfId="1689" xr:uid="{00000000-0005-0000-0000-000027060000}"/>
    <cellStyle name="20% - Accent4 7 10" xfId="1690" xr:uid="{00000000-0005-0000-0000-000028060000}"/>
    <cellStyle name="20% - Accent4 7 11" xfId="1691" xr:uid="{00000000-0005-0000-0000-000029060000}"/>
    <cellStyle name="20% - Accent4 7 12" xfId="1692" xr:uid="{00000000-0005-0000-0000-00002A060000}"/>
    <cellStyle name="20% - Accent4 7 13" xfId="1693" xr:uid="{00000000-0005-0000-0000-00002B060000}"/>
    <cellStyle name="20% - Accent4 7 2" xfId="1694" xr:uid="{00000000-0005-0000-0000-00002C060000}"/>
    <cellStyle name="20% - Accent4 7 3" xfId="1695" xr:uid="{00000000-0005-0000-0000-00002D060000}"/>
    <cellStyle name="20% - Accent4 7 4" xfId="1696" xr:uid="{00000000-0005-0000-0000-00002E060000}"/>
    <cellStyle name="20% - Accent4 7 5" xfId="1697" xr:uid="{00000000-0005-0000-0000-00002F060000}"/>
    <cellStyle name="20% - Accent4 7 6" xfId="1698" xr:uid="{00000000-0005-0000-0000-000030060000}"/>
    <cellStyle name="20% - Accent4 7 7" xfId="1699" xr:uid="{00000000-0005-0000-0000-000031060000}"/>
    <cellStyle name="20% - Accent4 7 8" xfId="1700" xr:uid="{00000000-0005-0000-0000-000032060000}"/>
    <cellStyle name="20% - Accent4 7 9" xfId="1701" xr:uid="{00000000-0005-0000-0000-000033060000}"/>
    <cellStyle name="20% - Accent4 70" xfId="1702" xr:uid="{00000000-0005-0000-0000-000034060000}"/>
    <cellStyle name="20% - Accent4 71" xfId="1703" xr:uid="{00000000-0005-0000-0000-000035060000}"/>
    <cellStyle name="20% - Accent4 72" xfId="1704" xr:uid="{00000000-0005-0000-0000-000036060000}"/>
    <cellStyle name="20% - Accent4 8" xfId="1705" xr:uid="{00000000-0005-0000-0000-000037060000}"/>
    <cellStyle name="20% - Accent4 8 10" xfId="1706" xr:uid="{00000000-0005-0000-0000-000038060000}"/>
    <cellStyle name="20% - Accent4 8 11" xfId="1707" xr:uid="{00000000-0005-0000-0000-000039060000}"/>
    <cellStyle name="20% - Accent4 8 12" xfId="1708" xr:uid="{00000000-0005-0000-0000-00003A060000}"/>
    <cellStyle name="20% - Accent4 8 13" xfId="1709" xr:uid="{00000000-0005-0000-0000-00003B060000}"/>
    <cellStyle name="20% - Accent4 8 2" xfId="1710" xr:uid="{00000000-0005-0000-0000-00003C060000}"/>
    <cellStyle name="20% - Accent4 8 3" xfId="1711" xr:uid="{00000000-0005-0000-0000-00003D060000}"/>
    <cellStyle name="20% - Accent4 8 4" xfId="1712" xr:uid="{00000000-0005-0000-0000-00003E060000}"/>
    <cellStyle name="20% - Accent4 8 5" xfId="1713" xr:uid="{00000000-0005-0000-0000-00003F060000}"/>
    <cellStyle name="20% - Accent4 8 6" xfId="1714" xr:uid="{00000000-0005-0000-0000-000040060000}"/>
    <cellStyle name="20% - Accent4 8 7" xfId="1715" xr:uid="{00000000-0005-0000-0000-000041060000}"/>
    <cellStyle name="20% - Accent4 8 8" xfId="1716" xr:uid="{00000000-0005-0000-0000-000042060000}"/>
    <cellStyle name="20% - Accent4 8 9" xfId="1717" xr:uid="{00000000-0005-0000-0000-000043060000}"/>
    <cellStyle name="20% - Accent4 9" xfId="1718" xr:uid="{00000000-0005-0000-0000-000044060000}"/>
    <cellStyle name="20% - Accent4 9 2" xfId="1719" xr:uid="{00000000-0005-0000-0000-000045060000}"/>
    <cellStyle name="20% - Accent4 9 2 2" xfId="1720" xr:uid="{00000000-0005-0000-0000-000046060000}"/>
    <cellStyle name="20% - Accent4 9 2 3" xfId="1721" xr:uid="{00000000-0005-0000-0000-000047060000}"/>
    <cellStyle name="20% - Accent4 9 2 4" xfId="1722" xr:uid="{00000000-0005-0000-0000-000048060000}"/>
    <cellStyle name="20% - Accent4 9 2 5" xfId="1723" xr:uid="{00000000-0005-0000-0000-000049060000}"/>
    <cellStyle name="20% - Accent4 9 2 6" xfId="1724" xr:uid="{00000000-0005-0000-0000-00004A060000}"/>
    <cellStyle name="20% - Accent4 9 2 7" xfId="1725" xr:uid="{00000000-0005-0000-0000-00004B060000}"/>
    <cellStyle name="20% - Accent4 9 3" xfId="1726" xr:uid="{00000000-0005-0000-0000-00004C060000}"/>
    <cellStyle name="20% - Accent4 9 4" xfId="1727" xr:uid="{00000000-0005-0000-0000-00004D060000}"/>
    <cellStyle name="20% - Accent4 9 5" xfId="1728" xr:uid="{00000000-0005-0000-0000-00004E060000}"/>
    <cellStyle name="20% - Accent4 9 6" xfId="1729" xr:uid="{00000000-0005-0000-0000-00004F060000}"/>
    <cellStyle name="20% - Accent4 9 7" xfId="1730" xr:uid="{00000000-0005-0000-0000-000050060000}"/>
    <cellStyle name="20% - Accent5" xfId="30318" builtinId="46" customBuiltin="1"/>
    <cellStyle name="20% - Accent5 10" xfId="1731" xr:uid="{00000000-0005-0000-0000-000052060000}"/>
    <cellStyle name="20% - Accent5 11" xfId="1732" xr:uid="{00000000-0005-0000-0000-000053060000}"/>
    <cellStyle name="20% - Accent5 12" xfId="1733" xr:uid="{00000000-0005-0000-0000-000054060000}"/>
    <cellStyle name="20% - Accent5 13" xfId="1734" xr:uid="{00000000-0005-0000-0000-000055060000}"/>
    <cellStyle name="20% - Accent5 14" xfId="1735" xr:uid="{00000000-0005-0000-0000-000056060000}"/>
    <cellStyle name="20% - Accent5 15" xfId="1736" xr:uid="{00000000-0005-0000-0000-000057060000}"/>
    <cellStyle name="20% - Accent5 16" xfId="1737" xr:uid="{00000000-0005-0000-0000-000058060000}"/>
    <cellStyle name="20% - Accent5 17" xfId="1738" xr:uid="{00000000-0005-0000-0000-000059060000}"/>
    <cellStyle name="20% - Accent5 18" xfId="1739" xr:uid="{00000000-0005-0000-0000-00005A060000}"/>
    <cellStyle name="20% - Accent5 19" xfId="1740" xr:uid="{00000000-0005-0000-0000-00005B060000}"/>
    <cellStyle name="20% - Accent5 2" xfId="1741" xr:uid="{00000000-0005-0000-0000-00005C060000}"/>
    <cellStyle name="20% - Accent5 2 2" xfId="1742" xr:uid="{00000000-0005-0000-0000-00005D060000}"/>
    <cellStyle name="20% - Accent5 2 3" xfId="1743" xr:uid="{00000000-0005-0000-0000-00005E060000}"/>
    <cellStyle name="20% - Accent5 2 4" xfId="1744" xr:uid="{00000000-0005-0000-0000-00005F060000}"/>
    <cellStyle name="20% - Accent5 2 5" xfId="1745" xr:uid="{00000000-0005-0000-0000-000060060000}"/>
    <cellStyle name="20% - Accent5 2 6" xfId="1746" xr:uid="{00000000-0005-0000-0000-000061060000}"/>
    <cellStyle name="20% - Accent5 2 7" xfId="1747" xr:uid="{00000000-0005-0000-0000-000062060000}"/>
    <cellStyle name="20% - Accent5 2 8" xfId="1748" xr:uid="{00000000-0005-0000-0000-000063060000}"/>
    <cellStyle name="20% - Accent5 20" xfId="1749" xr:uid="{00000000-0005-0000-0000-000064060000}"/>
    <cellStyle name="20% - Accent5 21" xfId="1750" xr:uid="{00000000-0005-0000-0000-000065060000}"/>
    <cellStyle name="20% - Accent5 22" xfId="1751" xr:uid="{00000000-0005-0000-0000-000066060000}"/>
    <cellStyle name="20% - Accent5 23" xfId="1752" xr:uid="{00000000-0005-0000-0000-000067060000}"/>
    <cellStyle name="20% - Accent5 23 2" xfId="1753" xr:uid="{00000000-0005-0000-0000-000068060000}"/>
    <cellStyle name="20% - Accent5 23 2 2" xfId="1754" xr:uid="{00000000-0005-0000-0000-000069060000}"/>
    <cellStyle name="20% - Accent5 23 2 2 2" xfId="1755" xr:uid="{00000000-0005-0000-0000-00006A060000}"/>
    <cellStyle name="20% - Accent5 23 2 2 3" xfId="1756" xr:uid="{00000000-0005-0000-0000-00006B060000}"/>
    <cellStyle name="20% - Accent5 23 2 3" xfId="1757" xr:uid="{00000000-0005-0000-0000-00006C060000}"/>
    <cellStyle name="20% - Accent5 23 2 3 2" xfId="1758" xr:uid="{00000000-0005-0000-0000-00006D060000}"/>
    <cellStyle name="20% - Accent5 23 2 3 3" xfId="1759" xr:uid="{00000000-0005-0000-0000-00006E060000}"/>
    <cellStyle name="20% - Accent5 23 2 4" xfId="1760" xr:uid="{00000000-0005-0000-0000-00006F060000}"/>
    <cellStyle name="20% - Accent5 23 2 4 2" xfId="1761" xr:uid="{00000000-0005-0000-0000-000070060000}"/>
    <cellStyle name="20% - Accent5 23 2 4 3" xfId="1762" xr:uid="{00000000-0005-0000-0000-000071060000}"/>
    <cellStyle name="20% - Accent5 23 2 5" xfId="1763" xr:uid="{00000000-0005-0000-0000-000072060000}"/>
    <cellStyle name="20% - Accent5 23 2 5 2" xfId="1764" xr:uid="{00000000-0005-0000-0000-000073060000}"/>
    <cellStyle name="20% - Accent5 23 2 5 3" xfId="1765" xr:uid="{00000000-0005-0000-0000-000074060000}"/>
    <cellStyle name="20% - Accent5 23 2 6" xfId="1766" xr:uid="{00000000-0005-0000-0000-000075060000}"/>
    <cellStyle name="20% - Accent5 23 2 6 2" xfId="1767" xr:uid="{00000000-0005-0000-0000-000076060000}"/>
    <cellStyle name="20% - Accent5 23 2 6 3" xfId="1768" xr:uid="{00000000-0005-0000-0000-000077060000}"/>
    <cellStyle name="20% - Accent5 23 2 7" xfId="1769" xr:uid="{00000000-0005-0000-0000-000078060000}"/>
    <cellStyle name="20% - Accent5 23 2 7 2" xfId="1770" xr:uid="{00000000-0005-0000-0000-000079060000}"/>
    <cellStyle name="20% - Accent5 23 2 7 3" xfId="1771" xr:uid="{00000000-0005-0000-0000-00007A060000}"/>
    <cellStyle name="20% - Accent5 23 3" xfId="1772" xr:uid="{00000000-0005-0000-0000-00007B060000}"/>
    <cellStyle name="20% - Accent5 23 4" xfId="1773" xr:uid="{00000000-0005-0000-0000-00007C060000}"/>
    <cellStyle name="20% - Accent5 23 5" xfId="1774" xr:uid="{00000000-0005-0000-0000-00007D060000}"/>
    <cellStyle name="20% - Accent5 23 6" xfId="1775" xr:uid="{00000000-0005-0000-0000-00007E060000}"/>
    <cellStyle name="20% - Accent5 23 7" xfId="1776" xr:uid="{00000000-0005-0000-0000-00007F060000}"/>
    <cellStyle name="20% - Accent5 23 8" xfId="1777" xr:uid="{00000000-0005-0000-0000-000080060000}"/>
    <cellStyle name="20% - Accent5 23 9" xfId="1778" xr:uid="{00000000-0005-0000-0000-000081060000}"/>
    <cellStyle name="20% - Accent5 24" xfId="1779" xr:uid="{00000000-0005-0000-0000-000082060000}"/>
    <cellStyle name="20% - Accent5 25" xfId="1780" xr:uid="{00000000-0005-0000-0000-000083060000}"/>
    <cellStyle name="20% - Accent5 26" xfId="1781" xr:uid="{00000000-0005-0000-0000-000084060000}"/>
    <cellStyle name="20% - Accent5 27" xfId="1782" xr:uid="{00000000-0005-0000-0000-000085060000}"/>
    <cellStyle name="20% - Accent5 28" xfId="1783" xr:uid="{00000000-0005-0000-0000-000086060000}"/>
    <cellStyle name="20% - Accent5 29" xfId="1784" xr:uid="{00000000-0005-0000-0000-000087060000}"/>
    <cellStyle name="20% - Accent5 3" xfId="1785" xr:uid="{00000000-0005-0000-0000-000088060000}"/>
    <cellStyle name="20% - Accent5 3 2" xfId="1786" xr:uid="{00000000-0005-0000-0000-000089060000}"/>
    <cellStyle name="20% - Accent5 3 3" xfId="1787" xr:uid="{00000000-0005-0000-0000-00008A060000}"/>
    <cellStyle name="20% - Accent5 3 4" xfId="1788" xr:uid="{00000000-0005-0000-0000-00008B060000}"/>
    <cellStyle name="20% - Accent5 3 5" xfId="1789" xr:uid="{00000000-0005-0000-0000-00008C060000}"/>
    <cellStyle name="20% - Accent5 3 6" xfId="1790" xr:uid="{00000000-0005-0000-0000-00008D060000}"/>
    <cellStyle name="20% - Accent5 3 7" xfId="1791" xr:uid="{00000000-0005-0000-0000-00008E060000}"/>
    <cellStyle name="20% - Accent5 3 8" xfId="1792" xr:uid="{00000000-0005-0000-0000-00008F060000}"/>
    <cellStyle name="20% - Accent5 30" xfId="1793" xr:uid="{00000000-0005-0000-0000-000090060000}"/>
    <cellStyle name="20% - Accent5 31" xfId="1794" xr:uid="{00000000-0005-0000-0000-000091060000}"/>
    <cellStyle name="20% - Accent5 32" xfId="1795" xr:uid="{00000000-0005-0000-0000-000092060000}"/>
    <cellStyle name="20% - Accent5 33" xfId="1796" xr:uid="{00000000-0005-0000-0000-000093060000}"/>
    <cellStyle name="20% - Accent5 34" xfId="1797" xr:uid="{00000000-0005-0000-0000-000094060000}"/>
    <cellStyle name="20% - Accent5 35" xfId="1798" xr:uid="{00000000-0005-0000-0000-000095060000}"/>
    <cellStyle name="20% - Accent5 36" xfId="1799" xr:uid="{00000000-0005-0000-0000-000096060000}"/>
    <cellStyle name="20% - Accent5 37" xfId="1800" xr:uid="{00000000-0005-0000-0000-000097060000}"/>
    <cellStyle name="20% - Accent5 38" xfId="1801" xr:uid="{00000000-0005-0000-0000-000098060000}"/>
    <cellStyle name="20% - Accent5 39" xfId="1802" xr:uid="{00000000-0005-0000-0000-000099060000}"/>
    <cellStyle name="20% - Accent5 4" xfId="1803" xr:uid="{00000000-0005-0000-0000-00009A060000}"/>
    <cellStyle name="20% - Accent5 4 2" xfId="1804" xr:uid="{00000000-0005-0000-0000-00009B060000}"/>
    <cellStyle name="20% - Accent5 4 3" xfId="1805" xr:uid="{00000000-0005-0000-0000-00009C060000}"/>
    <cellStyle name="20% - Accent5 4 4" xfId="1806" xr:uid="{00000000-0005-0000-0000-00009D060000}"/>
    <cellStyle name="20% - Accent5 4 5" xfId="1807" xr:uid="{00000000-0005-0000-0000-00009E060000}"/>
    <cellStyle name="20% - Accent5 4 6" xfId="1808" xr:uid="{00000000-0005-0000-0000-00009F060000}"/>
    <cellStyle name="20% - Accent5 4 7" xfId="1809" xr:uid="{00000000-0005-0000-0000-0000A0060000}"/>
    <cellStyle name="20% - Accent5 4 8" xfId="1810" xr:uid="{00000000-0005-0000-0000-0000A1060000}"/>
    <cellStyle name="20% - Accent5 40" xfId="1811" xr:uid="{00000000-0005-0000-0000-0000A2060000}"/>
    <cellStyle name="20% - Accent5 41" xfId="1812" xr:uid="{00000000-0005-0000-0000-0000A3060000}"/>
    <cellStyle name="20% - Accent5 42" xfId="1813" xr:uid="{00000000-0005-0000-0000-0000A4060000}"/>
    <cellStyle name="20% - Accent5 43" xfId="1814" xr:uid="{00000000-0005-0000-0000-0000A5060000}"/>
    <cellStyle name="20% - Accent5 44" xfId="1815" xr:uid="{00000000-0005-0000-0000-0000A6060000}"/>
    <cellStyle name="20% - Accent5 45" xfId="1816" xr:uid="{00000000-0005-0000-0000-0000A7060000}"/>
    <cellStyle name="20% - Accent5 46" xfId="1817" xr:uid="{00000000-0005-0000-0000-0000A8060000}"/>
    <cellStyle name="20% - Accent5 47" xfId="1818" xr:uid="{00000000-0005-0000-0000-0000A9060000}"/>
    <cellStyle name="20% - Accent5 48" xfId="1819" xr:uid="{00000000-0005-0000-0000-0000AA060000}"/>
    <cellStyle name="20% - Accent5 49" xfId="1820" xr:uid="{00000000-0005-0000-0000-0000AB060000}"/>
    <cellStyle name="20% - Accent5 5" xfId="1821" xr:uid="{00000000-0005-0000-0000-0000AC060000}"/>
    <cellStyle name="20% - Accent5 5 2" xfId="1822" xr:uid="{00000000-0005-0000-0000-0000AD060000}"/>
    <cellStyle name="20% - Accent5 5 3" xfId="1823" xr:uid="{00000000-0005-0000-0000-0000AE060000}"/>
    <cellStyle name="20% - Accent5 5 4" xfId="1824" xr:uid="{00000000-0005-0000-0000-0000AF060000}"/>
    <cellStyle name="20% - Accent5 5 5" xfId="1825" xr:uid="{00000000-0005-0000-0000-0000B0060000}"/>
    <cellStyle name="20% - Accent5 5 6" xfId="1826" xr:uid="{00000000-0005-0000-0000-0000B1060000}"/>
    <cellStyle name="20% - Accent5 5 7" xfId="1827" xr:uid="{00000000-0005-0000-0000-0000B2060000}"/>
    <cellStyle name="20% - Accent5 50" xfId="1828" xr:uid="{00000000-0005-0000-0000-0000B3060000}"/>
    <cellStyle name="20% - Accent5 51" xfId="1829" xr:uid="{00000000-0005-0000-0000-0000B4060000}"/>
    <cellStyle name="20% - Accent5 52" xfId="1830" xr:uid="{00000000-0005-0000-0000-0000B5060000}"/>
    <cellStyle name="20% - Accent5 53" xfId="1831" xr:uid="{00000000-0005-0000-0000-0000B6060000}"/>
    <cellStyle name="20% - Accent5 54" xfId="1832" xr:uid="{00000000-0005-0000-0000-0000B7060000}"/>
    <cellStyle name="20% - Accent5 55" xfId="1833" xr:uid="{00000000-0005-0000-0000-0000B8060000}"/>
    <cellStyle name="20% - Accent5 56" xfId="1834" xr:uid="{00000000-0005-0000-0000-0000B9060000}"/>
    <cellStyle name="20% - Accent5 57" xfId="1835" xr:uid="{00000000-0005-0000-0000-0000BA060000}"/>
    <cellStyle name="20% - Accent5 58" xfId="1836" xr:uid="{00000000-0005-0000-0000-0000BB060000}"/>
    <cellStyle name="20% - Accent5 59" xfId="1837" xr:uid="{00000000-0005-0000-0000-0000BC060000}"/>
    <cellStyle name="20% - Accent5 6" xfId="1838" xr:uid="{00000000-0005-0000-0000-0000BD060000}"/>
    <cellStyle name="20% - Accent5 6 2" xfId="1839" xr:uid="{00000000-0005-0000-0000-0000BE060000}"/>
    <cellStyle name="20% - Accent5 6 3" xfId="1840" xr:uid="{00000000-0005-0000-0000-0000BF060000}"/>
    <cellStyle name="20% - Accent5 6 4" xfId="1841" xr:uid="{00000000-0005-0000-0000-0000C0060000}"/>
    <cellStyle name="20% - Accent5 6 5" xfId="1842" xr:uid="{00000000-0005-0000-0000-0000C1060000}"/>
    <cellStyle name="20% - Accent5 6 6" xfId="1843" xr:uid="{00000000-0005-0000-0000-0000C2060000}"/>
    <cellStyle name="20% - Accent5 6 7" xfId="1844" xr:uid="{00000000-0005-0000-0000-0000C3060000}"/>
    <cellStyle name="20% - Accent5 60" xfId="1845" xr:uid="{00000000-0005-0000-0000-0000C4060000}"/>
    <cellStyle name="20% - Accent5 61" xfId="1846" xr:uid="{00000000-0005-0000-0000-0000C5060000}"/>
    <cellStyle name="20% - Accent5 62" xfId="1847" xr:uid="{00000000-0005-0000-0000-0000C6060000}"/>
    <cellStyle name="20% - Accent5 63" xfId="1848" xr:uid="{00000000-0005-0000-0000-0000C7060000}"/>
    <cellStyle name="20% - Accent5 64" xfId="1849" xr:uid="{00000000-0005-0000-0000-0000C8060000}"/>
    <cellStyle name="20% - Accent5 65" xfId="1850" xr:uid="{00000000-0005-0000-0000-0000C9060000}"/>
    <cellStyle name="20% - Accent5 66" xfId="1851" xr:uid="{00000000-0005-0000-0000-0000CA060000}"/>
    <cellStyle name="20% - Accent5 67" xfId="1852" xr:uid="{00000000-0005-0000-0000-0000CB060000}"/>
    <cellStyle name="20% - Accent5 68" xfId="1853" xr:uid="{00000000-0005-0000-0000-0000CC060000}"/>
    <cellStyle name="20% - Accent5 69" xfId="1854" xr:uid="{00000000-0005-0000-0000-0000CD060000}"/>
    <cellStyle name="20% - Accent5 7" xfId="1855" xr:uid="{00000000-0005-0000-0000-0000CE060000}"/>
    <cellStyle name="20% - Accent5 7 2" xfId="1856" xr:uid="{00000000-0005-0000-0000-0000CF060000}"/>
    <cellStyle name="20% - Accent5 7 3" xfId="1857" xr:uid="{00000000-0005-0000-0000-0000D0060000}"/>
    <cellStyle name="20% - Accent5 7 4" xfId="1858" xr:uid="{00000000-0005-0000-0000-0000D1060000}"/>
    <cellStyle name="20% - Accent5 7 5" xfId="1859" xr:uid="{00000000-0005-0000-0000-0000D2060000}"/>
    <cellStyle name="20% - Accent5 7 6" xfId="1860" xr:uid="{00000000-0005-0000-0000-0000D3060000}"/>
    <cellStyle name="20% - Accent5 7 7" xfId="1861" xr:uid="{00000000-0005-0000-0000-0000D4060000}"/>
    <cellStyle name="20% - Accent5 70" xfId="1862" xr:uid="{00000000-0005-0000-0000-0000D5060000}"/>
    <cellStyle name="20% - Accent5 71" xfId="1863" xr:uid="{00000000-0005-0000-0000-0000D6060000}"/>
    <cellStyle name="20% - Accent5 72" xfId="1864" xr:uid="{00000000-0005-0000-0000-0000D7060000}"/>
    <cellStyle name="20% - Accent5 8" xfId="1865" xr:uid="{00000000-0005-0000-0000-0000D8060000}"/>
    <cellStyle name="20% - Accent5 8 2" xfId="1866" xr:uid="{00000000-0005-0000-0000-0000D9060000}"/>
    <cellStyle name="20% - Accent5 8 3" xfId="1867" xr:uid="{00000000-0005-0000-0000-0000DA060000}"/>
    <cellStyle name="20% - Accent5 8 4" xfId="1868" xr:uid="{00000000-0005-0000-0000-0000DB060000}"/>
    <cellStyle name="20% - Accent5 8 5" xfId="1869" xr:uid="{00000000-0005-0000-0000-0000DC060000}"/>
    <cellStyle name="20% - Accent5 8 6" xfId="1870" xr:uid="{00000000-0005-0000-0000-0000DD060000}"/>
    <cellStyle name="20% - Accent5 8 7" xfId="1871" xr:uid="{00000000-0005-0000-0000-0000DE060000}"/>
    <cellStyle name="20% - Accent5 9" xfId="1872" xr:uid="{00000000-0005-0000-0000-0000DF060000}"/>
    <cellStyle name="20% - Accent6" xfId="30322" builtinId="50" customBuiltin="1"/>
    <cellStyle name="20% - Accent6 10" xfId="1873" xr:uid="{00000000-0005-0000-0000-0000E1060000}"/>
    <cellStyle name="20% - Accent6 10 2" xfId="1874" xr:uid="{00000000-0005-0000-0000-0000E2060000}"/>
    <cellStyle name="20% - Accent6 10 2 2" xfId="1875" xr:uid="{00000000-0005-0000-0000-0000E3060000}"/>
    <cellStyle name="20% - Accent6 10 2 3" xfId="1876" xr:uid="{00000000-0005-0000-0000-0000E4060000}"/>
    <cellStyle name="20% - Accent6 10 2 4" xfId="1877" xr:uid="{00000000-0005-0000-0000-0000E5060000}"/>
    <cellStyle name="20% - Accent6 10 2 5" xfId="1878" xr:uid="{00000000-0005-0000-0000-0000E6060000}"/>
    <cellStyle name="20% - Accent6 10 2 6" xfId="1879" xr:uid="{00000000-0005-0000-0000-0000E7060000}"/>
    <cellStyle name="20% - Accent6 10 2 7" xfId="1880" xr:uid="{00000000-0005-0000-0000-0000E8060000}"/>
    <cellStyle name="20% - Accent6 10 3" xfId="1881" xr:uid="{00000000-0005-0000-0000-0000E9060000}"/>
    <cellStyle name="20% - Accent6 10 4" xfId="1882" xr:uid="{00000000-0005-0000-0000-0000EA060000}"/>
    <cellStyle name="20% - Accent6 10 5" xfId="1883" xr:uid="{00000000-0005-0000-0000-0000EB060000}"/>
    <cellStyle name="20% - Accent6 10 6" xfId="1884" xr:uid="{00000000-0005-0000-0000-0000EC060000}"/>
    <cellStyle name="20% - Accent6 10 7" xfId="1885" xr:uid="{00000000-0005-0000-0000-0000ED060000}"/>
    <cellStyle name="20% - Accent6 11" xfId="1886" xr:uid="{00000000-0005-0000-0000-0000EE060000}"/>
    <cellStyle name="20% - Accent6 11 2" xfId="1887" xr:uid="{00000000-0005-0000-0000-0000EF060000}"/>
    <cellStyle name="20% - Accent6 11 2 2" xfId="1888" xr:uid="{00000000-0005-0000-0000-0000F0060000}"/>
    <cellStyle name="20% - Accent6 11 2 3" xfId="1889" xr:uid="{00000000-0005-0000-0000-0000F1060000}"/>
    <cellStyle name="20% - Accent6 11 2 4" xfId="1890" xr:uid="{00000000-0005-0000-0000-0000F2060000}"/>
    <cellStyle name="20% - Accent6 11 2 5" xfId="1891" xr:uid="{00000000-0005-0000-0000-0000F3060000}"/>
    <cellStyle name="20% - Accent6 11 2 6" xfId="1892" xr:uid="{00000000-0005-0000-0000-0000F4060000}"/>
    <cellStyle name="20% - Accent6 11 2 7" xfId="1893" xr:uid="{00000000-0005-0000-0000-0000F5060000}"/>
    <cellStyle name="20% - Accent6 11 3" xfId="1894" xr:uid="{00000000-0005-0000-0000-0000F6060000}"/>
    <cellStyle name="20% - Accent6 11 4" xfId="1895" xr:uid="{00000000-0005-0000-0000-0000F7060000}"/>
    <cellStyle name="20% - Accent6 11 5" xfId="1896" xr:uid="{00000000-0005-0000-0000-0000F8060000}"/>
    <cellStyle name="20% - Accent6 11 6" xfId="1897" xr:uid="{00000000-0005-0000-0000-0000F9060000}"/>
    <cellStyle name="20% - Accent6 11 7" xfId="1898" xr:uid="{00000000-0005-0000-0000-0000FA060000}"/>
    <cellStyle name="20% - Accent6 12" xfId="1899" xr:uid="{00000000-0005-0000-0000-0000FB060000}"/>
    <cellStyle name="20% - Accent6 12 2" xfId="1900" xr:uid="{00000000-0005-0000-0000-0000FC060000}"/>
    <cellStyle name="20% - Accent6 12 2 2" xfId="1901" xr:uid="{00000000-0005-0000-0000-0000FD060000}"/>
    <cellStyle name="20% - Accent6 12 2 3" xfId="1902" xr:uid="{00000000-0005-0000-0000-0000FE060000}"/>
    <cellStyle name="20% - Accent6 12 2 4" xfId="1903" xr:uid="{00000000-0005-0000-0000-0000FF060000}"/>
    <cellStyle name="20% - Accent6 12 2 5" xfId="1904" xr:uid="{00000000-0005-0000-0000-000000070000}"/>
    <cellStyle name="20% - Accent6 12 2 6" xfId="1905" xr:uid="{00000000-0005-0000-0000-000001070000}"/>
    <cellStyle name="20% - Accent6 12 2 7" xfId="1906" xr:uid="{00000000-0005-0000-0000-000002070000}"/>
    <cellStyle name="20% - Accent6 12 3" xfId="1907" xr:uid="{00000000-0005-0000-0000-000003070000}"/>
    <cellStyle name="20% - Accent6 12 4" xfId="1908" xr:uid="{00000000-0005-0000-0000-000004070000}"/>
    <cellStyle name="20% - Accent6 12 5" xfId="1909" xr:uid="{00000000-0005-0000-0000-000005070000}"/>
    <cellStyle name="20% - Accent6 12 6" xfId="1910" xr:uid="{00000000-0005-0000-0000-000006070000}"/>
    <cellStyle name="20% - Accent6 12 7" xfId="1911" xr:uid="{00000000-0005-0000-0000-000007070000}"/>
    <cellStyle name="20% - Accent6 13" xfId="1912" xr:uid="{00000000-0005-0000-0000-000008070000}"/>
    <cellStyle name="20% - Accent6 13 2" xfId="1913" xr:uid="{00000000-0005-0000-0000-000009070000}"/>
    <cellStyle name="20% - Accent6 13 2 2" xfId="1914" xr:uid="{00000000-0005-0000-0000-00000A070000}"/>
    <cellStyle name="20% - Accent6 13 2 3" xfId="1915" xr:uid="{00000000-0005-0000-0000-00000B070000}"/>
    <cellStyle name="20% - Accent6 13 2 4" xfId="1916" xr:uid="{00000000-0005-0000-0000-00000C070000}"/>
    <cellStyle name="20% - Accent6 13 2 5" xfId="1917" xr:uid="{00000000-0005-0000-0000-00000D070000}"/>
    <cellStyle name="20% - Accent6 13 2 6" xfId="1918" xr:uid="{00000000-0005-0000-0000-00000E070000}"/>
    <cellStyle name="20% - Accent6 13 2 7" xfId="1919" xr:uid="{00000000-0005-0000-0000-00000F070000}"/>
    <cellStyle name="20% - Accent6 13 3" xfId="1920" xr:uid="{00000000-0005-0000-0000-000010070000}"/>
    <cellStyle name="20% - Accent6 13 4" xfId="1921" xr:uid="{00000000-0005-0000-0000-000011070000}"/>
    <cellStyle name="20% - Accent6 13 5" xfId="1922" xr:uid="{00000000-0005-0000-0000-000012070000}"/>
    <cellStyle name="20% - Accent6 13 6" xfId="1923" xr:uid="{00000000-0005-0000-0000-000013070000}"/>
    <cellStyle name="20% - Accent6 13 7" xfId="1924" xr:uid="{00000000-0005-0000-0000-000014070000}"/>
    <cellStyle name="20% - Accent6 14" xfId="1925" xr:uid="{00000000-0005-0000-0000-000015070000}"/>
    <cellStyle name="20% - Accent6 14 2" xfId="1926" xr:uid="{00000000-0005-0000-0000-000016070000}"/>
    <cellStyle name="20% - Accent6 14 2 2" xfId="1927" xr:uid="{00000000-0005-0000-0000-000017070000}"/>
    <cellStyle name="20% - Accent6 14 2 3" xfId="1928" xr:uid="{00000000-0005-0000-0000-000018070000}"/>
    <cellStyle name="20% - Accent6 14 2 4" xfId="1929" xr:uid="{00000000-0005-0000-0000-000019070000}"/>
    <cellStyle name="20% - Accent6 14 2 5" xfId="1930" xr:uid="{00000000-0005-0000-0000-00001A070000}"/>
    <cellStyle name="20% - Accent6 14 2 6" xfId="1931" xr:uid="{00000000-0005-0000-0000-00001B070000}"/>
    <cellStyle name="20% - Accent6 14 2 7" xfId="1932" xr:uid="{00000000-0005-0000-0000-00001C070000}"/>
    <cellStyle name="20% - Accent6 14 3" xfId="1933" xr:uid="{00000000-0005-0000-0000-00001D070000}"/>
    <cellStyle name="20% - Accent6 14 4" xfId="1934" xr:uid="{00000000-0005-0000-0000-00001E070000}"/>
    <cellStyle name="20% - Accent6 14 5" xfId="1935" xr:uid="{00000000-0005-0000-0000-00001F070000}"/>
    <cellStyle name="20% - Accent6 14 6" xfId="1936" xr:uid="{00000000-0005-0000-0000-000020070000}"/>
    <cellStyle name="20% - Accent6 14 7" xfId="1937" xr:uid="{00000000-0005-0000-0000-000021070000}"/>
    <cellStyle name="20% - Accent6 15" xfId="1938" xr:uid="{00000000-0005-0000-0000-000022070000}"/>
    <cellStyle name="20% - Accent6 15 2" xfId="1939" xr:uid="{00000000-0005-0000-0000-000023070000}"/>
    <cellStyle name="20% - Accent6 15 2 2" xfId="1940" xr:uid="{00000000-0005-0000-0000-000024070000}"/>
    <cellStyle name="20% - Accent6 15 2 3" xfId="1941" xr:uid="{00000000-0005-0000-0000-000025070000}"/>
    <cellStyle name="20% - Accent6 15 2 4" xfId="1942" xr:uid="{00000000-0005-0000-0000-000026070000}"/>
    <cellStyle name="20% - Accent6 15 2 5" xfId="1943" xr:uid="{00000000-0005-0000-0000-000027070000}"/>
    <cellStyle name="20% - Accent6 15 2 6" xfId="1944" xr:uid="{00000000-0005-0000-0000-000028070000}"/>
    <cellStyle name="20% - Accent6 15 2 7" xfId="1945" xr:uid="{00000000-0005-0000-0000-000029070000}"/>
    <cellStyle name="20% - Accent6 15 3" xfId="1946" xr:uid="{00000000-0005-0000-0000-00002A070000}"/>
    <cellStyle name="20% - Accent6 15 4" xfId="1947" xr:uid="{00000000-0005-0000-0000-00002B070000}"/>
    <cellStyle name="20% - Accent6 15 5" xfId="1948" xr:uid="{00000000-0005-0000-0000-00002C070000}"/>
    <cellStyle name="20% - Accent6 15 6" xfId="1949" xr:uid="{00000000-0005-0000-0000-00002D070000}"/>
    <cellStyle name="20% - Accent6 15 7" xfId="1950" xr:uid="{00000000-0005-0000-0000-00002E070000}"/>
    <cellStyle name="20% - Accent6 16" xfId="1951" xr:uid="{00000000-0005-0000-0000-00002F070000}"/>
    <cellStyle name="20% - Accent6 16 2" xfId="1952" xr:uid="{00000000-0005-0000-0000-000030070000}"/>
    <cellStyle name="20% - Accent6 16 2 2" xfId="1953" xr:uid="{00000000-0005-0000-0000-000031070000}"/>
    <cellStyle name="20% - Accent6 16 2 3" xfId="1954" xr:uid="{00000000-0005-0000-0000-000032070000}"/>
    <cellStyle name="20% - Accent6 16 2 4" xfId="1955" xr:uid="{00000000-0005-0000-0000-000033070000}"/>
    <cellStyle name="20% - Accent6 16 2 5" xfId="1956" xr:uid="{00000000-0005-0000-0000-000034070000}"/>
    <cellStyle name="20% - Accent6 16 2 6" xfId="1957" xr:uid="{00000000-0005-0000-0000-000035070000}"/>
    <cellStyle name="20% - Accent6 16 2 7" xfId="1958" xr:uid="{00000000-0005-0000-0000-000036070000}"/>
    <cellStyle name="20% - Accent6 16 3" xfId="1959" xr:uid="{00000000-0005-0000-0000-000037070000}"/>
    <cellStyle name="20% - Accent6 16 4" xfId="1960" xr:uid="{00000000-0005-0000-0000-000038070000}"/>
    <cellStyle name="20% - Accent6 16 5" xfId="1961" xr:uid="{00000000-0005-0000-0000-000039070000}"/>
    <cellStyle name="20% - Accent6 16 6" xfId="1962" xr:uid="{00000000-0005-0000-0000-00003A070000}"/>
    <cellStyle name="20% - Accent6 16 7" xfId="1963" xr:uid="{00000000-0005-0000-0000-00003B070000}"/>
    <cellStyle name="20% - Accent6 17" xfId="1964" xr:uid="{00000000-0005-0000-0000-00003C070000}"/>
    <cellStyle name="20% - Accent6 17 2" xfId="1965" xr:uid="{00000000-0005-0000-0000-00003D070000}"/>
    <cellStyle name="20% - Accent6 17 2 2" xfId="1966" xr:uid="{00000000-0005-0000-0000-00003E070000}"/>
    <cellStyle name="20% - Accent6 17 2 3" xfId="1967" xr:uid="{00000000-0005-0000-0000-00003F070000}"/>
    <cellStyle name="20% - Accent6 17 2 4" xfId="1968" xr:uid="{00000000-0005-0000-0000-000040070000}"/>
    <cellStyle name="20% - Accent6 17 2 5" xfId="1969" xr:uid="{00000000-0005-0000-0000-000041070000}"/>
    <cellStyle name="20% - Accent6 17 2 6" xfId="1970" xr:uid="{00000000-0005-0000-0000-000042070000}"/>
    <cellStyle name="20% - Accent6 17 2 7" xfId="1971" xr:uid="{00000000-0005-0000-0000-000043070000}"/>
    <cellStyle name="20% - Accent6 17 3" xfId="1972" xr:uid="{00000000-0005-0000-0000-000044070000}"/>
    <cellStyle name="20% - Accent6 17 4" xfId="1973" xr:uid="{00000000-0005-0000-0000-000045070000}"/>
    <cellStyle name="20% - Accent6 17 5" xfId="1974" xr:uid="{00000000-0005-0000-0000-000046070000}"/>
    <cellStyle name="20% - Accent6 17 6" xfId="1975" xr:uid="{00000000-0005-0000-0000-000047070000}"/>
    <cellStyle name="20% - Accent6 17 7" xfId="1976" xr:uid="{00000000-0005-0000-0000-000048070000}"/>
    <cellStyle name="20% - Accent6 18" xfId="1977" xr:uid="{00000000-0005-0000-0000-000049070000}"/>
    <cellStyle name="20% - Accent6 18 2" xfId="1978" xr:uid="{00000000-0005-0000-0000-00004A070000}"/>
    <cellStyle name="20% - Accent6 18 2 2" xfId="1979" xr:uid="{00000000-0005-0000-0000-00004B070000}"/>
    <cellStyle name="20% - Accent6 18 2 3" xfId="1980" xr:uid="{00000000-0005-0000-0000-00004C070000}"/>
    <cellStyle name="20% - Accent6 18 2 4" xfId="1981" xr:uid="{00000000-0005-0000-0000-00004D070000}"/>
    <cellStyle name="20% - Accent6 18 2 5" xfId="1982" xr:uid="{00000000-0005-0000-0000-00004E070000}"/>
    <cellStyle name="20% - Accent6 18 2 6" xfId="1983" xr:uid="{00000000-0005-0000-0000-00004F070000}"/>
    <cellStyle name="20% - Accent6 18 2 7" xfId="1984" xr:uid="{00000000-0005-0000-0000-000050070000}"/>
    <cellStyle name="20% - Accent6 18 3" xfId="1985" xr:uid="{00000000-0005-0000-0000-000051070000}"/>
    <cellStyle name="20% - Accent6 18 4" xfId="1986" xr:uid="{00000000-0005-0000-0000-000052070000}"/>
    <cellStyle name="20% - Accent6 18 5" xfId="1987" xr:uid="{00000000-0005-0000-0000-000053070000}"/>
    <cellStyle name="20% - Accent6 18 6" xfId="1988" xr:uid="{00000000-0005-0000-0000-000054070000}"/>
    <cellStyle name="20% - Accent6 18 7" xfId="1989" xr:uid="{00000000-0005-0000-0000-000055070000}"/>
    <cellStyle name="20% - Accent6 19" xfId="1990" xr:uid="{00000000-0005-0000-0000-000056070000}"/>
    <cellStyle name="20% - Accent6 19 2" xfId="1991" xr:uid="{00000000-0005-0000-0000-000057070000}"/>
    <cellStyle name="20% - Accent6 19 2 2" xfId="1992" xr:uid="{00000000-0005-0000-0000-000058070000}"/>
    <cellStyle name="20% - Accent6 19 2 3" xfId="1993" xr:uid="{00000000-0005-0000-0000-000059070000}"/>
    <cellStyle name="20% - Accent6 19 2 4" xfId="1994" xr:uid="{00000000-0005-0000-0000-00005A070000}"/>
    <cellStyle name="20% - Accent6 19 2 5" xfId="1995" xr:uid="{00000000-0005-0000-0000-00005B070000}"/>
    <cellStyle name="20% - Accent6 19 2 6" xfId="1996" xr:uid="{00000000-0005-0000-0000-00005C070000}"/>
    <cellStyle name="20% - Accent6 19 2 7" xfId="1997" xr:uid="{00000000-0005-0000-0000-00005D070000}"/>
    <cellStyle name="20% - Accent6 19 3" xfId="1998" xr:uid="{00000000-0005-0000-0000-00005E070000}"/>
    <cellStyle name="20% - Accent6 19 4" xfId="1999" xr:uid="{00000000-0005-0000-0000-00005F070000}"/>
    <cellStyle name="20% - Accent6 19 5" xfId="2000" xr:uid="{00000000-0005-0000-0000-000060070000}"/>
    <cellStyle name="20% - Accent6 19 6" xfId="2001" xr:uid="{00000000-0005-0000-0000-000061070000}"/>
    <cellStyle name="20% - Accent6 19 7" xfId="2002" xr:uid="{00000000-0005-0000-0000-000062070000}"/>
    <cellStyle name="20% - Accent6 2" xfId="2003" xr:uid="{00000000-0005-0000-0000-000063070000}"/>
    <cellStyle name="20% - Accent6 2 10" xfId="2004" xr:uid="{00000000-0005-0000-0000-000064070000}"/>
    <cellStyle name="20% - Accent6 2 10 2" xfId="2005" xr:uid="{00000000-0005-0000-0000-000065070000}"/>
    <cellStyle name="20% - Accent6 2 11" xfId="2006" xr:uid="{00000000-0005-0000-0000-000066070000}"/>
    <cellStyle name="20% - Accent6 2 11 2" xfId="2007" xr:uid="{00000000-0005-0000-0000-000067070000}"/>
    <cellStyle name="20% - Accent6 2 12" xfId="2008" xr:uid="{00000000-0005-0000-0000-000068070000}"/>
    <cellStyle name="20% - Accent6 2 12 2" xfId="2009" xr:uid="{00000000-0005-0000-0000-000069070000}"/>
    <cellStyle name="20% - Accent6 2 13" xfId="2010" xr:uid="{00000000-0005-0000-0000-00006A070000}"/>
    <cellStyle name="20% - Accent6 2 13 2" xfId="2011" xr:uid="{00000000-0005-0000-0000-00006B070000}"/>
    <cellStyle name="20% - Accent6 2 14" xfId="2012" xr:uid="{00000000-0005-0000-0000-00006C070000}"/>
    <cellStyle name="20% - Accent6 2 2" xfId="2013" xr:uid="{00000000-0005-0000-0000-00006D070000}"/>
    <cellStyle name="20% - Accent6 2 3" xfId="2014" xr:uid="{00000000-0005-0000-0000-00006E070000}"/>
    <cellStyle name="20% - Accent6 2 4" xfId="2015" xr:uid="{00000000-0005-0000-0000-00006F070000}"/>
    <cellStyle name="20% - Accent6 2 5" xfId="2016" xr:uid="{00000000-0005-0000-0000-000070070000}"/>
    <cellStyle name="20% - Accent6 2 6" xfId="2017" xr:uid="{00000000-0005-0000-0000-000071070000}"/>
    <cellStyle name="20% - Accent6 2 7" xfId="2018" xr:uid="{00000000-0005-0000-0000-000072070000}"/>
    <cellStyle name="20% - Accent6 2 8" xfId="2019" xr:uid="{00000000-0005-0000-0000-000073070000}"/>
    <cellStyle name="20% - Accent6 2 9" xfId="2020" xr:uid="{00000000-0005-0000-0000-000074070000}"/>
    <cellStyle name="20% - Accent6 2 9 2" xfId="2021" xr:uid="{00000000-0005-0000-0000-000075070000}"/>
    <cellStyle name="20% - Accent6 20" xfId="2022" xr:uid="{00000000-0005-0000-0000-000076070000}"/>
    <cellStyle name="20% - Accent6 20 2" xfId="2023" xr:uid="{00000000-0005-0000-0000-000077070000}"/>
    <cellStyle name="20% - Accent6 20 2 2" xfId="2024" xr:uid="{00000000-0005-0000-0000-000078070000}"/>
    <cellStyle name="20% - Accent6 20 2 3" xfId="2025" xr:uid="{00000000-0005-0000-0000-000079070000}"/>
    <cellStyle name="20% - Accent6 20 2 4" xfId="2026" xr:uid="{00000000-0005-0000-0000-00007A070000}"/>
    <cellStyle name="20% - Accent6 20 2 5" xfId="2027" xr:uid="{00000000-0005-0000-0000-00007B070000}"/>
    <cellStyle name="20% - Accent6 20 2 6" xfId="2028" xr:uid="{00000000-0005-0000-0000-00007C070000}"/>
    <cellStyle name="20% - Accent6 20 2 7" xfId="2029" xr:uid="{00000000-0005-0000-0000-00007D070000}"/>
    <cellStyle name="20% - Accent6 20 3" xfId="2030" xr:uid="{00000000-0005-0000-0000-00007E070000}"/>
    <cellStyle name="20% - Accent6 20 4" xfId="2031" xr:uid="{00000000-0005-0000-0000-00007F070000}"/>
    <cellStyle name="20% - Accent6 20 5" xfId="2032" xr:uid="{00000000-0005-0000-0000-000080070000}"/>
    <cellStyle name="20% - Accent6 20 6" xfId="2033" xr:uid="{00000000-0005-0000-0000-000081070000}"/>
    <cellStyle name="20% - Accent6 20 7" xfId="2034" xr:uid="{00000000-0005-0000-0000-000082070000}"/>
    <cellStyle name="20% - Accent6 21" xfId="2035" xr:uid="{00000000-0005-0000-0000-000083070000}"/>
    <cellStyle name="20% - Accent6 21 2" xfId="2036" xr:uid="{00000000-0005-0000-0000-000084070000}"/>
    <cellStyle name="20% - Accent6 21 2 2" xfId="2037" xr:uid="{00000000-0005-0000-0000-000085070000}"/>
    <cellStyle name="20% - Accent6 21 2 3" xfId="2038" xr:uid="{00000000-0005-0000-0000-000086070000}"/>
    <cellStyle name="20% - Accent6 21 2 4" xfId="2039" xr:uid="{00000000-0005-0000-0000-000087070000}"/>
    <cellStyle name="20% - Accent6 21 2 5" xfId="2040" xr:uid="{00000000-0005-0000-0000-000088070000}"/>
    <cellStyle name="20% - Accent6 21 2 6" xfId="2041" xr:uid="{00000000-0005-0000-0000-000089070000}"/>
    <cellStyle name="20% - Accent6 21 2 7" xfId="2042" xr:uid="{00000000-0005-0000-0000-00008A070000}"/>
    <cellStyle name="20% - Accent6 21 3" xfId="2043" xr:uid="{00000000-0005-0000-0000-00008B070000}"/>
    <cellStyle name="20% - Accent6 21 4" xfId="2044" xr:uid="{00000000-0005-0000-0000-00008C070000}"/>
    <cellStyle name="20% - Accent6 21 5" xfId="2045" xr:uid="{00000000-0005-0000-0000-00008D070000}"/>
    <cellStyle name="20% - Accent6 21 6" xfId="2046" xr:uid="{00000000-0005-0000-0000-00008E070000}"/>
    <cellStyle name="20% - Accent6 21 7" xfId="2047" xr:uid="{00000000-0005-0000-0000-00008F070000}"/>
    <cellStyle name="20% - Accent6 22" xfId="2048" xr:uid="{00000000-0005-0000-0000-000090070000}"/>
    <cellStyle name="20% - Accent6 22 2" xfId="2049" xr:uid="{00000000-0005-0000-0000-000091070000}"/>
    <cellStyle name="20% - Accent6 22 2 2" xfId="2050" xr:uid="{00000000-0005-0000-0000-000092070000}"/>
    <cellStyle name="20% - Accent6 22 2 3" xfId="2051" xr:uid="{00000000-0005-0000-0000-000093070000}"/>
    <cellStyle name="20% - Accent6 22 2 4" xfId="2052" xr:uid="{00000000-0005-0000-0000-000094070000}"/>
    <cellStyle name="20% - Accent6 22 2 5" xfId="2053" xr:uid="{00000000-0005-0000-0000-000095070000}"/>
    <cellStyle name="20% - Accent6 22 2 6" xfId="2054" xr:uid="{00000000-0005-0000-0000-000096070000}"/>
    <cellStyle name="20% - Accent6 22 2 7" xfId="2055" xr:uid="{00000000-0005-0000-0000-000097070000}"/>
    <cellStyle name="20% - Accent6 22 3" xfId="2056" xr:uid="{00000000-0005-0000-0000-000098070000}"/>
    <cellStyle name="20% - Accent6 22 4" xfId="2057" xr:uid="{00000000-0005-0000-0000-000099070000}"/>
    <cellStyle name="20% - Accent6 22 5" xfId="2058" xr:uid="{00000000-0005-0000-0000-00009A070000}"/>
    <cellStyle name="20% - Accent6 22 6" xfId="2059" xr:uid="{00000000-0005-0000-0000-00009B070000}"/>
    <cellStyle name="20% - Accent6 22 7" xfId="2060" xr:uid="{00000000-0005-0000-0000-00009C070000}"/>
    <cellStyle name="20% - Accent6 23" xfId="2061" xr:uid="{00000000-0005-0000-0000-00009D070000}"/>
    <cellStyle name="20% - Accent6 23 2" xfId="2062" xr:uid="{00000000-0005-0000-0000-00009E070000}"/>
    <cellStyle name="20% - Accent6 23 2 2" xfId="2063" xr:uid="{00000000-0005-0000-0000-00009F070000}"/>
    <cellStyle name="20% - Accent6 23 2 2 2" xfId="2064" xr:uid="{00000000-0005-0000-0000-0000A0070000}"/>
    <cellStyle name="20% - Accent6 23 2 2 3" xfId="2065" xr:uid="{00000000-0005-0000-0000-0000A1070000}"/>
    <cellStyle name="20% - Accent6 23 2 3" xfId="2066" xr:uid="{00000000-0005-0000-0000-0000A2070000}"/>
    <cellStyle name="20% - Accent6 23 2 3 2" xfId="2067" xr:uid="{00000000-0005-0000-0000-0000A3070000}"/>
    <cellStyle name="20% - Accent6 23 2 3 3" xfId="2068" xr:uid="{00000000-0005-0000-0000-0000A4070000}"/>
    <cellStyle name="20% - Accent6 23 2 4" xfId="2069" xr:uid="{00000000-0005-0000-0000-0000A5070000}"/>
    <cellStyle name="20% - Accent6 23 2 4 2" xfId="2070" xr:uid="{00000000-0005-0000-0000-0000A6070000}"/>
    <cellStyle name="20% - Accent6 23 2 4 3" xfId="2071" xr:uid="{00000000-0005-0000-0000-0000A7070000}"/>
    <cellStyle name="20% - Accent6 23 2 5" xfId="2072" xr:uid="{00000000-0005-0000-0000-0000A8070000}"/>
    <cellStyle name="20% - Accent6 23 2 5 2" xfId="2073" xr:uid="{00000000-0005-0000-0000-0000A9070000}"/>
    <cellStyle name="20% - Accent6 23 2 5 3" xfId="2074" xr:uid="{00000000-0005-0000-0000-0000AA070000}"/>
    <cellStyle name="20% - Accent6 23 2 6" xfId="2075" xr:uid="{00000000-0005-0000-0000-0000AB070000}"/>
    <cellStyle name="20% - Accent6 23 2 6 2" xfId="2076" xr:uid="{00000000-0005-0000-0000-0000AC070000}"/>
    <cellStyle name="20% - Accent6 23 2 6 3" xfId="2077" xr:uid="{00000000-0005-0000-0000-0000AD070000}"/>
    <cellStyle name="20% - Accent6 23 2 7" xfId="2078" xr:uid="{00000000-0005-0000-0000-0000AE070000}"/>
    <cellStyle name="20% - Accent6 23 2 7 2" xfId="2079" xr:uid="{00000000-0005-0000-0000-0000AF070000}"/>
    <cellStyle name="20% - Accent6 23 2 7 3" xfId="2080" xr:uid="{00000000-0005-0000-0000-0000B0070000}"/>
    <cellStyle name="20% - Accent6 23 3" xfId="2081" xr:uid="{00000000-0005-0000-0000-0000B1070000}"/>
    <cellStyle name="20% - Accent6 23 4" xfId="2082" xr:uid="{00000000-0005-0000-0000-0000B2070000}"/>
    <cellStyle name="20% - Accent6 23 5" xfId="2083" xr:uid="{00000000-0005-0000-0000-0000B3070000}"/>
    <cellStyle name="20% - Accent6 23 6" xfId="2084" xr:uid="{00000000-0005-0000-0000-0000B4070000}"/>
    <cellStyle name="20% - Accent6 23 7" xfId="2085" xr:uid="{00000000-0005-0000-0000-0000B5070000}"/>
    <cellStyle name="20% - Accent6 23 8" xfId="2086" xr:uid="{00000000-0005-0000-0000-0000B6070000}"/>
    <cellStyle name="20% - Accent6 23 9" xfId="2087" xr:uid="{00000000-0005-0000-0000-0000B7070000}"/>
    <cellStyle name="20% - Accent6 24" xfId="2088" xr:uid="{00000000-0005-0000-0000-0000B8070000}"/>
    <cellStyle name="20% - Accent6 25" xfId="2089" xr:uid="{00000000-0005-0000-0000-0000B9070000}"/>
    <cellStyle name="20% - Accent6 26" xfId="2090" xr:uid="{00000000-0005-0000-0000-0000BA070000}"/>
    <cellStyle name="20% - Accent6 27" xfId="2091" xr:uid="{00000000-0005-0000-0000-0000BB070000}"/>
    <cellStyle name="20% - Accent6 28" xfId="2092" xr:uid="{00000000-0005-0000-0000-0000BC070000}"/>
    <cellStyle name="20% - Accent6 29" xfId="2093" xr:uid="{00000000-0005-0000-0000-0000BD070000}"/>
    <cellStyle name="20% - Accent6 3" xfId="2094" xr:uid="{00000000-0005-0000-0000-0000BE070000}"/>
    <cellStyle name="20% - Accent6 3 10" xfId="2095" xr:uid="{00000000-0005-0000-0000-0000BF070000}"/>
    <cellStyle name="20% - Accent6 3 11" xfId="2096" xr:uid="{00000000-0005-0000-0000-0000C0070000}"/>
    <cellStyle name="20% - Accent6 3 12" xfId="2097" xr:uid="{00000000-0005-0000-0000-0000C1070000}"/>
    <cellStyle name="20% - Accent6 3 13" xfId="2098" xr:uid="{00000000-0005-0000-0000-0000C2070000}"/>
    <cellStyle name="20% - Accent6 3 14" xfId="2099" xr:uid="{00000000-0005-0000-0000-0000C3070000}"/>
    <cellStyle name="20% - Accent6 3 15" xfId="2100" xr:uid="{00000000-0005-0000-0000-0000C4070000}"/>
    <cellStyle name="20% - Accent6 3 2" xfId="2101" xr:uid="{00000000-0005-0000-0000-0000C5070000}"/>
    <cellStyle name="20% - Accent6 3 3" xfId="2102" xr:uid="{00000000-0005-0000-0000-0000C6070000}"/>
    <cellStyle name="20% - Accent6 3 4" xfId="2103" xr:uid="{00000000-0005-0000-0000-0000C7070000}"/>
    <cellStyle name="20% - Accent6 3 5" xfId="2104" xr:uid="{00000000-0005-0000-0000-0000C8070000}"/>
    <cellStyle name="20% - Accent6 3 6" xfId="2105" xr:uid="{00000000-0005-0000-0000-0000C9070000}"/>
    <cellStyle name="20% - Accent6 3 7" xfId="2106" xr:uid="{00000000-0005-0000-0000-0000CA070000}"/>
    <cellStyle name="20% - Accent6 3 8" xfId="2107" xr:uid="{00000000-0005-0000-0000-0000CB070000}"/>
    <cellStyle name="20% - Accent6 3 9" xfId="2108" xr:uid="{00000000-0005-0000-0000-0000CC070000}"/>
    <cellStyle name="20% - Accent6 30" xfId="2109" xr:uid="{00000000-0005-0000-0000-0000CD070000}"/>
    <cellStyle name="20% - Accent6 31" xfId="2110" xr:uid="{00000000-0005-0000-0000-0000CE070000}"/>
    <cellStyle name="20% - Accent6 32" xfId="2111" xr:uid="{00000000-0005-0000-0000-0000CF070000}"/>
    <cellStyle name="20% - Accent6 33" xfId="2112" xr:uid="{00000000-0005-0000-0000-0000D0070000}"/>
    <cellStyle name="20% - Accent6 34" xfId="2113" xr:uid="{00000000-0005-0000-0000-0000D1070000}"/>
    <cellStyle name="20% - Accent6 35" xfId="2114" xr:uid="{00000000-0005-0000-0000-0000D2070000}"/>
    <cellStyle name="20% - Accent6 36" xfId="2115" xr:uid="{00000000-0005-0000-0000-0000D3070000}"/>
    <cellStyle name="20% - Accent6 37" xfId="2116" xr:uid="{00000000-0005-0000-0000-0000D4070000}"/>
    <cellStyle name="20% - Accent6 38" xfId="2117" xr:uid="{00000000-0005-0000-0000-0000D5070000}"/>
    <cellStyle name="20% - Accent6 39" xfId="2118" xr:uid="{00000000-0005-0000-0000-0000D6070000}"/>
    <cellStyle name="20% - Accent6 4" xfId="2119" xr:uid="{00000000-0005-0000-0000-0000D7070000}"/>
    <cellStyle name="20% - Accent6 4 10" xfId="2120" xr:uid="{00000000-0005-0000-0000-0000D8070000}"/>
    <cellStyle name="20% - Accent6 4 11" xfId="2121" xr:uid="{00000000-0005-0000-0000-0000D9070000}"/>
    <cellStyle name="20% - Accent6 4 12" xfId="2122" xr:uid="{00000000-0005-0000-0000-0000DA070000}"/>
    <cellStyle name="20% - Accent6 4 13" xfId="2123" xr:uid="{00000000-0005-0000-0000-0000DB070000}"/>
    <cellStyle name="20% - Accent6 4 14" xfId="2124" xr:uid="{00000000-0005-0000-0000-0000DC070000}"/>
    <cellStyle name="20% - Accent6 4 2" xfId="2125" xr:uid="{00000000-0005-0000-0000-0000DD070000}"/>
    <cellStyle name="20% - Accent6 4 3" xfId="2126" xr:uid="{00000000-0005-0000-0000-0000DE070000}"/>
    <cellStyle name="20% - Accent6 4 4" xfId="2127" xr:uid="{00000000-0005-0000-0000-0000DF070000}"/>
    <cellStyle name="20% - Accent6 4 5" xfId="2128" xr:uid="{00000000-0005-0000-0000-0000E0070000}"/>
    <cellStyle name="20% - Accent6 4 6" xfId="2129" xr:uid="{00000000-0005-0000-0000-0000E1070000}"/>
    <cellStyle name="20% - Accent6 4 7" xfId="2130" xr:uid="{00000000-0005-0000-0000-0000E2070000}"/>
    <cellStyle name="20% - Accent6 4 8" xfId="2131" xr:uid="{00000000-0005-0000-0000-0000E3070000}"/>
    <cellStyle name="20% - Accent6 4 9" xfId="2132" xr:uid="{00000000-0005-0000-0000-0000E4070000}"/>
    <cellStyle name="20% - Accent6 40" xfId="2133" xr:uid="{00000000-0005-0000-0000-0000E5070000}"/>
    <cellStyle name="20% - Accent6 41" xfId="2134" xr:uid="{00000000-0005-0000-0000-0000E6070000}"/>
    <cellStyle name="20% - Accent6 42" xfId="2135" xr:uid="{00000000-0005-0000-0000-0000E7070000}"/>
    <cellStyle name="20% - Accent6 43" xfId="2136" xr:uid="{00000000-0005-0000-0000-0000E8070000}"/>
    <cellStyle name="20% - Accent6 44" xfId="2137" xr:uid="{00000000-0005-0000-0000-0000E9070000}"/>
    <cellStyle name="20% - Accent6 45" xfId="2138" xr:uid="{00000000-0005-0000-0000-0000EA070000}"/>
    <cellStyle name="20% - Accent6 46" xfId="2139" xr:uid="{00000000-0005-0000-0000-0000EB070000}"/>
    <cellStyle name="20% - Accent6 47" xfId="2140" xr:uid="{00000000-0005-0000-0000-0000EC070000}"/>
    <cellStyle name="20% - Accent6 48" xfId="2141" xr:uid="{00000000-0005-0000-0000-0000ED070000}"/>
    <cellStyle name="20% - Accent6 49" xfId="2142" xr:uid="{00000000-0005-0000-0000-0000EE070000}"/>
    <cellStyle name="20% - Accent6 5" xfId="2143" xr:uid="{00000000-0005-0000-0000-0000EF070000}"/>
    <cellStyle name="20% - Accent6 5 10" xfId="2144" xr:uid="{00000000-0005-0000-0000-0000F0070000}"/>
    <cellStyle name="20% - Accent6 5 11" xfId="2145" xr:uid="{00000000-0005-0000-0000-0000F1070000}"/>
    <cellStyle name="20% - Accent6 5 12" xfId="2146" xr:uid="{00000000-0005-0000-0000-0000F2070000}"/>
    <cellStyle name="20% - Accent6 5 13" xfId="2147" xr:uid="{00000000-0005-0000-0000-0000F3070000}"/>
    <cellStyle name="20% - Accent6 5 2" xfId="2148" xr:uid="{00000000-0005-0000-0000-0000F4070000}"/>
    <cellStyle name="20% - Accent6 5 3" xfId="2149" xr:uid="{00000000-0005-0000-0000-0000F5070000}"/>
    <cellStyle name="20% - Accent6 5 4" xfId="2150" xr:uid="{00000000-0005-0000-0000-0000F6070000}"/>
    <cellStyle name="20% - Accent6 5 5" xfId="2151" xr:uid="{00000000-0005-0000-0000-0000F7070000}"/>
    <cellStyle name="20% - Accent6 5 6" xfId="2152" xr:uid="{00000000-0005-0000-0000-0000F8070000}"/>
    <cellStyle name="20% - Accent6 5 7" xfId="2153" xr:uid="{00000000-0005-0000-0000-0000F9070000}"/>
    <cellStyle name="20% - Accent6 5 8" xfId="2154" xr:uid="{00000000-0005-0000-0000-0000FA070000}"/>
    <cellStyle name="20% - Accent6 5 9" xfId="2155" xr:uid="{00000000-0005-0000-0000-0000FB070000}"/>
    <cellStyle name="20% - Accent6 50" xfId="2156" xr:uid="{00000000-0005-0000-0000-0000FC070000}"/>
    <cellStyle name="20% - Accent6 51" xfId="2157" xr:uid="{00000000-0005-0000-0000-0000FD070000}"/>
    <cellStyle name="20% - Accent6 52" xfId="2158" xr:uid="{00000000-0005-0000-0000-0000FE070000}"/>
    <cellStyle name="20% - Accent6 53" xfId="2159" xr:uid="{00000000-0005-0000-0000-0000FF070000}"/>
    <cellStyle name="20% - Accent6 54" xfId="2160" xr:uid="{00000000-0005-0000-0000-000000080000}"/>
    <cellStyle name="20% - Accent6 55" xfId="2161" xr:uid="{00000000-0005-0000-0000-000001080000}"/>
    <cellStyle name="20% - Accent6 56" xfId="2162" xr:uid="{00000000-0005-0000-0000-000002080000}"/>
    <cellStyle name="20% - Accent6 57" xfId="2163" xr:uid="{00000000-0005-0000-0000-000003080000}"/>
    <cellStyle name="20% - Accent6 58" xfId="2164" xr:uid="{00000000-0005-0000-0000-000004080000}"/>
    <cellStyle name="20% - Accent6 59" xfId="2165" xr:uid="{00000000-0005-0000-0000-000005080000}"/>
    <cellStyle name="20% - Accent6 6" xfId="2166" xr:uid="{00000000-0005-0000-0000-000006080000}"/>
    <cellStyle name="20% - Accent6 6 10" xfId="2167" xr:uid="{00000000-0005-0000-0000-000007080000}"/>
    <cellStyle name="20% - Accent6 6 11" xfId="2168" xr:uid="{00000000-0005-0000-0000-000008080000}"/>
    <cellStyle name="20% - Accent6 6 12" xfId="2169" xr:uid="{00000000-0005-0000-0000-000009080000}"/>
    <cellStyle name="20% - Accent6 6 13" xfId="2170" xr:uid="{00000000-0005-0000-0000-00000A080000}"/>
    <cellStyle name="20% - Accent6 6 2" xfId="2171" xr:uid="{00000000-0005-0000-0000-00000B080000}"/>
    <cellStyle name="20% - Accent6 6 3" xfId="2172" xr:uid="{00000000-0005-0000-0000-00000C080000}"/>
    <cellStyle name="20% - Accent6 6 4" xfId="2173" xr:uid="{00000000-0005-0000-0000-00000D080000}"/>
    <cellStyle name="20% - Accent6 6 5" xfId="2174" xr:uid="{00000000-0005-0000-0000-00000E080000}"/>
    <cellStyle name="20% - Accent6 6 6" xfId="2175" xr:uid="{00000000-0005-0000-0000-00000F080000}"/>
    <cellStyle name="20% - Accent6 6 7" xfId="2176" xr:uid="{00000000-0005-0000-0000-000010080000}"/>
    <cellStyle name="20% - Accent6 6 8" xfId="2177" xr:uid="{00000000-0005-0000-0000-000011080000}"/>
    <cellStyle name="20% - Accent6 6 9" xfId="2178" xr:uid="{00000000-0005-0000-0000-000012080000}"/>
    <cellStyle name="20% - Accent6 60" xfId="2179" xr:uid="{00000000-0005-0000-0000-000013080000}"/>
    <cellStyle name="20% - Accent6 61" xfId="2180" xr:uid="{00000000-0005-0000-0000-000014080000}"/>
    <cellStyle name="20% - Accent6 62" xfId="2181" xr:uid="{00000000-0005-0000-0000-000015080000}"/>
    <cellStyle name="20% - Accent6 63" xfId="2182" xr:uid="{00000000-0005-0000-0000-000016080000}"/>
    <cellStyle name="20% - Accent6 64" xfId="2183" xr:uid="{00000000-0005-0000-0000-000017080000}"/>
    <cellStyle name="20% - Accent6 65" xfId="2184" xr:uid="{00000000-0005-0000-0000-000018080000}"/>
    <cellStyle name="20% - Accent6 66" xfId="2185" xr:uid="{00000000-0005-0000-0000-000019080000}"/>
    <cellStyle name="20% - Accent6 67" xfId="2186" xr:uid="{00000000-0005-0000-0000-00001A080000}"/>
    <cellStyle name="20% - Accent6 68" xfId="2187" xr:uid="{00000000-0005-0000-0000-00001B080000}"/>
    <cellStyle name="20% - Accent6 69" xfId="2188" xr:uid="{00000000-0005-0000-0000-00001C080000}"/>
    <cellStyle name="20% - Accent6 7" xfId="2189" xr:uid="{00000000-0005-0000-0000-00001D080000}"/>
    <cellStyle name="20% - Accent6 7 10" xfId="2190" xr:uid="{00000000-0005-0000-0000-00001E080000}"/>
    <cellStyle name="20% - Accent6 7 11" xfId="2191" xr:uid="{00000000-0005-0000-0000-00001F080000}"/>
    <cellStyle name="20% - Accent6 7 12" xfId="2192" xr:uid="{00000000-0005-0000-0000-000020080000}"/>
    <cellStyle name="20% - Accent6 7 13" xfId="2193" xr:uid="{00000000-0005-0000-0000-000021080000}"/>
    <cellStyle name="20% - Accent6 7 2" xfId="2194" xr:uid="{00000000-0005-0000-0000-000022080000}"/>
    <cellStyle name="20% - Accent6 7 3" xfId="2195" xr:uid="{00000000-0005-0000-0000-000023080000}"/>
    <cellStyle name="20% - Accent6 7 4" xfId="2196" xr:uid="{00000000-0005-0000-0000-000024080000}"/>
    <cellStyle name="20% - Accent6 7 5" xfId="2197" xr:uid="{00000000-0005-0000-0000-000025080000}"/>
    <cellStyle name="20% - Accent6 7 6" xfId="2198" xr:uid="{00000000-0005-0000-0000-000026080000}"/>
    <cellStyle name="20% - Accent6 7 7" xfId="2199" xr:uid="{00000000-0005-0000-0000-000027080000}"/>
    <cellStyle name="20% - Accent6 7 8" xfId="2200" xr:uid="{00000000-0005-0000-0000-000028080000}"/>
    <cellStyle name="20% - Accent6 7 9" xfId="2201" xr:uid="{00000000-0005-0000-0000-000029080000}"/>
    <cellStyle name="20% - Accent6 70" xfId="2202" xr:uid="{00000000-0005-0000-0000-00002A080000}"/>
    <cellStyle name="20% - Accent6 71" xfId="2203" xr:uid="{00000000-0005-0000-0000-00002B080000}"/>
    <cellStyle name="20% - Accent6 72" xfId="2204" xr:uid="{00000000-0005-0000-0000-00002C080000}"/>
    <cellStyle name="20% - Accent6 8" xfId="2205" xr:uid="{00000000-0005-0000-0000-00002D080000}"/>
    <cellStyle name="20% - Accent6 8 10" xfId="2206" xr:uid="{00000000-0005-0000-0000-00002E080000}"/>
    <cellStyle name="20% - Accent6 8 11" xfId="2207" xr:uid="{00000000-0005-0000-0000-00002F080000}"/>
    <cellStyle name="20% - Accent6 8 12" xfId="2208" xr:uid="{00000000-0005-0000-0000-000030080000}"/>
    <cellStyle name="20% - Accent6 8 13" xfId="2209" xr:uid="{00000000-0005-0000-0000-000031080000}"/>
    <cellStyle name="20% - Accent6 8 2" xfId="2210" xr:uid="{00000000-0005-0000-0000-000032080000}"/>
    <cellStyle name="20% - Accent6 8 3" xfId="2211" xr:uid="{00000000-0005-0000-0000-000033080000}"/>
    <cellStyle name="20% - Accent6 8 4" xfId="2212" xr:uid="{00000000-0005-0000-0000-000034080000}"/>
    <cellStyle name="20% - Accent6 8 5" xfId="2213" xr:uid="{00000000-0005-0000-0000-000035080000}"/>
    <cellStyle name="20% - Accent6 8 6" xfId="2214" xr:uid="{00000000-0005-0000-0000-000036080000}"/>
    <cellStyle name="20% - Accent6 8 7" xfId="2215" xr:uid="{00000000-0005-0000-0000-000037080000}"/>
    <cellStyle name="20% - Accent6 8 8" xfId="2216" xr:uid="{00000000-0005-0000-0000-000038080000}"/>
    <cellStyle name="20% - Accent6 8 9" xfId="2217" xr:uid="{00000000-0005-0000-0000-000039080000}"/>
    <cellStyle name="20% - Accent6 9" xfId="2218" xr:uid="{00000000-0005-0000-0000-00003A080000}"/>
    <cellStyle name="20% - Accent6 9 2" xfId="2219" xr:uid="{00000000-0005-0000-0000-00003B080000}"/>
    <cellStyle name="20% - Accent6 9 2 2" xfId="2220" xr:uid="{00000000-0005-0000-0000-00003C080000}"/>
    <cellStyle name="20% - Accent6 9 2 3" xfId="2221" xr:uid="{00000000-0005-0000-0000-00003D080000}"/>
    <cellStyle name="20% - Accent6 9 2 4" xfId="2222" xr:uid="{00000000-0005-0000-0000-00003E080000}"/>
    <cellStyle name="20% - Accent6 9 2 5" xfId="2223" xr:uid="{00000000-0005-0000-0000-00003F080000}"/>
    <cellStyle name="20% - Accent6 9 2 6" xfId="2224" xr:uid="{00000000-0005-0000-0000-000040080000}"/>
    <cellStyle name="20% - Accent6 9 2 7" xfId="2225" xr:uid="{00000000-0005-0000-0000-000041080000}"/>
    <cellStyle name="20% - Accent6 9 3" xfId="2226" xr:uid="{00000000-0005-0000-0000-000042080000}"/>
    <cellStyle name="20% - Accent6 9 4" xfId="2227" xr:uid="{00000000-0005-0000-0000-000043080000}"/>
    <cellStyle name="20% - Accent6 9 5" xfId="2228" xr:uid="{00000000-0005-0000-0000-000044080000}"/>
    <cellStyle name="20% - Accent6 9 6" xfId="2229" xr:uid="{00000000-0005-0000-0000-000045080000}"/>
    <cellStyle name="20% - Accent6 9 7" xfId="2230" xr:uid="{00000000-0005-0000-0000-000046080000}"/>
    <cellStyle name="40% - Accent1" xfId="30303" builtinId="31" customBuiltin="1"/>
    <cellStyle name="40% - Accent1 10" xfId="2231" xr:uid="{00000000-0005-0000-0000-000048080000}"/>
    <cellStyle name="40% - Accent1 10 2" xfId="2232" xr:uid="{00000000-0005-0000-0000-000049080000}"/>
    <cellStyle name="40% - Accent1 10 2 2" xfId="2233" xr:uid="{00000000-0005-0000-0000-00004A080000}"/>
    <cellStyle name="40% - Accent1 10 2 3" xfId="2234" xr:uid="{00000000-0005-0000-0000-00004B080000}"/>
    <cellStyle name="40% - Accent1 10 2 4" xfId="2235" xr:uid="{00000000-0005-0000-0000-00004C080000}"/>
    <cellStyle name="40% - Accent1 10 2 5" xfId="2236" xr:uid="{00000000-0005-0000-0000-00004D080000}"/>
    <cellStyle name="40% - Accent1 10 2 6" xfId="2237" xr:uid="{00000000-0005-0000-0000-00004E080000}"/>
    <cellStyle name="40% - Accent1 10 2 7" xfId="2238" xr:uid="{00000000-0005-0000-0000-00004F080000}"/>
    <cellStyle name="40% - Accent1 10 3" xfId="2239" xr:uid="{00000000-0005-0000-0000-000050080000}"/>
    <cellStyle name="40% - Accent1 10 4" xfId="2240" xr:uid="{00000000-0005-0000-0000-000051080000}"/>
    <cellStyle name="40% - Accent1 10 5" xfId="2241" xr:uid="{00000000-0005-0000-0000-000052080000}"/>
    <cellStyle name="40% - Accent1 10 6" xfId="2242" xr:uid="{00000000-0005-0000-0000-000053080000}"/>
    <cellStyle name="40% - Accent1 10 7" xfId="2243" xr:uid="{00000000-0005-0000-0000-000054080000}"/>
    <cellStyle name="40% - Accent1 11" xfId="2244" xr:uid="{00000000-0005-0000-0000-000055080000}"/>
    <cellStyle name="40% - Accent1 11 2" xfId="2245" xr:uid="{00000000-0005-0000-0000-000056080000}"/>
    <cellStyle name="40% - Accent1 11 2 2" xfId="2246" xr:uid="{00000000-0005-0000-0000-000057080000}"/>
    <cellStyle name="40% - Accent1 11 2 3" xfId="2247" xr:uid="{00000000-0005-0000-0000-000058080000}"/>
    <cellStyle name="40% - Accent1 11 2 4" xfId="2248" xr:uid="{00000000-0005-0000-0000-000059080000}"/>
    <cellStyle name="40% - Accent1 11 2 5" xfId="2249" xr:uid="{00000000-0005-0000-0000-00005A080000}"/>
    <cellStyle name="40% - Accent1 11 2 6" xfId="2250" xr:uid="{00000000-0005-0000-0000-00005B080000}"/>
    <cellStyle name="40% - Accent1 11 2 7" xfId="2251" xr:uid="{00000000-0005-0000-0000-00005C080000}"/>
    <cellStyle name="40% - Accent1 11 3" xfId="2252" xr:uid="{00000000-0005-0000-0000-00005D080000}"/>
    <cellStyle name="40% - Accent1 11 4" xfId="2253" xr:uid="{00000000-0005-0000-0000-00005E080000}"/>
    <cellStyle name="40% - Accent1 11 5" xfId="2254" xr:uid="{00000000-0005-0000-0000-00005F080000}"/>
    <cellStyle name="40% - Accent1 11 6" xfId="2255" xr:uid="{00000000-0005-0000-0000-000060080000}"/>
    <cellStyle name="40% - Accent1 11 7" xfId="2256" xr:uid="{00000000-0005-0000-0000-000061080000}"/>
    <cellStyle name="40% - Accent1 12" xfId="2257" xr:uid="{00000000-0005-0000-0000-000062080000}"/>
    <cellStyle name="40% - Accent1 12 2" xfId="2258" xr:uid="{00000000-0005-0000-0000-000063080000}"/>
    <cellStyle name="40% - Accent1 12 2 2" xfId="2259" xr:uid="{00000000-0005-0000-0000-000064080000}"/>
    <cellStyle name="40% - Accent1 12 2 3" xfId="2260" xr:uid="{00000000-0005-0000-0000-000065080000}"/>
    <cellStyle name="40% - Accent1 12 2 4" xfId="2261" xr:uid="{00000000-0005-0000-0000-000066080000}"/>
    <cellStyle name="40% - Accent1 12 2 5" xfId="2262" xr:uid="{00000000-0005-0000-0000-000067080000}"/>
    <cellStyle name="40% - Accent1 12 2 6" xfId="2263" xr:uid="{00000000-0005-0000-0000-000068080000}"/>
    <cellStyle name="40% - Accent1 12 2 7" xfId="2264" xr:uid="{00000000-0005-0000-0000-000069080000}"/>
    <cellStyle name="40% - Accent1 12 3" xfId="2265" xr:uid="{00000000-0005-0000-0000-00006A080000}"/>
    <cellStyle name="40% - Accent1 12 4" xfId="2266" xr:uid="{00000000-0005-0000-0000-00006B080000}"/>
    <cellStyle name="40% - Accent1 12 5" xfId="2267" xr:uid="{00000000-0005-0000-0000-00006C080000}"/>
    <cellStyle name="40% - Accent1 12 6" xfId="2268" xr:uid="{00000000-0005-0000-0000-00006D080000}"/>
    <cellStyle name="40% - Accent1 12 7" xfId="2269" xr:uid="{00000000-0005-0000-0000-00006E080000}"/>
    <cellStyle name="40% - Accent1 13" xfId="2270" xr:uid="{00000000-0005-0000-0000-00006F080000}"/>
    <cellStyle name="40% - Accent1 13 2" xfId="2271" xr:uid="{00000000-0005-0000-0000-000070080000}"/>
    <cellStyle name="40% - Accent1 13 2 2" xfId="2272" xr:uid="{00000000-0005-0000-0000-000071080000}"/>
    <cellStyle name="40% - Accent1 13 2 3" xfId="2273" xr:uid="{00000000-0005-0000-0000-000072080000}"/>
    <cellStyle name="40% - Accent1 13 2 4" xfId="2274" xr:uid="{00000000-0005-0000-0000-000073080000}"/>
    <cellStyle name="40% - Accent1 13 2 5" xfId="2275" xr:uid="{00000000-0005-0000-0000-000074080000}"/>
    <cellStyle name="40% - Accent1 13 2 6" xfId="2276" xr:uid="{00000000-0005-0000-0000-000075080000}"/>
    <cellStyle name="40% - Accent1 13 2 7" xfId="2277" xr:uid="{00000000-0005-0000-0000-000076080000}"/>
    <cellStyle name="40% - Accent1 13 3" xfId="2278" xr:uid="{00000000-0005-0000-0000-000077080000}"/>
    <cellStyle name="40% - Accent1 13 4" xfId="2279" xr:uid="{00000000-0005-0000-0000-000078080000}"/>
    <cellStyle name="40% - Accent1 13 5" xfId="2280" xr:uid="{00000000-0005-0000-0000-000079080000}"/>
    <cellStyle name="40% - Accent1 13 6" xfId="2281" xr:uid="{00000000-0005-0000-0000-00007A080000}"/>
    <cellStyle name="40% - Accent1 13 7" xfId="2282" xr:uid="{00000000-0005-0000-0000-00007B080000}"/>
    <cellStyle name="40% - Accent1 14" xfId="2283" xr:uid="{00000000-0005-0000-0000-00007C080000}"/>
    <cellStyle name="40% - Accent1 14 2" xfId="2284" xr:uid="{00000000-0005-0000-0000-00007D080000}"/>
    <cellStyle name="40% - Accent1 14 2 2" xfId="2285" xr:uid="{00000000-0005-0000-0000-00007E080000}"/>
    <cellStyle name="40% - Accent1 14 2 3" xfId="2286" xr:uid="{00000000-0005-0000-0000-00007F080000}"/>
    <cellStyle name="40% - Accent1 14 2 4" xfId="2287" xr:uid="{00000000-0005-0000-0000-000080080000}"/>
    <cellStyle name="40% - Accent1 14 2 5" xfId="2288" xr:uid="{00000000-0005-0000-0000-000081080000}"/>
    <cellStyle name="40% - Accent1 14 2 6" xfId="2289" xr:uid="{00000000-0005-0000-0000-000082080000}"/>
    <cellStyle name="40% - Accent1 14 2 7" xfId="2290" xr:uid="{00000000-0005-0000-0000-000083080000}"/>
    <cellStyle name="40% - Accent1 14 3" xfId="2291" xr:uid="{00000000-0005-0000-0000-000084080000}"/>
    <cellStyle name="40% - Accent1 14 4" xfId="2292" xr:uid="{00000000-0005-0000-0000-000085080000}"/>
    <cellStyle name="40% - Accent1 14 5" xfId="2293" xr:uid="{00000000-0005-0000-0000-000086080000}"/>
    <cellStyle name="40% - Accent1 14 6" xfId="2294" xr:uid="{00000000-0005-0000-0000-000087080000}"/>
    <cellStyle name="40% - Accent1 14 7" xfId="2295" xr:uid="{00000000-0005-0000-0000-000088080000}"/>
    <cellStyle name="40% - Accent1 15" xfId="2296" xr:uid="{00000000-0005-0000-0000-000089080000}"/>
    <cellStyle name="40% - Accent1 15 2" xfId="2297" xr:uid="{00000000-0005-0000-0000-00008A080000}"/>
    <cellStyle name="40% - Accent1 15 2 2" xfId="2298" xr:uid="{00000000-0005-0000-0000-00008B080000}"/>
    <cellStyle name="40% - Accent1 15 2 3" xfId="2299" xr:uid="{00000000-0005-0000-0000-00008C080000}"/>
    <cellStyle name="40% - Accent1 15 2 4" xfId="2300" xr:uid="{00000000-0005-0000-0000-00008D080000}"/>
    <cellStyle name="40% - Accent1 15 2 5" xfId="2301" xr:uid="{00000000-0005-0000-0000-00008E080000}"/>
    <cellStyle name="40% - Accent1 15 2 6" xfId="2302" xr:uid="{00000000-0005-0000-0000-00008F080000}"/>
    <cellStyle name="40% - Accent1 15 2 7" xfId="2303" xr:uid="{00000000-0005-0000-0000-000090080000}"/>
    <cellStyle name="40% - Accent1 15 3" xfId="2304" xr:uid="{00000000-0005-0000-0000-000091080000}"/>
    <cellStyle name="40% - Accent1 15 4" xfId="2305" xr:uid="{00000000-0005-0000-0000-000092080000}"/>
    <cellStyle name="40% - Accent1 15 5" xfId="2306" xr:uid="{00000000-0005-0000-0000-000093080000}"/>
    <cellStyle name="40% - Accent1 15 6" xfId="2307" xr:uid="{00000000-0005-0000-0000-000094080000}"/>
    <cellStyle name="40% - Accent1 15 7" xfId="2308" xr:uid="{00000000-0005-0000-0000-000095080000}"/>
    <cellStyle name="40% - Accent1 16" xfId="2309" xr:uid="{00000000-0005-0000-0000-000096080000}"/>
    <cellStyle name="40% - Accent1 16 2" xfId="2310" xr:uid="{00000000-0005-0000-0000-000097080000}"/>
    <cellStyle name="40% - Accent1 16 2 2" xfId="2311" xr:uid="{00000000-0005-0000-0000-000098080000}"/>
    <cellStyle name="40% - Accent1 16 2 3" xfId="2312" xr:uid="{00000000-0005-0000-0000-000099080000}"/>
    <cellStyle name="40% - Accent1 16 2 4" xfId="2313" xr:uid="{00000000-0005-0000-0000-00009A080000}"/>
    <cellStyle name="40% - Accent1 16 2 5" xfId="2314" xr:uid="{00000000-0005-0000-0000-00009B080000}"/>
    <cellStyle name="40% - Accent1 16 2 6" xfId="2315" xr:uid="{00000000-0005-0000-0000-00009C080000}"/>
    <cellStyle name="40% - Accent1 16 2 7" xfId="2316" xr:uid="{00000000-0005-0000-0000-00009D080000}"/>
    <cellStyle name="40% - Accent1 16 3" xfId="2317" xr:uid="{00000000-0005-0000-0000-00009E080000}"/>
    <cellStyle name="40% - Accent1 16 4" xfId="2318" xr:uid="{00000000-0005-0000-0000-00009F080000}"/>
    <cellStyle name="40% - Accent1 16 5" xfId="2319" xr:uid="{00000000-0005-0000-0000-0000A0080000}"/>
    <cellStyle name="40% - Accent1 16 6" xfId="2320" xr:uid="{00000000-0005-0000-0000-0000A1080000}"/>
    <cellStyle name="40% - Accent1 16 7" xfId="2321" xr:uid="{00000000-0005-0000-0000-0000A2080000}"/>
    <cellStyle name="40% - Accent1 17" xfId="2322" xr:uid="{00000000-0005-0000-0000-0000A3080000}"/>
    <cellStyle name="40% - Accent1 17 2" xfId="2323" xr:uid="{00000000-0005-0000-0000-0000A4080000}"/>
    <cellStyle name="40% - Accent1 17 2 2" xfId="2324" xr:uid="{00000000-0005-0000-0000-0000A5080000}"/>
    <cellStyle name="40% - Accent1 17 2 3" xfId="2325" xr:uid="{00000000-0005-0000-0000-0000A6080000}"/>
    <cellStyle name="40% - Accent1 17 2 4" xfId="2326" xr:uid="{00000000-0005-0000-0000-0000A7080000}"/>
    <cellStyle name="40% - Accent1 17 2 5" xfId="2327" xr:uid="{00000000-0005-0000-0000-0000A8080000}"/>
    <cellStyle name="40% - Accent1 17 2 6" xfId="2328" xr:uid="{00000000-0005-0000-0000-0000A9080000}"/>
    <cellStyle name="40% - Accent1 17 2 7" xfId="2329" xr:uid="{00000000-0005-0000-0000-0000AA080000}"/>
    <cellStyle name="40% - Accent1 17 3" xfId="2330" xr:uid="{00000000-0005-0000-0000-0000AB080000}"/>
    <cellStyle name="40% - Accent1 17 4" xfId="2331" xr:uid="{00000000-0005-0000-0000-0000AC080000}"/>
    <cellStyle name="40% - Accent1 17 5" xfId="2332" xr:uid="{00000000-0005-0000-0000-0000AD080000}"/>
    <cellStyle name="40% - Accent1 17 6" xfId="2333" xr:uid="{00000000-0005-0000-0000-0000AE080000}"/>
    <cellStyle name="40% - Accent1 17 7" xfId="2334" xr:uid="{00000000-0005-0000-0000-0000AF080000}"/>
    <cellStyle name="40% - Accent1 18" xfId="2335" xr:uid="{00000000-0005-0000-0000-0000B0080000}"/>
    <cellStyle name="40% - Accent1 18 2" xfId="2336" xr:uid="{00000000-0005-0000-0000-0000B1080000}"/>
    <cellStyle name="40% - Accent1 18 2 2" xfId="2337" xr:uid="{00000000-0005-0000-0000-0000B2080000}"/>
    <cellStyle name="40% - Accent1 18 2 3" xfId="2338" xr:uid="{00000000-0005-0000-0000-0000B3080000}"/>
    <cellStyle name="40% - Accent1 18 2 4" xfId="2339" xr:uid="{00000000-0005-0000-0000-0000B4080000}"/>
    <cellStyle name="40% - Accent1 18 2 5" xfId="2340" xr:uid="{00000000-0005-0000-0000-0000B5080000}"/>
    <cellStyle name="40% - Accent1 18 2 6" xfId="2341" xr:uid="{00000000-0005-0000-0000-0000B6080000}"/>
    <cellStyle name="40% - Accent1 18 2 7" xfId="2342" xr:uid="{00000000-0005-0000-0000-0000B7080000}"/>
    <cellStyle name="40% - Accent1 18 3" xfId="2343" xr:uid="{00000000-0005-0000-0000-0000B8080000}"/>
    <cellStyle name="40% - Accent1 18 4" xfId="2344" xr:uid="{00000000-0005-0000-0000-0000B9080000}"/>
    <cellStyle name="40% - Accent1 18 5" xfId="2345" xr:uid="{00000000-0005-0000-0000-0000BA080000}"/>
    <cellStyle name="40% - Accent1 18 6" xfId="2346" xr:uid="{00000000-0005-0000-0000-0000BB080000}"/>
    <cellStyle name="40% - Accent1 18 7" xfId="2347" xr:uid="{00000000-0005-0000-0000-0000BC080000}"/>
    <cellStyle name="40% - Accent1 19" xfId="2348" xr:uid="{00000000-0005-0000-0000-0000BD080000}"/>
    <cellStyle name="40% - Accent1 19 2" xfId="2349" xr:uid="{00000000-0005-0000-0000-0000BE080000}"/>
    <cellStyle name="40% - Accent1 19 2 2" xfId="2350" xr:uid="{00000000-0005-0000-0000-0000BF080000}"/>
    <cellStyle name="40% - Accent1 19 2 3" xfId="2351" xr:uid="{00000000-0005-0000-0000-0000C0080000}"/>
    <cellStyle name="40% - Accent1 19 2 4" xfId="2352" xr:uid="{00000000-0005-0000-0000-0000C1080000}"/>
    <cellStyle name="40% - Accent1 19 2 5" xfId="2353" xr:uid="{00000000-0005-0000-0000-0000C2080000}"/>
    <cellStyle name="40% - Accent1 19 2 6" xfId="2354" xr:uid="{00000000-0005-0000-0000-0000C3080000}"/>
    <cellStyle name="40% - Accent1 19 2 7" xfId="2355" xr:uid="{00000000-0005-0000-0000-0000C4080000}"/>
    <cellStyle name="40% - Accent1 19 3" xfId="2356" xr:uid="{00000000-0005-0000-0000-0000C5080000}"/>
    <cellStyle name="40% - Accent1 19 4" xfId="2357" xr:uid="{00000000-0005-0000-0000-0000C6080000}"/>
    <cellStyle name="40% - Accent1 19 5" xfId="2358" xr:uid="{00000000-0005-0000-0000-0000C7080000}"/>
    <cellStyle name="40% - Accent1 19 6" xfId="2359" xr:uid="{00000000-0005-0000-0000-0000C8080000}"/>
    <cellStyle name="40% - Accent1 19 7" xfId="2360" xr:uid="{00000000-0005-0000-0000-0000C9080000}"/>
    <cellStyle name="40% - Accent1 2" xfId="2361" xr:uid="{00000000-0005-0000-0000-0000CA080000}"/>
    <cellStyle name="40% - Accent1 2 10" xfId="2362" xr:uid="{00000000-0005-0000-0000-0000CB080000}"/>
    <cellStyle name="40% - Accent1 2 10 2" xfId="2363" xr:uid="{00000000-0005-0000-0000-0000CC080000}"/>
    <cellStyle name="40% - Accent1 2 11" xfId="2364" xr:uid="{00000000-0005-0000-0000-0000CD080000}"/>
    <cellStyle name="40% - Accent1 2 11 2" xfId="2365" xr:uid="{00000000-0005-0000-0000-0000CE080000}"/>
    <cellStyle name="40% - Accent1 2 12" xfId="2366" xr:uid="{00000000-0005-0000-0000-0000CF080000}"/>
    <cellStyle name="40% - Accent1 2 12 2" xfId="2367" xr:uid="{00000000-0005-0000-0000-0000D0080000}"/>
    <cellStyle name="40% - Accent1 2 13" xfId="2368" xr:uid="{00000000-0005-0000-0000-0000D1080000}"/>
    <cellStyle name="40% - Accent1 2 13 2" xfId="2369" xr:uid="{00000000-0005-0000-0000-0000D2080000}"/>
    <cellStyle name="40% - Accent1 2 14" xfId="2370" xr:uid="{00000000-0005-0000-0000-0000D3080000}"/>
    <cellStyle name="40% - Accent1 2 2" xfId="2371" xr:uid="{00000000-0005-0000-0000-0000D4080000}"/>
    <cellStyle name="40% - Accent1 2 3" xfId="2372" xr:uid="{00000000-0005-0000-0000-0000D5080000}"/>
    <cellStyle name="40% - Accent1 2 4" xfId="2373" xr:uid="{00000000-0005-0000-0000-0000D6080000}"/>
    <cellStyle name="40% - Accent1 2 5" xfId="2374" xr:uid="{00000000-0005-0000-0000-0000D7080000}"/>
    <cellStyle name="40% - Accent1 2 6" xfId="2375" xr:uid="{00000000-0005-0000-0000-0000D8080000}"/>
    <cellStyle name="40% - Accent1 2 7" xfId="2376" xr:uid="{00000000-0005-0000-0000-0000D9080000}"/>
    <cellStyle name="40% - Accent1 2 8" xfId="2377" xr:uid="{00000000-0005-0000-0000-0000DA080000}"/>
    <cellStyle name="40% - Accent1 2 9" xfId="2378" xr:uid="{00000000-0005-0000-0000-0000DB080000}"/>
    <cellStyle name="40% - Accent1 2 9 2" xfId="2379" xr:uid="{00000000-0005-0000-0000-0000DC080000}"/>
    <cellStyle name="40% - Accent1 20" xfId="2380" xr:uid="{00000000-0005-0000-0000-0000DD080000}"/>
    <cellStyle name="40% - Accent1 20 2" xfId="2381" xr:uid="{00000000-0005-0000-0000-0000DE080000}"/>
    <cellStyle name="40% - Accent1 20 2 2" xfId="2382" xr:uid="{00000000-0005-0000-0000-0000DF080000}"/>
    <cellStyle name="40% - Accent1 20 2 3" xfId="2383" xr:uid="{00000000-0005-0000-0000-0000E0080000}"/>
    <cellStyle name="40% - Accent1 20 2 4" xfId="2384" xr:uid="{00000000-0005-0000-0000-0000E1080000}"/>
    <cellStyle name="40% - Accent1 20 2 5" xfId="2385" xr:uid="{00000000-0005-0000-0000-0000E2080000}"/>
    <cellStyle name="40% - Accent1 20 2 6" xfId="2386" xr:uid="{00000000-0005-0000-0000-0000E3080000}"/>
    <cellStyle name="40% - Accent1 20 2 7" xfId="2387" xr:uid="{00000000-0005-0000-0000-0000E4080000}"/>
    <cellStyle name="40% - Accent1 20 3" xfId="2388" xr:uid="{00000000-0005-0000-0000-0000E5080000}"/>
    <cellStyle name="40% - Accent1 20 4" xfId="2389" xr:uid="{00000000-0005-0000-0000-0000E6080000}"/>
    <cellStyle name="40% - Accent1 20 5" xfId="2390" xr:uid="{00000000-0005-0000-0000-0000E7080000}"/>
    <cellStyle name="40% - Accent1 20 6" xfId="2391" xr:uid="{00000000-0005-0000-0000-0000E8080000}"/>
    <cellStyle name="40% - Accent1 20 7" xfId="2392" xr:uid="{00000000-0005-0000-0000-0000E9080000}"/>
    <cellStyle name="40% - Accent1 21" xfId="2393" xr:uid="{00000000-0005-0000-0000-0000EA080000}"/>
    <cellStyle name="40% - Accent1 21 2" xfId="2394" xr:uid="{00000000-0005-0000-0000-0000EB080000}"/>
    <cellStyle name="40% - Accent1 21 2 2" xfId="2395" xr:uid="{00000000-0005-0000-0000-0000EC080000}"/>
    <cellStyle name="40% - Accent1 21 2 3" xfId="2396" xr:uid="{00000000-0005-0000-0000-0000ED080000}"/>
    <cellStyle name="40% - Accent1 21 2 4" xfId="2397" xr:uid="{00000000-0005-0000-0000-0000EE080000}"/>
    <cellStyle name="40% - Accent1 21 2 5" xfId="2398" xr:uid="{00000000-0005-0000-0000-0000EF080000}"/>
    <cellStyle name="40% - Accent1 21 2 6" xfId="2399" xr:uid="{00000000-0005-0000-0000-0000F0080000}"/>
    <cellStyle name="40% - Accent1 21 2 7" xfId="2400" xr:uid="{00000000-0005-0000-0000-0000F1080000}"/>
    <cellStyle name="40% - Accent1 21 3" xfId="2401" xr:uid="{00000000-0005-0000-0000-0000F2080000}"/>
    <cellStyle name="40% - Accent1 21 4" xfId="2402" xr:uid="{00000000-0005-0000-0000-0000F3080000}"/>
    <cellStyle name="40% - Accent1 21 5" xfId="2403" xr:uid="{00000000-0005-0000-0000-0000F4080000}"/>
    <cellStyle name="40% - Accent1 21 6" xfId="2404" xr:uid="{00000000-0005-0000-0000-0000F5080000}"/>
    <cellStyle name="40% - Accent1 21 7" xfId="2405" xr:uid="{00000000-0005-0000-0000-0000F6080000}"/>
    <cellStyle name="40% - Accent1 22" xfId="2406" xr:uid="{00000000-0005-0000-0000-0000F7080000}"/>
    <cellStyle name="40% - Accent1 22 2" xfId="2407" xr:uid="{00000000-0005-0000-0000-0000F8080000}"/>
    <cellStyle name="40% - Accent1 22 2 2" xfId="2408" xr:uid="{00000000-0005-0000-0000-0000F9080000}"/>
    <cellStyle name="40% - Accent1 22 2 3" xfId="2409" xr:uid="{00000000-0005-0000-0000-0000FA080000}"/>
    <cellStyle name="40% - Accent1 22 2 4" xfId="2410" xr:uid="{00000000-0005-0000-0000-0000FB080000}"/>
    <cellStyle name="40% - Accent1 22 2 5" xfId="2411" xr:uid="{00000000-0005-0000-0000-0000FC080000}"/>
    <cellStyle name="40% - Accent1 22 2 6" xfId="2412" xr:uid="{00000000-0005-0000-0000-0000FD080000}"/>
    <cellStyle name="40% - Accent1 22 2 7" xfId="2413" xr:uid="{00000000-0005-0000-0000-0000FE080000}"/>
    <cellStyle name="40% - Accent1 22 3" xfId="2414" xr:uid="{00000000-0005-0000-0000-0000FF080000}"/>
    <cellStyle name="40% - Accent1 22 4" xfId="2415" xr:uid="{00000000-0005-0000-0000-000000090000}"/>
    <cellStyle name="40% - Accent1 22 5" xfId="2416" xr:uid="{00000000-0005-0000-0000-000001090000}"/>
    <cellStyle name="40% - Accent1 22 6" xfId="2417" xr:uid="{00000000-0005-0000-0000-000002090000}"/>
    <cellStyle name="40% - Accent1 22 7" xfId="2418" xr:uid="{00000000-0005-0000-0000-000003090000}"/>
    <cellStyle name="40% - Accent1 23" xfId="2419" xr:uid="{00000000-0005-0000-0000-000004090000}"/>
    <cellStyle name="40% - Accent1 23 2" xfId="2420" xr:uid="{00000000-0005-0000-0000-000005090000}"/>
    <cellStyle name="40% - Accent1 23 2 2" xfId="2421" xr:uid="{00000000-0005-0000-0000-000006090000}"/>
    <cellStyle name="40% - Accent1 23 2 2 2" xfId="2422" xr:uid="{00000000-0005-0000-0000-000007090000}"/>
    <cellStyle name="40% - Accent1 23 2 2 3" xfId="2423" xr:uid="{00000000-0005-0000-0000-000008090000}"/>
    <cellStyle name="40% - Accent1 23 2 3" xfId="2424" xr:uid="{00000000-0005-0000-0000-000009090000}"/>
    <cellStyle name="40% - Accent1 23 2 3 2" xfId="2425" xr:uid="{00000000-0005-0000-0000-00000A090000}"/>
    <cellStyle name="40% - Accent1 23 2 3 3" xfId="2426" xr:uid="{00000000-0005-0000-0000-00000B090000}"/>
    <cellStyle name="40% - Accent1 23 2 4" xfId="2427" xr:uid="{00000000-0005-0000-0000-00000C090000}"/>
    <cellStyle name="40% - Accent1 23 2 4 2" xfId="2428" xr:uid="{00000000-0005-0000-0000-00000D090000}"/>
    <cellStyle name="40% - Accent1 23 2 4 3" xfId="2429" xr:uid="{00000000-0005-0000-0000-00000E090000}"/>
    <cellStyle name="40% - Accent1 23 2 5" xfId="2430" xr:uid="{00000000-0005-0000-0000-00000F090000}"/>
    <cellStyle name="40% - Accent1 23 2 5 2" xfId="2431" xr:uid="{00000000-0005-0000-0000-000010090000}"/>
    <cellStyle name="40% - Accent1 23 2 5 3" xfId="2432" xr:uid="{00000000-0005-0000-0000-000011090000}"/>
    <cellStyle name="40% - Accent1 23 2 6" xfId="2433" xr:uid="{00000000-0005-0000-0000-000012090000}"/>
    <cellStyle name="40% - Accent1 23 2 6 2" xfId="2434" xr:uid="{00000000-0005-0000-0000-000013090000}"/>
    <cellStyle name="40% - Accent1 23 2 6 3" xfId="2435" xr:uid="{00000000-0005-0000-0000-000014090000}"/>
    <cellStyle name="40% - Accent1 23 2 7" xfId="2436" xr:uid="{00000000-0005-0000-0000-000015090000}"/>
    <cellStyle name="40% - Accent1 23 2 7 2" xfId="2437" xr:uid="{00000000-0005-0000-0000-000016090000}"/>
    <cellStyle name="40% - Accent1 23 2 7 3" xfId="2438" xr:uid="{00000000-0005-0000-0000-000017090000}"/>
    <cellStyle name="40% - Accent1 23 3" xfId="2439" xr:uid="{00000000-0005-0000-0000-000018090000}"/>
    <cellStyle name="40% - Accent1 23 4" xfId="2440" xr:uid="{00000000-0005-0000-0000-000019090000}"/>
    <cellStyle name="40% - Accent1 23 5" xfId="2441" xr:uid="{00000000-0005-0000-0000-00001A090000}"/>
    <cellStyle name="40% - Accent1 23 6" xfId="2442" xr:uid="{00000000-0005-0000-0000-00001B090000}"/>
    <cellStyle name="40% - Accent1 23 7" xfId="2443" xr:uid="{00000000-0005-0000-0000-00001C090000}"/>
    <cellStyle name="40% - Accent1 23 8" xfId="2444" xr:uid="{00000000-0005-0000-0000-00001D090000}"/>
    <cellStyle name="40% - Accent1 23 9" xfId="2445" xr:uid="{00000000-0005-0000-0000-00001E090000}"/>
    <cellStyle name="40% - Accent1 24" xfId="2446" xr:uid="{00000000-0005-0000-0000-00001F090000}"/>
    <cellStyle name="40% - Accent1 25" xfId="2447" xr:uid="{00000000-0005-0000-0000-000020090000}"/>
    <cellStyle name="40% - Accent1 26" xfId="2448" xr:uid="{00000000-0005-0000-0000-000021090000}"/>
    <cellStyle name="40% - Accent1 27" xfId="2449" xr:uid="{00000000-0005-0000-0000-000022090000}"/>
    <cellStyle name="40% - Accent1 28" xfId="2450" xr:uid="{00000000-0005-0000-0000-000023090000}"/>
    <cellStyle name="40% - Accent1 29" xfId="2451" xr:uid="{00000000-0005-0000-0000-000024090000}"/>
    <cellStyle name="40% - Accent1 3" xfId="2452" xr:uid="{00000000-0005-0000-0000-000025090000}"/>
    <cellStyle name="40% - Accent1 3 10" xfId="2453" xr:uid="{00000000-0005-0000-0000-000026090000}"/>
    <cellStyle name="40% - Accent1 3 11" xfId="2454" xr:uid="{00000000-0005-0000-0000-000027090000}"/>
    <cellStyle name="40% - Accent1 3 12" xfId="2455" xr:uid="{00000000-0005-0000-0000-000028090000}"/>
    <cellStyle name="40% - Accent1 3 13" xfId="2456" xr:uid="{00000000-0005-0000-0000-000029090000}"/>
    <cellStyle name="40% - Accent1 3 14" xfId="2457" xr:uid="{00000000-0005-0000-0000-00002A090000}"/>
    <cellStyle name="40% - Accent1 3 15" xfId="2458" xr:uid="{00000000-0005-0000-0000-00002B090000}"/>
    <cellStyle name="40% - Accent1 3 2" xfId="2459" xr:uid="{00000000-0005-0000-0000-00002C090000}"/>
    <cellStyle name="40% - Accent1 3 3" xfId="2460" xr:uid="{00000000-0005-0000-0000-00002D090000}"/>
    <cellStyle name="40% - Accent1 3 4" xfId="2461" xr:uid="{00000000-0005-0000-0000-00002E090000}"/>
    <cellStyle name="40% - Accent1 3 5" xfId="2462" xr:uid="{00000000-0005-0000-0000-00002F090000}"/>
    <cellStyle name="40% - Accent1 3 6" xfId="2463" xr:uid="{00000000-0005-0000-0000-000030090000}"/>
    <cellStyle name="40% - Accent1 3 7" xfId="2464" xr:uid="{00000000-0005-0000-0000-000031090000}"/>
    <cellStyle name="40% - Accent1 3 8" xfId="2465" xr:uid="{00000000-0005-0000-0000-000032090000}"/>
    <cellStyle name="40% - Accent1 3 9" xfId="2466" xr:uid="{00000000-0005-0000-0000-000033090000}"/>
    <cellStyle name="40% - Accent1 30" xfId="2467" xr:uid="{00000000-0005-0000-0000-000034090000}"/>
    <cellStyle name="40% - Accent1 31" xfId="2468" xr:uid="{00000000-0005-0000-0000-000035090000}"/>
    <cellStyle name="40% - Accent1 32" xfId="2469" xr:uid="{00000000-0005-0000-0000-000036090000}"/>
    <cellStyle name="40% - Accent1 33" xfId="2470" xr:uid="{00000000-0005-0000-0000-000037090000}"/>
    <cellStyle name="40% - Accent1 34" xfId="2471" xr:uid="{00000000-0005-0000-0000-000038090000}"/>
    <cellStyle name="40% - Accent1 35" xfId="2472" xr:uid="{00000000-0005-0000-0000-000039090000}"/>
    <cellStyle name="40% - Accent1 36" xfId="2473" xr:uid="{00000000-0005-0000-0000-00003A090000}"/>
    <cellStyle name="40% - Accent1 37" xfId="2474" xr:uid="{00000000-0005-0000-0000-00003B090000}"/>
    <cellStyle name="40% - Accent1 38" xfId="2475" xr:uid="{00000000-0005-0000-0000-00003C090000}"/>
    <cellStyle name="40% - Accent1 39" xfId="2476" xr:uid="{00000000-0005-0000-0000-00003D090000}"/>
    <cellStyle name="40% - Accent1 4" xfId="2477" xr:uid="{00000000-0005-0000-0000-00003E090000}"/>
    <cellStyle name="40% - Accent1 4 10" xfId="2478" xr:uid="{00000000-0005-0000-0000-00003F090000}"/>
    <cellStyle name="40% - Accent1 4 11" xfId="2479" xr:uid="{00000000-0005-0000-0000-000040090000}"/>
    <cellStyle name="40% - Accent1 4 12" xfId="2480" xr:uid="{00000000-0005-0000-0000-000041090000}"/>
    <cellStyle name="40% - Accent1 4 13" xfId="2481" xr:uid="{00000000-0005-0000-0000-000042090000}"/>
    <cellStyle name="40% - Accent1 4 14" xfId="2482" xr:uid="{00000000-0005-0000-0000-000043090000}"/>
    <cellStyle name="40% - Accent1 4 2" xfId="2483" xr:uid="{00000000-0005-0000-0000-000044090000}"/>
    <cellStyle name="40% - Accent1 4 3" xfId="2484" xr:uid="{00000000-0005-0000-0000-000045090000}"/>
    <cellStyle name="40% - Accent1 4 4" xfId="2485" xr:uid="{00000000-0005-0000-0000-000046090000}"/>
    <cellStyle name="40% - Accent1 4 5" xfId="2486" xr:uid="{00000000-0005-0000-0000-000047090000}"/>
    <cellStyle name="40% - Accent1 4 6" xfId="2487" xr:uid="{00000000-0005-0000-0000-000048090000}"/>
    <cellStyle name="40% - Accent1 4 7" xfId="2488" xr:uid="{00000000-0005-0000-0000-000049090000}"/>
    <cellStyle name="40% - Accent1 4 8" xfId="2489" xr:uid="{00000000-0005-0000-0000-00004A090000}"/>
    <cellStyle name="40% - Accent1 4 9" xfId="2490" xr:uid="{00000000-0005-0000-0000-00004B090000}"/>
    <cellStyle name="40% - Accent1 40" xfId="2491" xr:uid="{00000000-0005-0000-0000-00004C090000}"/>
    <cellStyle name="40% - Accent1 41" xfId="2492" xr:uid="{00000000-0005-0000-0000-00004D090000}"/>
    <cellStyle name="40% - Accent1 42" xfId="2493" xr:uid="{00000000-0005-0000-0000-00004E090000}"/>
    <cellStyle name="40% - Accent1 43" xfId="2494" xr:uid="{00000000-0005-0000-0000-00004F090000}"/>
    <cellStyle name="40% - Accent1 44" xfId="2495" xr:uid="{00000000-0005-0000-0000-000050090000}"/>
    <cellStyle name="40% - Accent1 45" xfId="2496" xr:uid="{00000000-0005-0000-0000-000051090000}"/>
    <cellStyle name="40% - Accent1 46" xfId="2497" xr:uid="{00000000-0005-0000-0000-000052090000}"/>
    <cellStyle name="40% - Accent1 47" xfId="2498" xr:uid="{00000000-0005-0000-0000-000053090000}"/>
    <cellStyle name="40% - Accent1 48" xfId="2499" xr:uid="{00000000-0005-0000-0000-000054090000}"/>
    <cellStyle name="40% - Accent1 49" xfId="2500" xr:uid="{00000000-0005-0000-0000-000055090000}"/>
    <cellStyle name="40% - Accent1 5" xfId="2501" xr:uid="{00000000-0005-0000-0000-000056090000}"/>
    <cellStyle name="40% - Accent1 5 10" xfId="2502" xr:uid="{00000000-0005-0000-0000-000057090000}"/>
    <cellStyle name="40% - Accent1 5 11" xfId="2503" xr:uid="{00000000-0005-0000-0000-000058090000}"/>
    <cellStyle name="40% - Accent1 5 12" xfId="2504" xr:uid="{00000000-0005-0000-0000-000059090000}"/>
    <cellStyle name="40% - Accent1 5 13" xfId="2505" xr:uid="{00000000-0005-0000-0000-00005A090000}"/>
    <cellStyle name="40% - Accent1 5 2" xfId="2506" xr:uid="{00000000-0005-0000-0000-00005B090000}"/>
    <cellStyle name="40% - Accent1 5 3" xfId="2507" xr:uid="{00000000-0005-0000-0000-00005C090000}"/>
    <cellStyle name="40% - Accent1 5 4" xfId="2508" xr:uid="{00000000-0005-0000-0000-00005D090000}"/>
    <cellStyle name="40% - Accent1 5 5" xfId="2509" xr:uid="{00000000-0005-0000-0000-00005E090000}"/>
    <cellStyle name="40% - Accent1 5 6" xfId="2510" xr:uid="{00000000-0005-0000-0000-00005F090000}"/>
    <cellStyle name="40% - Accent1 5 7" xfId="2511" xr:uid="{00000000-0005-0000-0000-000060090000}"/>
    <cellStyle name="40% - Accent1 5 8" xfId="2512" xr:uid="{00000000-0005-0000-0000-000061090000}"/>
    <cellStyle name="40% - Accent1 5 9" xfId="2513" xr:uid="{00000000-0005-0000-0000-000062090000}"/>
    <cellStyle name="40% - Accent1 50" xfId="2514" xr:uid="{00000000-0005-0000-0000-000063090000}"/>
    <cellStyle name="40% - Accent1 51" xfId="2515" xr:uid="{00000000-0005-0000-0000-000064090000}"/>
    <cellStyle name="40% - Accent1 52" xfId="2516" xr:uid="{00000000-0005-0000-0000-000065090000}"/>
    <cellStyle name="40% - Accent1 53" xfId="2517" xr:uid="{00000000-0005-0000-0000-000066090000}"/>
    <cellStyle name="40% - Accent1 54" xfId="2518" xr:uid="{00000000-0005-0000-0000-000067090000}"/>
    <cellStyle name="40% - Accent1 55" xfId="2519" xr:uid="{00000000-0005-0000-0000-000068090000}"/>
    <cellStyle name="40% - Accent1 56" xfId="2520" xr:uid="{00000000-0005-0000-0000-000069090000}"/>
    <cellStyle name="40% - Accent1 57" xfId="2521" xr:uid="{00000000-0005-0000-0000-00006A090000}"/>
    <cellStyle name="40% - Accent1 58" xfId="2522" xr:uid="{00000000-0005-0000-0000-00006B090000}"/>
    <cellStyle name="40% - Accent1 59" xfId="2523" xr:uid="{00000000-0005-0000-0000-00006C090000}"/>
    <cellStyle name="40% - Accent1 6" xfId="2524" xr:uid="{00000000-0005-0000-0000-00006D090000}"/>
    <cellStyle name="40% - Accent1 6 10" xfId="2525" xr:uid="{00000000-0005-0000-0000-00006E090000}"/>
    <cellStyle name="40% - Accent1 6 11" xfId="2526" xr:uid="{00000000-0005-0000-0000-00006F090000}"/>
    <cellStyle name="40% - Accent1 6 12" xfId="2527" xr:uid="{00000000-0005-0000-0000-000070090000}"/>
    <cellStyle name="40% - Accent1 6 13" xfId="2528" xr:uid="{00000000-0005-0000-0000-000071090000}"/>
    <cellStyle name="40% - Accent1 6 2" xfId="2529" xr:uid="{00000000-0005-0000-0000-000072090000}"/>
    <cellStyle name="40% - Accent1 6 3" xfId="2530" xr:uid="{00000000-0005-0000-0000-000073090000}"/>
    <cellStyle name="40% - Accent1 6 4" xfId="2531" xr:uid="{00000000-0005-0000-0000-000074090000}"/>
    <cellStyle name="40% - Accent1 6 5" xfId="2532" xr:uid="{00000000-0005-0000-0000-000075090000}"/>
    <cellStyle name="40% - Accent1 6 6" xfId="2533" xr:uid="{00000000-0005-0000-0000-000076090000}"/>
    <cellStyle name="40% - Accent1 6 7" xfId="2534" xr:uid="{00000000-0005-0000-0000-000077090000}"/>
    <cellStyle name="40% - Accent1 6 8" xfId="2535" xr:uid="{00000000-0005-0000-0000-000078090000}"/>
    <cellStyle name="40% - Accent1 6 9" xfId="2536" xr:uid="{00000000-0005-0000-0000-000079090000}"/>
    <cellStyle name="40% - Accent1 60" xfId="2537" xr:uid="{00000000-0005-0000-0000-00007A090000}"/>
    <cellStyle name="40% - Accent1 61" xfId="2538" xr:uid="{00000000-0005-0000-0000-00007B090000}"/>
    <cellStyle name="40% - Accent1 62" xfId="2539" xr:uid="{00000000-0005-0000-0000-00007C090000}"/>
    <cellStyle name="40% - Accent1 63" xfId="2540" xr:uid="{00000000-0005-0000-0000-00007D090000}"/>
    <cellStyle name="40% - Accent1 64" xfId="2541" xr:uid="{00000000-0005-0000-0000-00007E090000}"/>
    <cellStyle name="40% - Accent1 65" xfId="2542" xr:uid="{00000000-0005-0000-0000-00007F090000}"/>
    <cellStyle name="40% - Accent1 66" xfId="2543" xr:uid="{00000000-0005-0000-0000-000080090000}"/>
    <cellStyle name="40% - Accent1 67" xfId="2544" xr:uid="{00000000-0005-0000-0000-000081090000}"/>
    <cellStyle name="40% - Accent1 68" xfId="2545" xr:uid="{00000000-0005-0000-0000-000082090000}"/>
    <cellStyle name="40% - Accent1 69" xfId="2546" xr:uid="{00000000-0005-0000-0000-000083090000}"/>
    <cellStyle name="40% - Accent1 7" xfId="2547" xr:uid="{00000000-0005-0000-0000-000084090000}"/>
    <cellStyle name="40% - Accent1 7 10" xfId="2548" xr:uid="{00000000-0005-0000-0000-000085090000}"/>
    <cellStyle name="40% - Accent1 7 11" xfId="2549" xr:uid="{00000000-0005-0000-0000-000086090000}"/>
    <cellStyle name="40% - Accent1 7 12" xfId="2550" xr:uid="{00000000-0005-0000-0000-000087090000}"/>
    <cellStyle name="40% - Accent1 7 13" xfId="2551" xr:uid="{00000000-0005-0000-0000-000088090000}"/>
    <cellStyle name="40% - Accent1 7 2" xfId="2552" xr:uid="{00000000-0005-0000-0000-000089090000}"/>
    <cellStyle name="40% - Accent1 7 3" xfId="2553" xr:uid="{00000000-0005-0000-0000-00008A090000}"/>
    <cellStyle name="40% - Accent1 7 4" xfId="2554" xr:uid="{00000000-0005-0000-0000-00008B090000}"/>
    <cellStyle name="40% - Accent1 7 5" xfId="2555" xr:uid="{00000000-0005-0000-0000-00008C090000}"/>
    <cellStyle name="40% - Accent1 7 6" xfId="2556" xr:uid="{00000000-0005-0000-0000-00008D090000}"/>
    <cellStyle name="40% - Accent1 7 7" xfId="2557" xr:uid="{00000000-0005-0000-0000-00008E090000}"/>
    <cellStyle name="40% - Accent1 7 8" xfId="2558" xr:uid="{00000000-0005-0000-0000-00008F090000}"/>
    <cellStyle name="40% - Accent1 7 9" xfId="2559" xr:uid="{00000000-0005-0000-0000-000090090000}"/>
    <cellStyle name="40% - Accent1 70" xfId="2560" xr:uid="{00000000-0005-0000-0000-000091090000}"/>
    <cellStyle name="40% - Accent1 71" xfId="2561" xr:uid="{00000000-0005-0000-0000-000092090000}"/>
    <cellStyle name="40% - Accent1 72" xfId="2562" xr:uid="{00000000-0005-0000-0000-000093090000}"/>
    <cellStyle name="40% - Accent1 8" xfId="2563" xr:uid="{00000000-0005-0000-0000-000094090000}"/>
    <cellStyle name="40% - Accent1 8 10" xfId="2564" xr:uid="{00000000-0005-0000-0000-000095090000}"/>
    <cellStyle name="40% - Accent1 8 11" xfId="2565" xr:uid="{00000000-0005-0000-0000-000096090000}"/>
    <cellStyle name="40% - Accent1 8 12" xfId="2566" xr:uid="{00000000-0005-0000-0000-000097090000}"/>
    <cellStyle name="40% - Accent1 8 13" xfId="2567" xr:uid="{00000000-0005-0000-0000-000098090000}"/>
    <cellStyle name="40% - Accent1 8 2" xfId="2568" xr:uid="{00000000-0005-0000-0000-000099090000}"/>
    <cellStyle name="40% - Accent1 8 3" xfId="2569" xr:uid="{00000000-0005-0000-0000-00009A090000}"/>
    <cellStyle name="40% - Accent1 8 4" xfId="2570" xr:uid="{00000000-0005-0000-0000-00009B090000}"/>
    <cellStyle name="40% - Accent1 8 5" xfId="2571" xr:uid="{00000000-0005-0000-0000-00009C090000}"/>
    <cellStyle name="40% - Accent1 8 6" xfId="2572" xr:uid="{00000000-0005-0000-0000-00009D090000}"/>
    <cellStyle name="40% - Accent1 8 7" xfId="2573" xr:uid="{00000000-0005-0000-0000-00009E090000}"/>
    <cellStyle name="40% - Accent1 8 8" xfId="2574" xr:uid="{00000000-0005-0000-0000-00009F090000}"/>
    <cellStyle name="40% - Accent1 8 9" xfId="2575" xr:uid="{00000000-0005-0000-0000-0000A0090000}"/>
    <cellStyle name="40% - Accent1 9" xfId="2576" xr:uid="{00000000-0005-0000-0000-0000A1090000}"/>
    <cellStyle name="40% - Accent1 9 2" xfId="2577" xr:uid="{00000000-0005-0000-0000-0000A2090000}"/>
    <cellStyle name="40% - Accent1 9 2 2" xfId="2578" xr:uid="{00000000-0005-0000-0000-0000A3090000}"/>
    <cellStyle name="40% - Accent1 9 2 3" xfId="2579" xr:uid="{00000000-0005-0000-0000-0000A4090000}"/>
    <cellStyle name="40% - Accent1 9 2 4" xfId="2580" xr:uid="{00000000-0005-0000-0000-0000A5090000}"/>
    <cellStyle name="40% - Accent1 9 2 5" xfId="2581" xr:uid="{00000000-0005-0000-0000-0000A6090000}"/>
    <cellStyle name="40% - Accent1 9 2 6" xfId="2582" xr:uid="{00000000-0005-0000-0000-0000A7090000}"/>
    <cellStyle name="40% - Accent1 9 2 7" xfId="2583" xr:uid="{00000000-0005-0000-0000-0000A8090000}"/>
    <cellStyle name="40% - Accent1 9 3" xfId="2584" xr:uid="{00000000-0005-0000-0000-0000A9090000}"/>
    <cellStyle name="40% - Accent1 9 4" xfId="2585" xr:uid="{00000000-0005-0000-0000-0000AA090000}"/>
    <cellStyle name="40% - Accent1 9 5" xfId="2586" xr:uid="{00000000-0005-0000-0000-0000AB090000}"/>
    <cellStyle name="40% - Accent1 9 6" xfId="2587" xr:uid="{00000000-0005-0000-0000-0000AC090000}"/>
    <cellStyle name="40% - Accent1 9 7" xfId="2588" xr:uid="{00000000-0005-0000-0000-0000AD090000}"/>
    <cellStyle name="40% - Accent2" xfId="30307" builtinId="35" customBuiltin="1"/>
    <cellStyle name="40% - Accent2 10" xfId="2589" xr:uid="{00000000-0005-0000-0000-0000AF090000}"/>
    <cellStyle name="40% - Accent2 11" xfId="2590" xr:uid="{00000000-0005-0000-0000-0000B0090000}"/>
    <cellStyle name="40% - Accent2 12" xfId="2591" xr:uid="{00000000-0005-0000-0000-0000B1090000}"/>
    <cellStyle name="40% - Accent2 13" xfId="2592" xr:uid="{00000000-0005-0000-0000-0000B2090000}"/>
    <cellStyle name="40% - Accent2 14" xfId="2593" xr:uid="{00000000-0005-0000-0000-0000B3090000}"/>
    <cellStyle name="40% - Accent2 15" xfId="2594" xr:uid="{00000000-0005-0000-0000-0000B4090000}"/>
    <cellStyle name="40% - Accent2 16" xfId="2595" xr:uid="{00000000-0005-0000-0000-0000B5090000}"/>
    <cellStyle name="40% - Accent2 17" xfId="2596" xr:uid="{00000000-0005-0000-0000-0000B6090000}"/>
    <cellStyle name="40% - Accent2 18" xfId="2597" xr:uid="{00000000-0005-0000-0000-0000B7090000}"/>
    <cellStyle name="40% - Accent2 19" xfId="2598" xr:uid="{00000000-0005-0000-0000-0000B8090000}"/>
    <cellStyle name="40% - Accent2 2" xfId="2599" xr:uid="{00000000-0005-0000-0000-0000B9090000}"/>
    <cellStyle name="40% - Accent2 2 2" xfId="2600" xr:uid="{00000000-0005-0000-0000-0000BA090000}"/>
    <cellStyle name="40% - Accent2 2 3" xfId="2601" xr:uid="{00000000-0005-0000-0000-0000BB090000}"/>
    <cellStyle name="40% - Accent2 2 4" xfId="2602" xr:uid="{00000000-0005-0000-0000-0000BC090000}"/>
    <cellStyle name="40% - Accent2 2 5" xfId="2603" xr:uid="{00000000-0005-0000-0000-0000BD090000}"/>
    <cellStyle name="40% - Accent2 2 6" xfId="2604" xr:uid="{00000000-0005-0000-0000-0000BE090000}"/>
    <cellStyle name="40% - Accent2 2 7" xfId="2605" xr:uid="{00000000-0005-0000-0000-0000BF090000}"/>
    <cellStyle name="40% - Accent2 2 8" xfId="2606" xr:uid="{00000000-0005-0000-0000-0000C0090000}"/>
    <cellStyle name="40% - Accent2 20" xfId="2607" xr:uid="{00000000-0005-0000-0000-0000C1090000}"/>
    <cellStyle name="40% - Accent2 21" xfId="2608" xr:uid="{00000000-0005-0000-0000-0000C2090000}"/>
    <cellStyle name="40% - Accent2 22" xfId="2609" xr:uid="{00000000-0005-0000-0000-0000C3090000}"/>
    <cellStyle name="40% - Accent2 23" xfId="2610" xr:uid="{00000000-0005-0000-0000-0000C4090000}"/>
    <cellStyle name="40% - Accent2 23 2" xfId="2611" xr:uid="{00000000-0005-0000-0000-0000C5090000}"/>
    <cellStyle name="40% - Accent2 23 2 2" xfId="2612" xr:uid="{00000000-0005-0000-0000-0000C6090000}"/>
    <cellStyle name="40% - Accent2 23 2 2 2" xfId="2613" xr:uid="{00000000-0005-0000-0000-0000C7090000}"/>
    <cellStyle name="40% - Accent2 23 2 2 3" xfId="2614" xr:uid="{00000000-0005-0000-0000-0000C8090000}"/>
    <cellStyle name="40% - Accent2 23 2 3" xfId="2615" xr:uid="{00000000-0005-0000-0000-0000C9090000}"/>
    <cellStyle name="40% - Accent2 23 2 3 2" xfId="2616" xr:uid="{00000000-0005-0000-0000-0000CA090000}"/>
    <cellStyle name="40% - Accent2 23 2 3 3" xfId="2617" xr:uid="{00000000-0005-0000-0000-0000CB090000}"/>
    <cellStyle name="40% - Accent2 23 2 4" xfId="2618" xr:uid="{00000000-0005-0000-0000-0000CC090000}"/>
    <cellStyle name="40% - Accent2 23 2 4 2" xfId="2619" xr:uid="{00000000-0005-0000-0000-0000CD090000}"/>
    <cellStyle name="40% - Accent2 23 2 4 3" xfId="2620" xr:uid="{00000000-0005-0000-0000-0000CE090000}"/>
    <cellStyle name="40% - Accent2 23 2 5" xfId="2621" xr:uid="{00000000-0005-0000-0000-0000CF090000}"/>
    <cellStyle name="40% - Accent2 23 2 5 2" xfId="2622" xr:uid="{00000000-0005-0000-0000-0000D0090000}"/>
    <cellStyle name="40% - Accent2 23 2 5 3" xfId="2623" xr:uid="{00000000-0005-0000-0000-0000D1090000}"/>
    <cellStyle name="40% - Accent2 23 2 6" xfId="2624" xr:uid="{00000000-0005-0000-0000-0000D2090000}"/>
    <cellStyle name="40% - Accent2 23 2 6 2" xfId="2625" xr:uid="{00000000-0005-0000-0000-0000D3090000}"/>
    <cellStyle name="40% - Accent2 23 2 6 3" xfId="2626" xr:uid="{00000000-0005-0000-0000-0000D4090000}"/>
    <cellStyle name="40% - Accent2 23 2 7" xfId="2627" xr:uid="{00000000-0005-0000-0000-0000D5090000}"/>
    <cellStyle name="40% - Accent2 23 2 7 2" xfId="2628" xr:uid="{00000000-0005-0000-0000-0000D6090000}"/>
    <cellStyle name="40% - Accent2 23 2 7 3" xfId="2629" xr:uid="{00000000-0005-0000-0000-0000D7090000}"/>
    <cellStyle name="40% - Accent2 23 3" xfId="2630" xr:uid="{00000000-0005-0000-0000-0000D8090000}"/>
    <cellStyle name="40% - Accent2 23 4" xfId="2631" xr:uid="{00000000-0005-0000-0000-0000D9090000}"/>
    <cellStyle name="40% - Accent2 23 5" xfId="2632" xr:uid="{00000000-0005-0000-0000-0000DA090000}"/>
    <cellStyle name="40% - Accent2 23 6" xfId="2633" xr:uid="{00000000-0005-0000-0000-0000DB090000}"/>
    <cellStyle name="40% - Accent2 23 7" xfId="2634" xr:uid="{00000000-0005-0000-0000-0000DC090000}"/>
    <cellStyle name="40% - Accent2 23 8" xfId="2635" xr:uid="{00000000-0005-0000-0000-0000DD090000}"/>
    <cellStyle name="40% - Accent2 23 9" xfId="2636" xr:uid="{00000000-0005-0000-0000-0000DE090000}"/>
    <cellStyle name="40% - Accent2 24" xfId="2637" xr:uid="{00000000-0005-0000-0000-0000DF090000}"/>
    <cellStyle name="40% - Accent2 25" xfId="2638" xr:uid="{00000000-0005-0000-0000-0000E0090000}"/>
    <cellStyle name="40% - Accent2 26" xfId="2639" xr:uid="{00000000-0005-0000-0000-0000E1090000}"/>
    <cellStyle name="40% - Accent2 27" xfId="2640" xr:uid="{00000000-0005-0000-0000-0000E2090000}"/>
    <cellStyle name="40% - Accent2 28" xfId="2641" xr:uid="{00000000-0005-0000-0000-0000E3090000}"/>
    <cellStyle name="40% - Accent2 29" xfId="2642" xr:uid="{00000000-0005-0000-0000-0000E4090000}"/>
    <cellStyle name="40% - Accent2 3" xfId="2643" xr:uid="{00000000-0005-0000-0000-0000E5090000}"/>
    <cellStyle name="40% - Accent2 3 2" xfId="2644" xr:uid="{00000000-0005-0000-0000-0000E6090000}"/>
    <cellStyle name="40% - Accent2 3 3" xfId="2645" xr:uid="{00000000-0005-0000-0000-0000E7090000}"/>
    <cellStyle name="40% - Accent2 3 4" xfId="2646" xr:uid="{00000000-0005-0000-0000-0000E8090000}"/>
    <cellStyle name="40% - Accent2 3 5" xfId="2647" xr:uid="{00000000-0005-0000-0000-0000E9090000}"/>
    <cellStyle name="40% - Accent2 3 6" xfId="2648" xr:uid="{00000000-0005-0000-0000-0000EA090000}"/>
    <cellStyle name="40% - Accent2 3 7" xfId="2649" xr:uid="{00000000-0005-0000-0000-0000EB090000}"/>
    <cellStyle name="40% - Accent2 3 8" xfId="2650" xr:uid="{00000000-0005-0000-0000-0000EC090000}"/>
    <cellStyle name="40% - Accent2 30" xfId="2651" xr:uid="{00000000-0005-0000-0000-0000ED090000}"/>
    <cellStyle name="40% - Accent2 31" xfId="2652" xr:uid="{00000000-0005-0000-0000-0000EE090000}"/>
    <cellStyle name="40% - Accent2 32" xfId="2653" xr:uid="{00000000-0005-0000-0000-0000EF090000}"/>
    <cellStyle name="40% - Accent2 33" xfId="2654" xr:uid="{00000000-0005-0000-0000-0000F0090000}"/>
    <cellStyle name="40% - Accent2 34" xfId="2655" xr:uid="{00000000-0005-0000-0000-0000F1090000}"/>
    <cellStyle name="40% - Accent2 35" xfId="2656" xr:uid="{00000000-0005-0000-0000-0000F2090000}"/>
    <cellStyle name="40% - Accent2 36" xfId="2657" xr:uid="{00000000-0005-0000-0000-0000F3090000}"/>
    <cellStyle name="40% - Accent2 37" xfId="2658" xr:uid="{00000000-0005-0000-0000-0000F4090000}"/>
    <cellStyle name="40% - Accent2 38" xfId="2659" xr:uid="{00000000-0005-0000-0000-0000F5090000}"/>
    <cellStyle name="40% - Accent2 39" xfId="2660" xr:uid="{00000000-0005-0000-0000-0000F6090000}"/>
    <cellStyle name="40% - Accent2 4" xfId="2661" xr:uid="{00000000-0005-0000-0000-0000F7090000}"/>
    <cellStyle name="40% - Accent2 4 2" xfId="2662" xr:uid="{00000000-0005-0000-0000-0000F8090000}"/>
    <cellStyle name="40% - Accent2 4 3" xfId="2663" xr:uid="{00000000-0005-0000-0000-0000F9090000}"/>
    <cellStyle name="40% - Accent2 4 4" xfId="2664" xr:uid="{00000000-0005-0000-0000-0000FA090000}"/>
    <cellStyle name="40% - Accent2 4 5" xfId="2665" xr:uid="{00000000-0005-0000-0000-0000FB090000}"/>
    <cellStyle name="40% - Accent2 4 6" xfId="2666" xr:uid="{00000000-0005-0000-0000-0000FC090000}"/>
    <cellStyle name="40% - Accent2 4 7" xfId="2667" xr:uid="{00000000-0005-0000-0000-0000FD090000}"/>
    <cellStyle name="40% - Accent2 4 8" xfId="2668" xr:uid="{00000000-0005-0000-0000-0000FE090000}"/>
    <cellStyle name="40% - Accent2 40" xfId="2669" xr:uid="{00000000-0005-0000-0000-0000FF090000}"/>
    <cellStyle name="40% - Accent2 41" xfId="2670" xr:uid="{00000000-0005-0000-0000-0000000A0000}"/>
    <cellStyle name="40% - Accent2 42" xfId="2671" xr:uid="{00000000-0005-0000-0000-0000010A0000}"/>
    <cellStyle name="40% - Accent2 43" xfId="2672" xr:uid="{00000000-0005-0000-0000-0000020A0000}"/>
    <cellStyle name="40% - Accent2 44" xfId="2673" xr:uid="{00000000-0005-0000-0000-0000030A0000}"/>
    <cellStyle name="40% - Accent2 45" xfId="2674" xr:uid="{00000000-0005-0000-0000-0000040A0000}"/>
    <cellStyle name="40% - Accent2 46" xfId="2675" xr:uid="{00000000-0005-0000-0000-0000050A0000}"/>
    <cellStyle name="40% - Accent2 47" xfId="2676" xr:uid="{00000000-0005-0000-0000-0000060A0000}"/>
    <cellStyle name="40% - Accent2 48" xfId="2677" xr:uid="{00000000-0005-0000-0000-0000070A0000}"/>
    <cellStyle name="40% - Accent2 49" xfId="2678" xr:uid="{00000000-0005-0000-0000-0000080A0000}"/>
    <cellStyle name="40% - Accent2 5" xfId="2679" xr:uid="{00000000-0005-0000-0000-0000090A0000}"/>
    <cellStyle name="40% - Accent2 5 2" xfId="2680" xr:uid="{00000000-0005-0000-0000-00000A0A0000}"/>
    <cellStyle name="40% - Accent2 5 3" xfId="2681" xr:uid="{00000000-0005-0000-0000-00000B0A0000}"/>
    <cellStyle name="40% - Accent2 5 4" xfId="2682" xr:uid="{00000000-0005-0000-0000-00000C0A0000}"/>
    <cellStyle name="40% - Accent2 5 5" xfId="2683" xr:uid="{00000000-0005-0000-0000-00000D0A0000}"/>
    <cellStyle name="40% - Accent2 5 6" xfId="2684" xr:uid="{00000000-0005-0000-0000-00000E0A0000}"/>
    <cellStyle name="40% - Accent2 5 7" xfId="2685" xr:uid="{00000000-0005-0000-0000-00000F0A0000}"/>
    <cellStyle name="40% - Accent2 50" xfId="2686" xr:uid="{00000000-0005-0000-0000-0000100A0000}"/>
    <cellStyle name="40% - Accent2 51" xfId="2687" xr:uid="{00000000-0005-0000-0000-0000110A0000}"/>
    <cellStyle name="40% - Accent2 52" xfId="2688" xr:uid="{00000000-0005-0000-0000-0000120A0000}"/>
    <cellStyle name="40% - Accent2 53" xfId="2689" xr:uid="{00000000-0005-0000-0000-0000130A0000}"/>
    <cellStyle name="40% - Accent2 54" xfId="2690" xr:uid="{00000000-0005-0000-0000-0000140A0000}"/>
    <cellStyle name="40% - Accent2 55" xfId="2691" xr:uid="{00000000-0005-0000-0000-0000150A0000}"/>
    <cellStyle name="40% - Accent2 56" xfId="2692" xr:uid="{00000000-0005-0000-0000-0000160A0000}"/>
    <cellStyle name="40% - Accent2 57" xfId="2693" xr:uid="{00000000-0005-0000-0000-0000170A0000}"/>
    <cellStyle name="40% - Accent2 58" xfId="2694" xr:uid="{00000000-0005-0000-0000-0000180A0000}"/>
    <cellStyle name="40% - Accent2 59" xfId="2695" xr:uid="{00000000-0005-0000-0000-0000190A0000}"/>
    <cellStyle name="40% - Accent2 6" xfId="2696" xr:uid="{00000000-0005-0000-0000-00001A0A0000}"/>
    <cellStyle name="40% - Accent2 6 2" xfId="2697" xr:uid="{00000000-0005-0000-0000-00001B0A0000}"/>
    <cellStyle name="40% - Accent2 6 3" xfId="2698" xr:uid="{00000000-0005-0000-0000-00001C0A0000}"/>
    <cellStyle name="40% - Accent2 6 4" xfId="2699" xr:uid="{00000000-0005-0000-0000-00001D0A0000}"/>
    <cellStyle name="40% - Accent2 6 5" xfId="2700" xr:uid="{00000000-0005-0000-0000-00001E0A0000}"/>
    <cellStyle name="40% - Accent2 6 6" xfId="2701" xr:uid="{00000000-0005-0000-0000-00001F0A0000}"/>
    <cellStyle name="40% - Accent2 6 7" xfId="2702" xr:uid="{00000000-0005-0000-0000-0000200A0000}"/>
    <cellStyle name="40% - Accent2 60" xfId="2703" xr:uid="{00000000-0005-0000-0000-0000210A0000}"/>
    <cellStyle name="40% - Accent2 61" xfId="2704" xr:uid="{00000000-0005-0000-0000-0000220A0000}"/>
    <cellStyle name="40% - Accent2 62" xfId="2705" xr:uid="{00000000-0005-0000-0000-0000230A0000}"/>
    <cellStyle name="40% - Accent2 63" xfId="2706" xr:uid="{00000000-0005-0000-0000-0000240A0000}"/>
    <cellStyle name="40% - Accent2 64" xfId="2707" xr:uid="{00000000-0005-0000-0000-0000250A0000}"/>
    <cellStyle name="40% - Accent2 65" xfId="2708" xr:uid="{00000000-0005-0000-0000-0000260A0000}"/>
    <cellStyle name="40% - Accent2 66" xfId="2709" xr:uid="{00000000-0005-0000-0000-0000270A0000}"/>
    <cellStyle name="40% - Accent2 67" xfId="2710" xr:uid="{00000000-0005-0000-0000-0000280A0000}"/>
    <cellStyle name="40% - Accent2 68" xfId="2711" xr:uid="{00000000-0005-0000-0000-0000290A0000}"/>
    <cellStyle name="40% - Accent2 69" xfId="2712" xr:uid="{00000000-0005-0000-0000-00002A0A0000}"/>
    <cellStyle name="40% - Accent2 7" xfId="2713" xr:uid="{00000000-0005-0000-0000-00002B0A0000}"/>
    <cellStyle name="40% - Accent2 7 2" xfId="2714" xr:uid="{00000000-0005-0000-0000-00002C0A0000}"/>
    <cellStyle name="40% - Accent2 7 3" xfId="2715" xr:uid="{00000000-0005-0000-0000-00002D0A0000}"/>
    <cellStyle name="40% - Accent2 7 4" xfId="2716" xr:uid="{00000000-0005-0000-0000-00002E0A0000}"/>
    <cellStyle name="40% - Accent2 7 5" xfId="2717" xr:uid="{00000000-0005-0000-0000-00002F0A0000}"/>
    <cellStyle name="40% - Accent2 7 6" xfId="2718" xr:uid="{00000000-0005-0000-0000-0000300A0000}"/>
    <cellStyle name="40% - Accent2 7 7" xfId="2719" xr:uid="{00000000-0005-0000-0000-0000310A0000}"/>
    <cellStyle name="40% - Accent2 70" xfId="2720" xr:uid="{00000000-0005-0000-0000-0000320A0000}"/>
    <cellStyle name="40% - Accent2 71" xfId="2721" xr:uid="{00000000-0005-0000-0000-0000330A0000}"/>
    <cellStyle name="40% - Accent2 72" xfId="2722" xr:uid="{00000000-0005-0000-0000-0000340A0000}"/>
    <cellStyle name="40% - Accent2 8" xfId="2723" xr:uid="{00000000-0005-0000-0000-0000350A0000}"/>
    <cellStyle name="40% - Accent2 8 2" xfId="2724" xr:uid="{00000000-0005-0000-0000-0000360A0000}"/>
    <cellStyle name="40% - Accent2 8 3" xfId="2725" xr:uid="{00000000-0005-0000-0000-0000370A0000}"/>
    <cellStyle name="40% - Accent2 8 4" xfId="2726" xr:uid="{00000000-0005-0000-0000-0000380A0000}"/>
    <cellStyle name="40% - Accent2 8 5" xfId="2727" xr:uid="{00000000-0005-0000-0000-0000390A0000}"/>
    <cellStyle name="40% - Accent2 8 6" xfId="2728" xr:uid="{00000000-0005-0000-0000-00003A0A0000}"/>
    <cellStyle name="40% - Accent2 8 7" xfId="2729" xr:uid="{00000000-0005-0000-0000-00003B0A0000}"/>
    <cellStyle name="40% - Accent2 9" xfId="2730" xr:uid="{00000000-0005-0000-0000-00003C0A0000}"/>
    <cellStyle name="40% - Accent3" xfId="30311" builtinId="39" customBuiltin="1"/>
    <cellStyle name="40% - Accent3 10" xfId="2731" xr:uid="{00000000-0005-0000-0000-00003E0A0000}"/>
    <cellStyle name="40% - Accent3 10 2" xfId="2732" xr:uid="{00000000-0005-0000-0000-00003F0A0000}"/>
    <cellStyle name="40% - Accent3 10 2 2" xfId="2733" xr:uid="{00000000-0005-0000-0000-0000400A0000}"/>
    <cellStyle name="40% - Accent3 10 2 3" xfId="2734" xr:uid="{00000000-0005-0000-0000-0000410A0000}"/>
    <cellStyle name="40% - Accent3 10 2 4" xfId="2735" xr:uid="{00000000-0005-0000-0000-0000420A0000}"/>
    <cellStyle name="40% - Accent3 10 2 5" xfId="2736" xr:uid="{00000000-0005-0000-0000-0000430A0000}"/>
    <cellStyle name="40% - Accent3 10 2 6" xfId="2737" xr:uid="{00000000-0005-0000-0000-0000440A0000}"/>
    <cellStyle name="40% - Accent3 10 2 7" xfId="2738" xr:uid="{00000000-0005-0000-0000-0000450A0000}"/>
    <cellStyle name="40% - Accent3 10 3" xfId="2739" xr:uid="{00000000-0005-0000-0000-0000460A0000}"/>
    <cellStyle name="40% - Accent3 10 4" xfId="2740" xr:uid="{00000000-0005-0000-0000-0000470A0000}"/>
    <cellStyle name="40% - Accent3 10 5" xfId="2741" xr:uid="{00000000-0005-0000-0000-0000480A0000}"/>
    <cellStyle name="40% - Accent3 10 6" xfId="2742" xr:uid="{00000000-0005-0000-0000-0000490A0000}"/>
    <cellStyle name="40% - Accent3 10 7" xfId="2743" xr:uid="{00000000-0005-0000-0000-00004A0A0000}"/>
    <cellStyle name="40% - Accent3 11" xfId="2744" xr:uid="{00000000-0005-0000-0000-00004B0A0000}"/>
    <cellStyle name="40% - Accent3 11 2" xfId="2745" xr:uid="{00000000-0005-0000-0000-00004C0A0000}"/>
    <cellStyle name="40% - Accent3 11 2 2" xfId="2746" xr:uid="{00000000-0005-0000-0000-00004D0A0000}"/>
    <cellStyle name="40% - Accent3 11 2 3" xfId="2747" xr:uid="{00000000-0005-0000-0000-00004E0A0000}"/>
    <cellStyle name="40% - Accent3 11 2 4" xfId="2748" xr:uid="{00000000-0005-0000-0000-00004F0A0000}"/>
    <cellStyle name="40% - Accent3 11 2 5" xfId="2749" xr:uid="{00000000-0005-0000-0000-0000500A0000}"/>
    <cellStyle name="40% - Accent3 11 2 6" xfId="2750" xr:uid="{00000000-0005-0000-0000-0000510A0000}"/>
    <cellStyle name="40% - Accent3 11 2 7" xfId="2751" xr:uid="{00000000-0005-0000-0000-0000520A0000}"/>
    <cellStyle name="40% - Accent3 11 3" xfId="2752" xr:uid="{00000000-0005-0000-0000-0000530A0000}"/>
    <cellStyle name="40% - Accent3 11 4" xfId="2753" xr:uid="{00000000-0005-0000-0000-0000540A0000}"/>
    <cellStyle name="40% - Accent3 11 5" xfId="2754" xr:uid="{00000000-0005-0000-0000-0000550A0000}"/>
    <cellStyle name="40% - Accent3 11 6" xfId="2755" xr:uid="{00000000-0005-0000-0000-0000560A0000}"/>
    <cellStyle name="40% - Accent3 11 7" xfId="2756" xr:uid="{00000000-0005-0000-0000-0000570A0000}"/>
    <cellStyle name="40% - Accent3 12" xfId="2757" xr:uid="{00000000-0005-0000-0000-0000580A0000}"/>
    <cellStyle name="40% - Accent3 12 2" xfId="2758" xr:uid="{00000000-0005-0000-0000-0000590A0000}"/>
    <cellStyle name="40% - Accent3 12 2 2" xfId="2759" xr:uid="{00000000-0005-0000-0000-00005A0A0000}"/>
    <cellStyle name="40% - Accent3 12 2 3" xfId="2760" xr:uid="{00000000-0005-0000-0000-00005B0A0000}"/>
    <cellStyle name="40% - Accent3 12 2 4" xfId="2761" xr:uid="{00000000-0005-0000-0000-00005C0A0000}"/>
    <cellStyle name="40% - Accent3 12 2 5" xfId="2762" xr:uid="{00000000-0005-0000-0000-00005D0A0000}"/>
    <cellStyle name="40% - Accent3 12 2 6" xfId="2763" xr:uid="{00000000-0005-0000-0000-00005E0A0000}"/>
    <cellStyle name="40% - Accent3 12 2 7" xfId="2764" xr:uid="{00000000-0005-0000-0000-00005F0A0000}"/>
    <cellStyle name="40% - Accent3 12 3" xfId="2765" xr:uid="{00000000-0005-0000-0000-0000600A0000}"/>
    <cellStyle name="40% - Accent3 12 4" xfId="2766" xr:uid="{00000000-0005-0000-0000-0000610A0000}"/>
    <cellStyle name="40% - Accent3 12 5" xfId="2767" xr:uid="{00000000-0005-0000-0000-0000620A0000}"/>
    <cellStyle name="40% - Accent3 12 6" xfId="2768" xr:uid="{00000000-0005-0000-0000-0000630A0000}"/>
    <cellStyle name="40% - Accent3 12 7" xfId="2769" xr:uid="{00000000-0005-0000-0000-0000640A0000}"/>
    <cellStyle name="40% - Accent3 13" xfId="2770" xr:uid="{00000000-0005-0000-0000-0000650A0000}"/>
    <cellStyle name="40% - Accent3 13 2" xfId="2771" xr:uid="{00000000-0005-0000-0000-0000660A0000}"/>
    <cellStyle name="40% - Accent3 13 2 2" xfId="2772" xr:uid="{00000000-0005-0000-0000-0000670A0000}"/>
    <cellStyle name="40% - Accent3 13 2 3" xfId="2773" xr:uid="{00000000-0005-0000-0000-0000680A0000}"/>
    <cellStyle name="40% - Accent3 13 2 4" xfId="2774" xr:uid="{00000000-0005-0000-0000-0000690A0000}"/>
    <cellStyle name="40% - Accent3 13 2 5" xfId="2775" xr:uid="{00000000-0005-0000-0000-00006A0A0000}"/>
    <cellStyle name="40% - Accent3 13 2 6" xfId="2776" xr:uid="{00000000-0005-0000-0000-00006B0A0000}"/>
    <cellStyle name="40% - Accent3 13 2 7" xfId="2777" xr:uid="{00000000-0005-0000-0000-00006C0A0000}"/>
    <cellStyle name="40% - Accent3 13 3" xfId="2778" xr:uid="{00000000-0005-0000-0000-00006D0A0000}"/>
    <cellStyle name="40% - Accent3 13 4" xfId="2779" xr:uid="{00000000-0005-0000-0000-00006E0A0000}"/>
    <cellStyle name="40% - Accent3 13 5" xfId="2780" xr:uid="{00000000-0005-0000-0000-00006F0A0000}"/>
    <cellStyle name="40% - Accent3 13 6" xfId="2781" xr:uid="{00000000-0005-0000-0000-0000700A0000}"/>
    <cellStyle name="40% - Accent3 13 7" xfId="2782" xr:uid="{00000000-0005-0000-0000-0000710A0000}"/>
    <cellStyle name="40% - Accent3 14" xfId="2783" xr:uid="{00000000-0005-0000-0000-0000720A0000}"/>
    <cellStyle name="40% - Accent3 14 2" xfId="2784" xr:uid="{00000000-0005-0000-0000-0000730A0000}"/>
    <cellStyle name="40% - Accent3 14 2 2" xfId="2785" xr:uid="{00000000-0005-0000-0000-0000740A0000}"/>
    <cellStyle name="40% - Accent3 14 2 3" xfId="2786" xr:uid="{00000000-0005-0000-0000-0000750A0000}"/>
    <cellStyle name="40% - Accent3 14 2 4" xfId="2787" xr:uid="{00000000-0005-0000-0000-0000760A0000}"/>
    <cellStyle name="40% - Accent3 14 2 5" xfId="2788" xr:uid="{00000000-0005-0000-0000-0000770A0000}"/>
    <cellStyle name="40% - Accent3 14 2 6" xfId="2789" xr:uid="{00000000-0005-0000-0000-0000780A0000}"/>
    <cellStyle name="40% - Accent3 14 2 7" xfId="2790" xr:uid="{00000000-0005-0000-0000-0000790A0000}"/>
    <cellStyle name="40% - Accent3 14 3" xfId="2791" xr:uid="{00000000-0005-0000-0000-00007A0A0000}"/>
    <cellStyle name="40% - Accent3 14 4" xfId="2792" xr:uid="{00000000-0005-0000-0000-00007B0A0000}"/>
    <cellStyle name="40% - Accent3 14 5" xfId="2793" xr:uid="{00000000-0005-0000-0000-00007C0A0000}"/>
    <cellStyle name="40% - Accent3 14 6" xfId="2794" xr:uid="{00000000-0005-0000-0000-00007D0A0000}"/>
    <cellStyle name="40% - Accent3 14 7" xfId="2795" xr:uid="{00000000-0005-0000-0000-00007E0A0000}"/>
    <cellStyle name="40% - Accent3 15" xfId="2796" xr:uid="{00000000-0005-0000-0000-00007F0A0000}"/>
    <cellStyle name="40% - Accent3 15 2" xfId="2797" xr:uid="{00000000-0005-0000-0000-0000800A0000}"/>
    <cellStyle name="40% - Accent3 15 2 2" xfId="2798" xr:uid="{00000000-0005-0000-0000-0000810A0000}"/>
    <cellStyle name="40% - Accent3 15 2 3" xfId="2799" xr:uid="{00000000-0005-0000-0000-0000820A0000}"/>
    <cellStyle name="40% - Accent3 15 2 4" xfId="2800" xr:uid="{00000000-0005-0000-0000-0000830A0000}"/>
    <cellStyle name="40% - Accent3 15 2 5" xfId="2801" xr:uid="{00000000-0005-0000-0000-0000840A0000}"/>
    <cellStyle name="40% - Accent3 15 2 6" xfId="2802" xr:uid="{00000000-0005-0000-0000-0000850A0000}"/>
    <cellStyle name="40% - Accent3 15 2 7" xfId="2803" xr:uid="{00000000-0005-0000-0000-0000860A0000}"/>
    <cellStyle name="40% - Accent3 15 3" xfId="2804" xr:uid="{00000000-0005-0000-0000-0000870A0000}"/>
    <cellStyle name="40% - Accent3 15 4" xfId="2805" xr:uid="{00000000-0005-0000-0000-0000880A0000}"/>
    <cellStyle name="40% - Accent3 15 5" xfId="2806" xr:uid="{00000000-0005-0000-0000-0000890A0000}"/>
    <cellStyle name="40% - Accent3 15 6" xfId="2807" xr:uid="{00000000-0005-0000-0000-00008A0A0000}"/>
    <cellStyle name="40% - Accent3 15 7" xfId="2808" xr:uid="{00000000-0005-0000-0000-00008B0A0000}"/>
    <cellStyle name="40% - Accent3 16" xfId="2809" xr:uid="{00000000-0005-0000-0000-00008C0A0000}"/>
    <cellStyle name="40% - Accent3 16 2" xfId="2810" xr:uid="{00000000-0005-0000-0000-00008D0A0000}"/>
    <cellStyle name="40% - Accent3 16 2 2" xfId="2811" xr:uid="{00000000-0005-0000-0000-00008E0A0000}"/>
    <cellStyle name="40% - Accent3 16 2 3" xfId="2812" xr:uid="{00000000-0005-0000-0000-00008F0A0000}"/>
    <cellStyle name="40% - Accent3 16 2 4" xfId="2813" xr:uid="{00000000-0005-0000-0000-0000900A0000}"/>
    <cellStyle name="40% - Accent3 16 2 5" xfId="2814" xr:uid="{00000000-0005-0000-0000-0000910A0000}"/>
    <cellStyle name="40% - Accent3 16 2 6" xfId="2815" xr:uid="{00000000-0005-0000-0000-0000920A0000}"/>
    <cellStyle name="40% - Accent3 16 2 7" xfId="2816" xr:uid="{00000000-0005-0000-0000-0000930A0000}"/>
    <cellStyle name="40% - Accent3 16 3" xfId="2817" xr:uid="{00000000-0005-0000-0000-0000940A0000}"/>
    <cellStyle name="40% - Accent3 16 4" xfId="2818" xr:uid="{00000000-0005-0000-0000-0000950A0000}"/>
    <cellStyle name="40% - Accent3 16 5" xfId="2819" xr:uid="{00000000-0005-0000-0000-0000960A0000}"/>
    <cellStyle name="40% - Accent3 16 6" xfId="2820" xr:uid="{00000000-0005-0000-0000-0000970A0000}"/>
    <cellStyle name="40% - Accent3 16 7" xfId="2821" xr:uid="{00000000-0005-0000-0000-0000980A0000}"/>
    <cellStyle name="40% - Accent3 17" xfId="2822" xr:uid="{00000000-0005-0000-0000-0000990A0000}"/>
    <cellStyle name="40% - Accent3 17 2" xfId="2823" xr:uid="{00000000-0005-0000-0000-00009A0A0000}"/>
    <cellStyle name="40% - Accent3 17 2 2" xfId="2824" xr:uid="{00000000-0005-0000-0000-00009B0A0000}"/>
    <cellStyle name="40% - Accent3 17 2 3" xfId="2825" xr:uid="{00000000-0005-0000-0000-00009C0A0000}"/>
    <cellStyle name="40% - Accent3 17 2 4" xfId="2826" xr:uid="{00000000-0005-0000-0000-00009D0A0000}"/>
    <cellStyle name="40% - Accent3 17 2 5" xfId="2827" xr:uid="{00000000-0005-0000-0000-00009E0A0000}"/>
    <cellStyle name="40% - Accent3 17 2 6" xfId="2828" xr:uid="{00000000-0005-0000-0000-00009F0A0000}"/>
    <cellStyle name="40% - Accent3 17 2 7" xfId="2829" xr:uid="{00000000-0005-0000-0000-0000A00A0000}"/>
    <cellStyle name="40% - Accent3 17 3" xfId="2830" xr:uid="{00000000-0005-0000-0000-0000A10A0000}"/>
    <cellStyle name="40% - Accent3 17 4" xfId="2831" xr:uid="{00000000-0005-0000-0000-0000A20A0000}"/>
    <cellStyle name="40% - Accent3 17 5" xfId="2832" xr:uid="{00000000-0005-0000-0000-0000A30A0000}"/>
    <cellStyle name="40% - Accent3 17 6" xfId="2833" xr:uid="{00000000-0005-0000-0000-0000A40A0000}"/>
    <cellStyle name="40% - Accent3 17 7" xfId="2834" xr:uid="{00000000-0005-0000-0000-0000A50A0000}"/>
    <cellStyle name="40% - Accent3 18" xfId="2835" xr:uid="{00000000-0005-0000-0000-0000A60A0000}"/>
    <cellStyle name="40% - Accent3 18 2" xfId="2836" xr:uid="{00000000-0005-0000-0000-0000A70A0000}"/>
    <cellStyle name="40% - Accent3 18 2 2" xfId="2837" xr:uid="{00000000-0005-0000-0000-0000A80A0000}"/>
    <cellStyle name="40% - Accent3 18 2 3" xfId="2838" xr:uid="{00000000-0005-0000-0000-0000A90A0000}"/>
    <cellStyle name="40% - Accent3 18 2 4" xfId="2839" xr:uid="{00000000-0005-0000-0000-0000AA0A0000}"/>
    <cellStyle name="40% - Accent3 18 2 5" xfId="2840" xr:uid="{00000000-0005-0000-0000-0000AB0A0000}"/>
    <cellStyle name="40% - Accent3 18 2 6" xfId="2841" xr:uid="{00000000-0005-0000-0000-0000AC0A0000}"/>
    <cellStyle name="40% - Accent3 18 2 7" xfId="2842" xr:uid="{00000000-0005-0000-0000-0000AD0A0000}"/>
    <cellStyle name="40% - Accent3 18 3" xfId="2843" xr:uid="{00000000-0005-0000-0000-0000AE0A0000}"/>
    <cellStyle name="40% - Accent3 18 4" xfId="2844" xr:uid="{00000000-0005-0000-0000-0000AF0A0000}"/>
    <cellStyle name="40% - Accent3 18 5" xfId="2845" xr:uid="{00000000-0005-0000-0000-0000B00A0000}"/>
    <cellStyle name="40% - Accent3 18 6" xfId="2846" xr:uid="{00000000-0005-0000-0000-0000B10A0000}"/>
    <cellStyle name="40% - Accent3 18 7" xfId="2847" xr:uid="{00000000-0005-0000-0000-0000B20A0000}"/>
    <cellStyle name="40% - Accent3 19" xfId="2848" xr:uid="{00000000-0005-0000-0000-0000B30A0000}"/>
    <cellStyle name="40% - Accent3 19 2" xfId="2849" xr:uid="{00000000-0005-0000-0000-0000B40A0000}"/>
    <cellStyle name="40% - Accent3 19 2 2" xfId="2850" xr:uid="{00000000-0005-0000-0000-0000B50A0000}"/>
    <cellStyle name="40% - Accent3 19 2 3" xfId="2851" xr:uid="{00000000-0005-0000-0000-0000B60A0000}"/>
    <cellStyle name="40% - Accent3 19 2 4" xfId="2852" xr:uid="{00000000-0005-0000-0000-0000B70A0000}"/>
    <cellStyle name="40% - Accent3 19 2 5" xfId="2853" xr:uid="{00000000-0005-0000-0000-0000B80A0000}"/>
    <cellStyle name="40% - Accent3 19 2 6" xfId="2854" xr:uid="{00000000-0005-0000-0000-0000B90A0000}"/>
    <cellStyle name="40% - Accent3 19 2 7" xfId="2855" xr:uid="{00000000-0005-0000-0000-0000BA0A0000}"/>
    <cellStyle name="40% - Accent3 19 3" xfId="2856" xr:uid="{00000000-0005-0000-0000-0000BB0A0000}"/>
    <cellStyle name="40% - Accent3 19 4" xfId="2857" xr:uid="{00000000-0005-0000-0000-0000BC0A0000}"/>
    <cellStyle name="40% - Accent3 19 5" xfId="2858" xr:uid="{00000000-0005-0000-0000-0000BD0A0000}"/>
    <cellStyle name="40% - Accent3 19 6" xfId="2859" xr:uid="{00000000-0005-0000-0000-0000BE0A0000}"/>
    <cellStyle name="40% - Accent3 19 7" xfId="2860" xr:uid="{00000000-0005-0000-0000-0000BF0A0000}"/>
    <cellStyle name="40% - Accent3 2" xfId="2861" xr:uid="{00000000-0005-0000-0000-0000C00A0000}"/>
    <cellStyle name="40% - Accent3 2 10" xfId="2862" xr:uid="{00000000-0005-0000-0000-0000C10A0000}"/>
    <cellStyle name="40% - Accent3 2 10 2" xfId="2863" xr:uid="{00000000-0005-0000-0000-0000C20A0000}"/>
    <cellStyle name="40% - Accent3 2 11" xfId="2864" xr:uid="{00000000-0005-0000-0000-0000C30A0000}"/>
    <cellStyle name="40% - Accent3 2 11 2" xfId="2865" xr:uid="{00000000-0005-0000-0000-0000C40A0000}"/>
    <cellStyle name="40% - Accent3 2 12" xfId="2866" xr:uid="{00000000-0005-0000-0000-0000C50A0000}"/>
    <cellStyle name="40% - Accent3 2 12 2" xfId="2867" xr:uid="{00000000-0005-0000-0000-0000C60A0000}"/>
    <cellStyle name="40% - Accent3 2 13" xfId="2868" xr:uid="{00000000-0005-0000-0000-0000C70A0000}"/>
    <cellStyle name="40% - Accent3 2 13 2" xfId="2869" xr:uid="{00000000-0005-0000-0000-0000C80A0000}"/>
    <cellStyle name="40% - Accent3 2 14" xfId="2870" xr:uid="{00000000-0005-0000-0000-0000C90A0000}"/>
    <cellStyle name="40% - Accent3 2 2" xfId="2871" xr:uid="{00000000-0005-0000-0000-0000CA0A0000}"/>
    <cellStyle name="40% - Accent3 2 3" xfId="2872" xr:uid="{00000000-0005-0000-0000-0000CB0A0000}"/>
    <cellStyle name="40% - Accent3 2 4" xfId="2873" xr:uid="{00000000-0005-0000-0000-0000CC0A0000}"/>
    <cellStyle name="40% - Accent3 2 5" xfId="2874" xr:uid="{00000000-0005-0000-0000-0000CD0A0000}"/>
    <cellStyle name="40% - Accent3 2 6" xfId="2875" xr:uid="{00000000-0005-0000-0000-0000CE0A0000}"/>
    <cellStyle name="40% - Accent3 2 7" xfId="2876" xr:uid="{00000000-0005-0000-0000-0000CF0A0000}"/>
    <cellStyle name="40% - Accent3 2 8" xfId="2877" xr:uid="{00000000-0005-0000-0000-0000D00A0000}"/>
    <cellStyle name="40% - Accent3 2 9" xfId="2878" xr:uid="{00000000-0005-0000-0000-0000D10A0000}"/>
    <cellStyle name="40% - Accent3 2 9 2" xfId="2879" xr:uid="{00000000-0005-0000-0000-0000D20A0000}"/>
    <cellStyle name="40% - Accent3 20" xfId="2880" xr:uid="{00000000-0005-0000-0000-0000D30A0000}"/>
    <cellStyle name="40% - Accent3 20 2" xfId="2881" xr:uid="{00000000-0005-0000-0000-0000D40A0000}"/>
    <cellStyle name="40% - Accent3 20 2 2" xfId="2882" xr:uid="{00000000-0005-0000-0000-0000D50A0000}"/>
    <cellStyle name="40% - Accent3 20 2 3" xfId="2883" xr:uid="{00000000-0005-0000-0000-0000D60A0000}"/>
    <cellStyle name="40% - Accent3 20 2 4" xfId="2884" xr:uid="{00000000-0005-0000-0000-0000D70A0000}"/>
    <cellStyle name="40% - Accent3 20 2 5" xfId="2885" xr:uid="{00000000-0005-0000-0000-0000D80A0000}"/>
    <cellStyle name="40% - Accent3 20 2 6" xfId="2886" xr:uid="{00000000-0005-0000-0000-0000D90A0000}"/>
    <cellStyle name="40% - Accent3 20 2 7" xfId="2887" xr:uid="{00000000-0005-0000-0000-0000DA0A0000}"/>
    <cellStyle name="40% - Accent3 20 3" xfId="2888" xr:uid="{00000000-0005-0000-0000-0000DB0A0000}"/>
    <cellStyle name="40% - Accent3 20 4" xfId="2889" xr:uid="{00000000-0005-0000-0000-0000DC0A0000}"/>
    <cellStyle name="40% - Accent3 20 5" xfId="2890" xr:uid="{00000000-0005-0000-0000-0000DD0A0000}"/>
    <cellStyle name="40% - Accent3 20 6" xfId="2891" xr:uid="{00000000-0005-0000-0000-0000DE0A0000}"/>
    <cellStyle name="40% - Accent3 20 7" xfId="2892" xr:uid="{00000000-0005-0000-0000-0000DF0A0000}"/>
    <cellStyle name="40% - Accent3 21" xfId="2893" xr:uid="{00000000-0005-0000-0000-0000E00A0000}"/>
    <cellStyle name="40% - Accent3 21 2" xfId="2894" xr:uid="{00000000-0005-0000-0000-0000E10A0000}"/>
    <cellStyle name="40% - Accent3 21 2 2" xfId="2895" xr:uid="{00000000-0005-0000-0000-0000E20A0000}"/>
    <cellStyle name="40% - Accent3 21 2 3" xfId="2896" xr:uid="{00000000-0005-0000-0000-0000E30A0000}"/>
    <cellStyle name="40% - Accent3 21 2 4" xfId="2897" xr:uid="{00000000-0005-0000-0000-0000E40A0000}"/>
    <cellStyle name="40% - Accent3 21 2 5" xfId="2898" xr:uid="{00000000-0005-0000-0000-0000E50A0000}"/>
    <cellStyle name="40% - Accent3 21 2 6" xfId="2899" xr:uid="{00000000-0005-0000-0000-0000E60A0000}"/>
    <cellStyle name="40% - Accent3 21 2 7" xfId="2900" xr:uid="{00000000-0005-0000-0000-0000E70A0000}"/>
    <cellStyle name="40% - Accent3 21 3" xfId="2901" xr:uid="{00000000-0005-0000-0000-0000E80A0000}"/>
    <cellStyle name="40% - Accent3 21 4" xfId="2902" xr:uid="{00000000-0005-0000-0000-0000E90A0000}"/>
    <cellStyle name="40% - Accent3 21 5" xfId="2903" xr:uid="{00000000-0005-0000-0000-0000EA0A0000}"/>
    <cellStyle name="40% - Accent3 21 6" xfId="2904" xr:uid="{00000000-0005-0000-0000-0000EB0A0000}"/>
    <cellStyle name="40% - Accent3 21 7" xfId="2905" xr:uid="{00000000-0005-0000-0000-0000EC0A0000}"/>
    <cellStyle name="40% - Accent3 22" xfId="2906" xr:uid="{00000000-0005-0000-0000-0000ED0A0000}"/>
    <cellStyle name="40% - Accent3 22 2" xfId="2907" xr:uid="{00000000-0005-0000-0000-0000EE0A0000}"/>
    <cellStyle name="40% - Accent3 22 2 2" xfId="2908" xr:uid="{00000000-0005-0000-0000-0000EF0A0000}"/>
    <cellStyle name="40% - Accent3 22 2 3" xfId="2909" xr:uid="{00000000-0005-0000-0000-0000F00A0000}"/>
    <cellStyle name="40% - Accent3 22 2 4" xfId="2910" xr:uid="{00000000-0005-0000-0000-0000F10A0000}"/>
    <cellStyle name="40% - Accent3 22 2 5" xfId="2911" xr:uid="{00000000-0005-0000-0000-0000F20A0000}"/>
    <cellStyle name="40% - Accent3 22 2 6" xfId="2912" xr:uid="{00000000-0005-0000-0000-0000F30A0000}"/>
    <cellStyle name="40% - Accent3 22 2 7" xfId="2913" xr:uid="{00000000-0005-0000-0000-0000F40A0000}"/>
    <cellStyle name="40% - Accent3 22 3" xfId="2914" xr:uid="{00000000-0005-0000-0000-0000F50A0000}"/>
    <cellStyle name="40% - Accent3 22 4" xfId="2915" xr:uid="{00000000-0005-0000-0000-0000F60A0000}"/>
    <cellStyle name="40% - Accent3 22 5" xfId="2916" xr:uid="{00000000-0005-0000-0000-0000F70A0000}"/>
    <cellStyle name="40% - Accent3 22 6" xfId="2917" xr:uid="{00000000-0005-0000-0000-0000F80A0000}"/>
    <cellStyle name="40% - Accent3 22 7" xfId="2918" xr:uid="{00000000-0005-0000-0000-0000F90A0000}"/>
    <cellStyle name="40% - Accent3 23" xfId="2919" xr:uid="{00000000-0005-0000-0000-0000FA0A0000}"/>
    <cellStyle name="40% - Accent3 23 2" xfId="2920" xr:uid="{00000000-0005-0000-0000-0000FB0A0000}"/>
    <cellStyle name="40% - Accent3 23 2 2" xfId="2921" xr:uid="{00000000-0005-0000-0000-0000FC0A0000}"/>
    <cellStyle name="40% - Accent3 23 2 2 2" xfId="2922" xr:uid="{00000000-0005-0000-0000-0000FD0A0000}"/>
    <cellStyle name="40% - Accent3 23 2 2 3" xfId="2923" xr:uid="{00000000-0005-0000-0000-0000FE0A0000}"/>
    <cellStyle name="40% - Accent3 23 2 3" xfId="2924" xr:uid="{00000000-0005-0000-0000-0000FF0A0000}"/>
    <cellStyle name="40% - Accent3 23 2 3 2" xfId="2925" xr:uid="{00000000-0005-0000-0000-0000000B0000}"/>
    <cellStyle name="40% - Accent3 23 2 3 3" xfId="2926" xr:uid="{00000000-0005-0000-0000-0000010B0000}"/>
    <cellStyle name="40% - Accent3 23 2 4" xfId="2927" xr:uid="{00000000-0005-0000-0000-0000020B0000}"/>
    <cellStyle name="40% - Accent3 23 2 4 2" xfId="2928" xr:uid="{00000000-0005-0000-0000-0000030B0000}"/>
    <cellStyle name="40% - Accent3 23 2 4 3" xfId="2929" xr:uid="{00000000-0005-0000-0000-0000040B0000}"/>
    <cellStyle name="40% - Accent3 23 2 5" xfId="2930" xr:uid="{00000000-0005-0000-0000-0000050B0000}"/>
    <cellStyle name="40% - Accent3 23 2 5 2" xfId="2931" xr:uid="{00000000-0005-0000-0000-0000060B0000}"/>
    <cellStyle name="40% - Accent3 23 2 5 3" xfId="2932" xr:uid="{00000000-0005-0000-0000-0000070B0000}"/>
    <cellStyle name="40% - Accent3 23 2 6" xfId="2933" xr:uid="{00000000-0005-0000-0000-0000080B0000}"/>
    <cellStyle name="40% - Accent3 23 2 6 2" xfId="2934" xr:uid="{00000000-0005-0000-0000-0000090B0000}"/>
    <cellStyle name="40% - Accent3 23 2 6 3" xfId="2935" xr:uid="{00000000-0005-0000-0000-00000A0B0000}"/>
    <cellStyle name="40% - Accent3 23 2 7" xfId="2936" xr:uid="{00000000-0005-0000-0000-00000B0B0000}"/>
    <cellStyle name="40% - Accent3 23 2 7 2" xfId="2937" xr:uid="{00000000-0005-0000-0000-00000C0B0000}"/>
    <cellStyle name="40% - Accent3 23 2 7 3" xfId="2938" xr:uid="{00000000-0005-0000-0000-00000D0B0000}"/>
    <cellStyle name="40% - Accent3 23 3" xfId="2939" xr:uid="{00000000-0005-0000-0000-00000E0B0000}"/>
    <cellStyle name="40% - Accent3 23 4" xfId="2940" xr:uid="{00000000-0005-0000-0000-00000F0B0000}"/>
    <cellStyle name="40% - Accent3 23 5" xfId="2941" xr:uid="{00000000-0005-0000-0000-0000100B0000}"/>
    <cellStyle name="40% - Accent3 23 6" xfId="2942" xr:uid="{00000000-0005-0000-0000-0000110B0000}"/>
    <cellStyle name="40% - Accent3 23 7" xfId="2943" xr:uid="{00000000-0005-0000-0000-0000120B0000}"/>
    <cellStyle name="40% - Accent3 23 8" xfId="2944" xr:uid="{00000000-0005-0000-0000-0000130B0000}"/>
    <cellStyle name="40% - Accent3 23 9" xfId="2945" xr:uid="{00000000-0005-0000-0000-0000140B0000}"/>
    <cellStyle name="40% - Accent3 24" xfId="2946" xr:uid="{00000000-0005-0000-0000-0000150B0000}"/>
    <cellStyle name="40% - Accent3 25" xfId="2947" xr:uid="{00000000-0005-0000-0000-0000160B0000}"/>
    <cellStyle name="40% - Accent3 26" xfId="2948" xr:uid="{00000000-0005-0000-0000-0000170B0000}"/>
    <cellStyle name="40% - Accent3 27" xfId="2949" xr:uid="{00000000-0005-0000-0000-0000180B0000}"/>
    <cellStyle name="40% - Accent3 28" xfId="2950" xr:uid="{00000000-0005-0000-0000-0000190B0000}"/>
    <cellStyle name="40% - Accent3 29" xfId="2951" xr:uid="{00000000-0005-0000-0000-00001A0B0000}"/>
    <cellStyle name="40% - Accent3 3" xfId="2952" xr:uid="{00000000-0005-0000-0000-00001B0B0000}"/>
    <cellStyle name="40% - Accent3 3 10" xfId="2953" xr:uid="{00000000-0005-0000-0000-00001C0B0000}"/>
    <cellStyle name="40% - Accent3 3 11" xfId="2954" xr:uid="{00000000-0005-0000-0000-00001D0B0000}"/>
    <cellStyle name="40% - Accent3 3 12" xfId="2955" xr:uid="{00000000-0005-0000-0000-00001E0B0000}"/>
    <cellStyle name="40% - Accent3 3 13" xfId="2956" xr:uid="{00000000-0005-0000-0000-00001F0B0000}"/>
    <cellStyle name="40% - Accent3 3 14" xfId="2957" xr:uid="{00000000-0005-0000-0000-0000200B0000}"/>
    <cellStyle name="40% - Accent3 3 15" xfId="2958" xr:uid="{00000000-0005-0000-0000-0000210B0000}"/>
    <cellStyle name="40% - Accent3 3 2" xfId="2959" xr:uid="{00000000-0005-0000-0000-0000220B0000}"/>
    <cellStyle name="40% - Accent3 3 3" xfId="2960" xr:uid="{00000000-0005-0000-0000-0000230B0000}"/>
    <cellStyle name="40% - Accent3 3 4" xfId="2961" xr:uid="{00000000-0005-0000-0000-0000240B0000}"/>
    <cellStyle name="40% - Accent3 3 5" xfId="2962" xr:uid="{00000000-0005-0000-0000-0000250B0000}"/>
    <cellStyle name="40% - Accent3 3 6" xfId="2963" xr:uid="{00000000-0005-0000-0000-0000260B0000}"/>
    <cellStyle name="40% - Accent3 3 7" xfId="2964" xr:uid="{00000000-0005-0000-0000-0000270B0000}"/>
    <cellStyle name="40% - Accent3 3 8" xfId="2965" xr:uid="{00000000-0005-0000-0000-0000280B0000}"/>
    <cellStyle name="40% - Accent3 3 9" xfId="2966" xr:uid="{00000000-0005-0000-0000-0000290B0000}"/>
    <cellStyle name="40% - Accent3 30" xfId="2967" xr:uid="{00000000-0005-0000-0000-00002A0B0000}"/>
    <cellStyle name="40% - Accent3 31" xfId="2968" xr:uid="{00000000-0005-0000-0000-00002B0B0000}"/>
    <cellStyle name="40% - Accent3 32" xfId="2969" xr:uid="{00000000-0005-0000-0000-00002C0B0000}"/>
    <cellStyle name="40% - Accent3 33" xfId="2970" xr:uid="{00000000-0005-0000-0000-00002D0B0000}"/>
    <cellStyle name="40% - Accent3 34" xfId="2971" xr:uid="{00000000-0005-0000-0000-00002E0B0000}"/>
    <cellStyle name="40% - Accent3 35" xfId="2972" xr:uid="{00000000-0005-0000-0000-00002F0B0000}"/>
    <cellStyle name="40% - Accent3 36" xfId="2973" xr:uid="{00000000-0005-0000-0000-0000300B0000}"/>
    <cellStyle name="40% - Accent3 37" xfId="2974" xr:uid="{00000000-0005-0000-0000-0000310B0000}"/>
    <cellStyle name="40% - Accent3 38" xfId="2975" xr:uid="{00000000-0005-0000-0000-0000320B0000}"/>
    <cellStyle name="40% - Accent3 39" xfId="2976" xr:uid="{00000000-0005-0000-0000-0000330B0000}"/>
    <cellStyle name="40% - Accent3 4" xfId="2977" xr:uid="{00000000-0005-0000-0000-0000340B0000}"/>
    <cellStyle name="40% - Accent3 4 10" xfId="2978" xr:uid="{00000000-0005-0000-0000-0000350B0000}"/>
    <cellStyle name="40% - Accent3 4 11" xfId="2979" xr:uid="{00000000-0005-0000-0000-0000360B0000}"/>
    <cellStyle name="40% - Accent3 4 12" xfId="2980" xr:uid="{00000000-0005-0000-0000-0000370B0000}"/>
    <cellStyle name="40% - Accent3 4 13" xfId="2981" xr:uid="{00000000-0005-0000-0000-0000380B0000}"/>
    <cellStyle name="40% - Accent3 4 14" xfId="2982" xr:uid="{00000000-0005-0000-0000-0000390B0000}"/>
    <cellStyle name="40% - Accent3 4 2" xfId="2983" xr:uid="{00000000-0005-0000-0000-00003A0B0000}"/>
    <cellStyle name="40% - Accent3 4 3" xfId="2984" xr:uid="{00000000-0005-0000-0000-00003B0B0000}"/>
    <cellStyle name="40% - Accent3 4 4" xfId="2985" xr:uid="{00000000-0005-0000-0000-00003C0B0000}"/>
    <cellStyle name="40% - Accent3 4 5" xfId="2986" xr:uid="{00000000-0005-0000-0000-00003D0B0000}"/>
    <cellStyle name="40% - Accent3 4 6" xfId="2987" xr:uid="{00000000-0005-0000-0000-00003E0B0000}"/>
    <cellStyle name="40% - Accent3 4 7" xfId="2988" xr:uid="{00000000-0005-0000-0000-00003F0B0000}"/>
    <cellStyle name="40% - Accent3 4 8" xfId="2989" xr:uid="{00000000-0005-0000-0000-0000400B0000}"/>
    <cellStyle name="40% - Accent3 4 9" xfId="2990" xr:uid="{00000000-0005-0000-0000-0000410B0000}"/>
    <cellStyle name="40% - Accent3 40" xfId="2991" xr:uid="{00000000-0005-0000-0000-0000420B0000}"/>
    <cellStyle name="40% - Accent3 41" xfId="2992" xr:uid="{00000000-0005-0000-0000-0000430B0000}"/>
    <cellStyle name="40% - Accent3 42" xfId="2993" xr:uid="{00000000-0005-0000-0000-0000440B0000}"/>
    <cellStyle name="40% - Accent3 43" xfId="2994" xr:uid="{00000000-0005-0000-0000-0000450B0000}"/>
    <cellStyle name="40% - Accent3 44" xfId="2995" xr:uid="{00000000-0005-0000-0000-0000460B0000}"/>
    <cellStyle name="40% - Accent3 45" xfId="2996" xr:uid="{00000000-0005-0000-0000-0000470B0000}"/>
    <cellStyle name="40% - Accent3 46" xfId="2997" xr:uid="{00000000-0005-0000-0000-0000480B0000}"/>
    <cellStyle name="40% - Accent3 47" xfId="2998" xr:uid="{00000000-0005-0000-0000-0000490B0000}"/>
    <cellStyle name="40% - Accent3 48" xfId="2999" xr:uid="{00000000-0005-0000-0000-00004A0B0000}"/>
    <cellStyle name="40% - Accent3 49" xfId="3000" xr:uid="{00000000-0005-0000-0000-00004B0B0000}"/>
    <cellStyle name="40% - Accent3 5" xfId="3001" xr:uid="{00000000-0005-0000-0000-00004C0B0000}"/>
    <cellStyle name="40% - Accent3 5 10" xfId="3002" xr:uid="{00000000-0005-0000-0000-00004D0B0000}"/>
    <cellStyle name="40% - Accent3 5 11" xfId="3003" xr:uid="{00000000-0005-0000-0000-00004E0B0000}"/>
    <cellStyle name="40% - Accent3 5 12" xfId="3004" xr:uid="{00000000-0005-0000-0000-00004F0B0000}"/>
    <cellStyle name="40% - Accent3 5 13" xfId="3005" xr:uid="{00000000-0005-0000-0000-0000500B0000}"/>
    <cellStyle name="40% - Accent3 5 2" xfId="3006" xr:uid="{00000000-0005-0000-0000-0000510B0000}"/>
    <cellStyle name="40% - Accent3 5 3" xfId="3007" xr:uid="{00000000-0005-0000-0000-0000520B0000}"/>
    <cellStyle name="40% - Accent3 5 4" xfId="3008" xr:uid="{00000000-0005-0000-0000-0000530B0000}"/>
    <cellStyle name="40% - Accent3 5 5" xfId="3009" xr:uid="{00000000-0005-0000-0000-0000540B0000}"/>
    <cellStyle name="40% - Accent3 5 6" xfId="3010" xr:uid="{00000000-0005-0000-0000-0000550B0000}"/>
    <cellStyle name="40% - Accent3 5 7" xfId="3011" xr:uid="{00000000-0005-0000-0000-0000560B0000}"/>
    <cellStyle name="40% - Accent3 5 8" xfId="3012" xr:uid="{00000000-0005-0000-0000-0000570B0000}"/>
    <cellStyle name="40% - Accent3 5 9" xfId="3013" xr:uid="{00000000-0005-0000-0000-0000580B0000}"/>
    <cellStyle name="40% - Accent3 50" xfId="3014" xr:uid="{00000000-0005-0000-0000-0000590B0000}"/>
    <cellStyle name="40% - Accent3 51" xfId="3015" xr:uid="{00000000-0005-0000-0000-00005A0B0000}"/>
    <cellStyle name="40% - Accent3 52" xfId="3016" xr:uid="{00000000-0005-0000-0000-00005B0B0000}"/>
    <cellStyle name="40% - Accent3 53" xfId="3017" xr:uid="{00000000-0005-0000-0000-00005C0B0000}"/>
    <cellStyle name="40% - Accent3 54" xfId="3018" xr:uid="{00000000-0005-0000-0000-00005D0B0000}"/>
    <cellStyle name="40% - Accent3 55" xfId="3019" xr:uid="{00000000-0005-0000-0000-00005E0B0000}"/>
    <cellStyle name="40% - Accent3 56" xfId="3020" xr:uid="{00000000-0005-0000-0000-00005F0B0000}"/>
    <cellStyle name="40% - Accent3 57" xfId="3021" xr:uid="{00000000-0005-0000-0000-0000600B0000}"/>
    <cellStyle name="40% - Accent3 58" xfId="3022" xr:uid="{00000000-0005-0000-0000-0000610B0000}"/>
    <cellStyle name="40% - Accent3 59" xfId="3023" xr:uid="{00000000-0005-0000-0000-0000620B0000}"/>
    <cellStyle name="40% - Accent3 6" xfId="3024" xr:uid="{00000000-0005-0000-0000-0000630B0000}"/>
    <cellStyle name="40% - Accent3 6 10" xfId="3025" xr:uid="{00000000-0005-0000-0000-0000640B0000}"/>
    <cellStyle name="40% - Accent3 6 11" xfId="3026" xr:uid="{00000000-0005-0000-0000-0000650B0000}"/>
    <cellStyle name="40% - Accent3 6 12" xfId="3027" xr:uid="{00000000-0005-0000-0000-0000660B0000}"/>
    <cellStyle name="40% - Accent3 6 13" xfId="3028" xr:uid="{00000000-0005-0000-0000-0000670B0000}"/>
    <cellStyle name="40% - Accent3 6 2" xfId="3029" xr:uid="{00000000-0005-0000-0000-0000680B0000}"/>
    <cellStyle name="40% - Accent3 6 3" xfId="3030" xr:uid="{00000000-0005-0000-0000-0000690B0000}"/>
    <cellStyle name="40% - Accent3 6 4" xfId="3031" xr:uid="{00000000-0005-0000-0000-00006A0B0000}"/>
    <cellStyle name="40% - Accent3 6 5" xfId="3032" xr:uid="{00000000-0005-0000-0000-00006B0B0000}"/>
    <cellStyle name="40% - Accent3 6 6" xfId="3033" xr:uid="{00000000-0005-0000-0000-00006C0B0000}"/>
    <cellStyle name="40% - Accent3 6 7" xfId="3034" xr:uid="{00000000-0005-0000-0000-00006D0B0000}"/>
    <cellStyle name="40% - Accent3 6 8" xfId="3035" xr:uid="{00000000-0005-0000-0000-00006E0B0000}"/>
    <cellStyle name="40% - Accent3 6 9" xfId="3036" xr:uid="{00000000-0005-0000-0000-00006F0B0000}"/>
    <cellStyle name="40% - Accent3 60" xfId="3037" xr:uid="{00000000-0005-0000-0000-0000700B0000}"/>
    <cellStyle name="40% - Accent3 61" xfId="3038" xr:uid="{00000000-0005-0000-0000-0000710B0000}"/>
    <cellStyle name="40% - Accent3 62" xfId="3039" xr:uid="{00000000-0005-0000-0000-0000720B0000}"/>
    <cellStyle name="40% - Accent3 63" xfId="3040" xr:uid="{00000000-0005-0000-0000-0000730B0000}"/>
    <cellStyle name="40% - Accent3 64" xfId="3041" xr:uid="{00000000-0005-0000-0000-0000740B0000}"/>
    <cellStyle name="40% - Accent3 65" xfId="3042" xr:uid="{00000000-0005-0000-0000-0000750B0000}"/>
    <cellStyle name="40% - Accent3 66" xfId="3043" xr:uid="{00000000-0005-0000-0000-0000760B0000}"/>
    <cellStyle name="40% - Accent3 67" xfId="3044" xr:uid="{00000000-0005-0000-0000-0000770B0000}"/>
    <cellStyle name="40% - Accent3 68" xfId="3045" xr:uid="{00000000-0005-0000-0000-0000780B0000}"/>
    <cellStyle name="40% - Accent3 69" xfId="3046" xr:uid="{00000000-0005-0000-0000-0000790B0000}"/>
    <cellStyle name="40% - Accent3 7" xfId="3047" xr:uid="{00000000-0005-0000-0000-00007A0B0000}"/>
    <cellStyle name="40% - Accent3 7 10" xfId="3048" xr:uid="{00000000-0005-0000-0000-00007B0B0000}"/>
    <cellStyle name="40% - Accent3 7 11" xfId="3049" xr:uid="{00000000-0005-0000-0000-00007C0B0000}"/>
    <cellStyle name="40% - Accent3 7 12" xfId="3050" xr:uid="{00000000-0005-0000-0000-00007D0B0000}"/>
    <cellStyle name="40% - Accent3 7 13" xfId="3051" xr:uid="{00000000-0005-0000-0000-00007E0B0000}"/>
    <cellStyle name="40% - Accent3 7 2" xfId="3052" xr:uid="{00000000-0005-0000-0000-00007F0B0000}"/>
    <cellStyle name="40% - Accent3 7 3" xfId="3053" xr:uid="{00000000-0005-0000-0000-0000800B0000}"/>
    <cellStyle name="40% - Accent3 7 4" xfId="3054" xr:uid="{00000000-0005-0000-0000-0000810B0000}"/>
    <cellStyle name="40% - Accent3 7 5" xfId="3055" xr:uid="{00000000-0005-0000-0000-0000820B0000}"/>
    <cellStyle name="40% - Accent3 7 6" xfId="3056" xr:uid="{00000000-0005-0000-0000-0000830B0000}"/>
    <cellStyle name="40% - Accent3 7 7" xfId="3057" xr:uid="{00000000-0005-0000-0000-0000840B0000}"/>
    <cellStyle name="40% - Accent3 7 8" xfId="3058" xr:uid="{00000000-0005-0000-0000-0000850B0000}"/>
    <cellStyle name="40% - Accent3 7 9" xfId="3059" xr:uid="{00000000-0005-0000-0000-0000860B0000}"/>
    <cellStyle name="40% - Accent3 70" xfId="3060" xr:uid="{00000000-0005-0000-0000-0000870B0000}"/>
    <cellStyle name="40% - Accent3 71" xfId="3061" xr:uid="{00000000-0005-0000-0000-0000880B0000}"/>
    <cellStyle name="40% - Accent3 72" xfId="3062" xr:uid="{00000000-0005-0000-0000-0000890B0000}"/>
    <cellStyle name="40% - Accent3 8" xfId="3063" xr:uid="{00000000-0005-0000-0000-00008A0B0000}"/>
    <cellStyle name="40% - Accent3 8 10" xfId="3064" xr:uid="{00000000-0005-0000-0000-00008B0B0000}"/>
    <cellStyle name="40% - Accent3 8 11" xfId="3065" xr:uid="{00000000-0005-0000-0000-00008C0B0000}"/>
    <cellStyle name="40% - Accent3 8 12" xfId="3066" xr:uid="{00000000-0005-0000-0000-00008D0B0000}"/>
    <cellStyle name="40% - Accent3 8 13" xfId="3067" xr:uid="{00000000-0005-0000-0000-00008E0B0000}"/>
    <cellStyle name="40% - Accent3 8 2" xfId="3068" xr:uid="{00000000-0005-0000-0000-00008F0B0000}"/>
    <cellStyle name="40% - Accent3 8 3" xfId="3069" xr:uid="{00000000-0005-0000-0000-0000900B0000}"/>
    <cellStyle name="40% - Accent3 8 4" xfId="3070" xr:uid="{00000000-0005-0000-0000-0000910B0000}"/>
    <cellStyle name="40% - Accent3 8 5" xfId="3071" xr:uid="{00000000-0005-0000-0000-0000920B0000}"/>
    <cellStyle name="40% - Accent3 8 6" xfId="3072" xr:uid="{00000000-0005-0000-0000-0000930B0000}"/>
    <cellStyle name="40% - Accent3 8 7" xfId="3073" xr:uid="{00000000-0005-0000-0000-0000940B0000}"/>
    <cellStyle name="40% - Accent3 8 8" xfId="3074" xr:uid="{00000000-0005-0000-0000-0000950B0000}"/>
    <cellStyle name="40% - Accent3 8 9" xfId="3075" xr:uid="{00000000-0005-0000-0000-0000960B0000}"/>
    <cellStyle name="40% - Accent3 9" xfId="3076" xr:uid="{00000000-0005-0000-0000-0000970B0000}"/>
    <cellStyle name="40% - Accent3 9 2" xfId="3077" xr:uid="{00000000-0005-0000-0000-0000980B0000}"/>
    <cellStyle name="40% - Accent3 9 2 2" xfId="3078" xr:uid="{00000000-0005-0000-0000-0000990B0000}"/>
    <cellStyle name="40% - Accent3 9 2 3" xfId="3079" xr:uid="{00000000-0005-0000-0000-00009A0B0000}"/>
    <cellStyle name="40% - Accent3 9 2 4" xfId="3080" xr:uid="{00000000-0005-0000-0000-00009B0B0000}"/>
    <cellStyle name="40% - Accent3 9 2 5" xfId="3081" xr:uid="{00000000-0005-0000-0000-00009C0B0000}"/>
    <cellStyle name="40% - Accent3 9 2 6" xfId="3082" xr:uid="{00000000-0005-0000-0000-00009D0B0000}"/>
    <cellStyle name="40% - Accent3 9 2 7" xfId="3083" xr:uid="{00000000-0005-0000-0000-00009E0B0000}"/>
    <cellStyle name="40% - Accent3 9 3" xfId="3084" xr:uid="{00000000-0005-0000-0000-00009F0B0000}"/>
    <cellStyle name="40% - Accent3 9 4" xfId="3085" xr:uid="{00000000-0005-0000-0000-0000A00B0000}"/>
    <cellStyle name="40% - Accent3 9 5" xfId="3086" xr:uid="{00000000-0005-0000-0000-0000A10B0000}"/>
    <cellStyle name="40% - Accent3 9 6" xfId="3087" xr:uid="{00000000-0005-0000-0000-0000A20B0000}"/>
    <cellStyle name="40% - Accent3 9 7" xfId="3088" xr:uid="{00000000-0005-0000-0000-0000A30B0000}"/>
    <cellStyle name="40% - Accent4" xfId="30315" builtinId="43" customBuiltin="1"/>
    <cellStyle name="40% - Accent4 10" xfId="3089" xr:uid="{00000000-0005-0000-0000-0000A50B0000}"/>
    <cellStyle name="40% - Accent4 10 2" xfId="3090" xr:uid="{00000000-0005-0000-0000-0000A60B0000}"/>
    <cellStyle name="40% - Accent4 10 2 2" xfId="3091" xr:uid="{00000000-0005-0000-0000-0000A70B0000}"/>
    <cellStyle name="40% - Accent4 10 2 3" xfId="3092" xr:uid="{00000000-0005-0000-0000-0000A80B0000}"/>
    <cellStyle name="40% - Accent4 10 2 4" xfId="3093" xr:uid="{00000000-0005-0000-0000-0000A90B0000}"/>
    <cellStyle name="40% - Accent4 10 2 5" xfId="3094" xr:uid="{00000000-0005-0000-0000-0000AA0B0000}"/>
    <cellStyle name="40% - Accent4 10 2 6" xfId="3095" xr:uid="{00000000-0005-0000-0000-0000AB0B0000}"/>
    <cellStyle name="40% - Accent4 10 2 7" xfId="3096" xr:uid="{00000000-0005-0000-0000-0000AC0B0000}"/>
    <cellStyle name="40% - Accent4 10 3" xfId="3097" xr:uid="{00000000-0005-0000-0000-0000AD0B0000}"/>
    <cellStyle name="40% - Accent4 10 4" xfId="3098" xr:uid="{00000000-0005-0000-0000-0000AE0B0000}"/>
    <cellStyle name="40% - Accent4 10 5" xfId="3099" xr:uid="{00000000-0005-0000-0000-0000AF0B0000}"/>
    <cellStyle name="40% - Accent4 10 6" xfId="3100" xr:uid="{00000000-0005-0000-0000-0000B00B0000}"/>
    <cellStyle name="40% - Accent4 10 7" xfId="3101" xr:uid="{00000000-0005-0000-0000-0000B10B0000}"/>
    <cellStyle name="40% - Accent4 11" xfId="3102" xr:uid="{00000000-0005-0000-0000-0000B20B0000}"/>
    <cellStyle name="40% - Accent4 11 2" xfId="3103" xr:uid="{00000000-0005-0000-0000-0000B30B0000}"/>
    <cellStyle name="40% - Accent4 11 2 2" xfId="3104" xr:uid="{00000000-0005-0000-0000-0000B40B0000}"/>
    <cellStyle name="40% - Accent4 11 2 3" xfId="3105" xr:uid="{00000000-0005-0000-0000-0000B50B0000}"/>
    <cellStyle name="40% - Accent4 11 2 4" xfId="3106" xr:uid="{00000000-0005-0000-0000-0000B60B0000}"/>
    <cellStyle name="40% - Accent4 11 2 5" xfId="3107" xr:uid="{00000000-0005-0000-0000-0000B70B0000}"/>
    <cellStyle name="40% - Accent4 11 2 6" xfId="3108" xr:uid="{00000000-0005-0000-0000-0000B80B0000}"/>
    <cellStyle name="40% - Accent4 11 2 7" xfId="3109" xr:uid="{00000000-0005-0000-0000-0000B90B0000}"/>
    <cellStyle name="40% - Accent4 11 3" xfId="3110" xr:uid="{00000000-0005-0000-0000-0000BA0B0000}"/>
    <cellStyle name="40% - Accent4 11 4" xfId="3111" xr:uid="{00000000-0005-0000-0000-0000BB0B0000}"/>
    <cellStyle name="40% - Accent4 11 5" xfId="3112" xr:uid="{00000000-0005-0000-0000-0000BC0B0000}"/>
    <cellStyle name="40% - Accent4 11 6" xfId="3113" xr:uid="{00000000-0005-0000-0000-0000BD0B0000}"/>
    <cellStyle name="40% - Accent4 11 7" xfId="3114" xr:uid="{00000000-0005-0000-0000-0000BE0B0000}"/>
    <cellStyle name="40% - Accent4 12" xfId="3115" xr:uid="{00000000-0005-0000-0000-0000BF0B0000}"/>
    <cellStyle name="40% - Accent4 12 2" xfId="3116" xr:uid="{00000000-0005-0000-0000-0000C00B0000}"/>
    <cellStyle name="40% - Accent4 12 2 2" xfId="3117" xr:uid="{00000000-0005-0000-0000-0000C10B0000}"/>
    <cellStyle name="40% - Accent4 12 2 3" xfId="3118" xr:uid="{00000000-0005-0000-0000-0000C20B0000}"/>
    <cellStyle name="40% - Accent4 12 2 4" xfId="3119" xr:uid="{00000000-0005-0000-0000-0000C30B0000}"/>
    <cellStyle name="40% - Accent4 12 2 5" xfId="3120" xr:uid="{00000000-0005-0000-0000-0000C40B0000}"/>
    <cellStyle name="40% - Accent4 12 2 6" xfId="3121" xr:uid="{00000000-0005-0000-0000-0000C50B0000}"/>
    <cellStyle name="40% - Accent4 12 2 7" xfId="3122" xr:uid="{00000000-0005-0000-0000-0000C60B0000}"/>
    <cellStyle name="40% - Accent4 12 3" xfId="3123" xr:uid="{00000000-0005-0000-0000-0000C70B0000}"/>
    <cellStyle name="40% - Accent4 12 4" xfId="3124" xr:uid="{00000000-0005-0000-0000-0000C80B0000}"/>
    <cellStyle name="40% - Accent4 12 5" xfId="3125" xr:uid="{00000000-0005-0000-0000-0000C90B0000}"/>
    <cellStyle name="40% - Accent4 12 6" xfId="3126" xr:uid="{00000000-0005-0000-0000-0000CA0B0000}"/>
    <cellStyle name="40% - Accent4 12 7" xfId="3127" xr:uid="{00000000-0005-0000-0000-0000CB0B0000}"/>
    <cellStyle name="40% - Accent4 13" xfId="3128" xr:uid="{00000000-0005-0000-0000-0000CC0B0000}"/>
    <cellStyle name="40% - Accent4 13 2" xfId="3129" xr:uid="{00000000-0005-0000-0000-0000CD0B0000}"/>
    <cellStyle name="40% - Accent4 13 2 2" xfId="3130" xr:uid="{00000000-0005-0000-0000-0000CE0B0000}"/>
    <cellStyle name="40% - Accent4 13 2 3" xfId="3131" xr:uid="{00000000-0005-0000-0000-0000CF0B0000}"/>
    <cellStyle name="40% - Accent4 13 2 4" xfId="3132" xr:uid="{00000000-0005-0000-0000-0000D00B0000}"/>
    <cellStyle name="40% - Accent4 13 2 5" xfId="3133" xr:uid="{00000000-0005-0000-0000-0000D10B0000}"/>
    <cellStyle name="40% - Accent4 13 2 6" xfId="3134" xr:uid="{00000000-0005-0000-0000-0000D20B0000}"/>
    <cellStyle name="40% - Accent4 13 2 7" xfId="3135" xr:uid="{00000000-0005-0000-0000-0000D30B0000}"/>
    <cellStyle name="40% - Accent4 13 3" xfId="3136" xr:uid="{00000000-0005-0000-0000-0000D40B0000}"/>
    <cellStyle name="40% - Accent4 13 4" xfId="3137" xr:uid="{00000000-0005-0000-0000-0000D50B0000}"/>
    <cellStyle name="40% - Accent4 13 5" xfId="3138" xr:uid="{00000000-0005-0000-0000-0000D60B0000}"/>
    <cellStyle name="40% - Accent4 13 6" xfId="3139" xr:uid="{00000000-0005-0000-0000-0000D70B0000}"/>
    <cellStyle name="40% - Accent4 13 7" xfId="3140" xr:uid="{00000000-0005-0000-0000-0000D80B0000}"/>
    <cellStyle name="40% - Accent4 14" xfId="3141" xr:uid="{00000000-0005-0000-0000-0000D90B0000}"/>
    <cellStyle name="40% - Accent4 14 2" xfId="3142" xr:uid="{00000000-0005-0000-0000-0000DA0B0000}"/>
    <cellStyle name="40% - Accent4 14 2 2" xfId="3143" xr:uid="{00000000-0005-0000-0000-0000DB0B0000}"/>
    <cellStyle name="40% - Accent4 14 2 3" xfId="3144" xr:uid="{00000000-0005-0000-0000-0000DC0B0000}"/>
    <cellStyle name="40% - Accent4 14 2 4" xfId="3145" xr:uid="{00000000-0005-0000-0000-0000DD0B0000}"/>
    <cellStyle name="40% - Accent4 14 2 5" xfId="3146" xr:uid="{00000000-0005-0000-0000-0000DE0B0000}"/>
    <cellStyle name="40% - Accent4 14 2 6" xfId="3147" xr:uid="{00000000-0005-0000-0000-0000DF0B0000}"/>
    <cellStyle name="40% - Accent4 14 2 7" xfId="3148" xr:uid="{00000000-0005-0000-0000-0000E00B0000}"/>
    <cellStyle name="40% - Accent4 14 3" xfId="3149" xr:uid="{00000000-0005-0000-0000-0000E10B0000}"/>
    <cellStyle name="40% - Accent4 14 4" xfId="3150" xr:uid="{00000000-0005-0000-0000-0000E20B0000}"/>
    <cellStyle name="40% - Accent4 14 5" xfId="3151" xr:uid="{00000000-0005-0000-0000-0000E30B0000}"/>
    <cellStyle name="40% - Accent4 14 6" xfId="3152" xr:uid="{00000000-0005-0000-0000-0000E40B0000}"/>
    <cellStyle name="40% - Accent4 14 7" xfId="3153" xr:uid="{00000000-0005-0000-0000-0000E50B0000}"/>
    <cellStyle name="40% - Accent4 15" xfId="3154" xr:uid="{00000000-0005-0000-0000-0000E60B0000}"/>
    <cellStyle name="40% - Accent4 15 2" xfId="3155" xr:uid="{00000000-0005-0000-0000-0000E70B0000}"/>
    <cellStyle name="40% - Accent4 15 2 2" xfId="3156" xr:uid="{00000000-0005-0000-0000-0000E80B0000}"/>
    <cellStyle name="40% - Accent4 15 2 3" xfId="3157" xr:uid="{00000000-0005-0000-0000-0000E90B0000}"/>
    <cellStyle name="40% - Accent4 15 2 4" xfId="3158" xr:uid="{00000000-0005-0000-0000-0000EA0B0000}"/>
    <cellStyle name="40% - Accent4 15 2 5" xfId="3159" xr:uid="{00000000-0005-0000-0000-0000EB0B0000}"/>
    <cellStyle name="40% - Accent4 15 2 6" xfId="3160" xr:uid="{00000000-0005-0000-0000-0000EC0B0000}"/>
    <cellStyle name="40% - Accent4 15 2 7" xfId="3161" xr:uid="{00000000-0005-0000-0000-0000ED0B0000}"/>
    <cellStyle name="40% - Accent4 15 3" xfId="3162" xr:uid="{00000000-0005-0000-0000-0000EE0B0000}"/>
    <cellStyle name="40% - Accent4 15 4" xfId="3163" xr:uid="{00000000-0005-0000-0000-0000EF0B0000}"/>
    <cellStyle name="40% - Accent4 15 5" xfId="3164" xr:uid="{00000000-0005-0000-0000-0000F00B0000}"/>
    <cellStyle name="40% - Accent4 15 6" xfId="3165" xr:uid="{00000000-0005-0000-0000-0000F10B0000}"/>
    <cellStyle name="40% - Accent4 15 7" xfId="3166" xr:uid="{00000000-0005-0000-0000-0000F20B0000}"/>
    <cellStyle name="40% - Accent4 16" xfId="3167" xr:uid="{00000000-0005-0000-0000-0000F30B0000}"/>
    <cellStyle name="40% - Accent4 16 2" xfId="3168" xr:uid="{00000000-0005-0000-0000-0000F40B0000}"/>
    <cellStyle name="40% - Accent4 16 2 2" xfId="3169" xr:uid="{00000000-0005-0000-0000-0000F50B0000}"/>
    <cellStyle name="40% - Accent4 16 2 3" xfId="3170" xr:uid="{00000000-0005-0000-0000-0000F60B0000}"/>
    <cellStyle name="40% - Accent4 16 2 4" xfId="3171" xr:uid="{00000000-0005-0000-0000-0000F70B0000}"/>
    <cellStyle name="40% - Accent4 16 2 5" xfId="3172" xr:uid="{00000000-0005-0000-0000-0000F80B0000}"/>
    <cellStyle name="40% - Accent4 16 2 6" xfId="3173" xr:uid="{00000000-0005-0000-0000-0000F90B0000}"/>
    <cellStyle name="40% - Accent4 16 2 7" xfId="3174" xr:uid="{00000000-0005-0000-0000-0000FA0B0000}"/>
    <cellStyle name="40% - Accent4 16 3" xfId="3175" xr:uid="{00000000-0005-0000-0000-0000FB0B0000}"/>
    <cellStyle name="40% - Accent4 16 4" xfId="3176" xr:uid="{00000000-0005-0000-0000-0000FC0B0000}"/>
    <cellStyle name="40% - Accent4 16 5" xfId="3177" xr:uid="{00000000-0005-0000-0000-0000FD0B0000}"/>
    <cellStyle name="40% - Accent4 16 6" xfId="3178" xr:uid="{00000000-0005-0000-0000-0000FE0B0000}"/>
    <cellStyle name="40% - Accent4 16 7" xfId="3179" xr:uid="{00000000-0005-0000-0000-0000FF0B0000}"/>
    <cellStyle name="40% - Accent4 17" xfId="3180" xr:uid="{00000000-0005-0000-0000-0000000C0000}"/>
    <cellStyle name="40% - Accent4 17 2" xfId="3181" xr:uid="{00000000-0005-0000-0000-0000010C0000}"/>
    <cellStyle name="40% - Accent4 17 2 2" xfId="3182" xr:uid="{00000000-0005-0000-0000-0000020C0000}"/>
    <cellStyle name="40% - Accent4 17 2 3" xfId="3183" xr:uid="{00000000-0005-0000-0000-0000030C0000}"/>
    <cellStyle name="40% - Accent4 17 2 4" xfId="3184" xr:uid="{00000000-0005-0000-0000-0000040C0000}"/>
    <cellStyle name="40% - Accent4 17 2 5" xfId="3185" xr:uid="{00000000-0005-0000-0000-0000050C0000}"/>
    <cellStyle name="40% - Accent4 17 2 6" xfId="3186" xr:uid="{00000000-0005-0000-0000-0000060C0000}"/>
    <cellStyle name="40% - Accent4 17 2 7" xfId="3187" xr:uid="{00000000-0005-0000-0000-0000070C0000}"/>
    <cellStyle name="40% - Accent4 17 3" xfId="3188" xr:uid="{00000000-0005-0000-0000-0000080C0000}"/>
    <cellStyle name="40% - Accent4 17 4" xfId="3189" xr:uid="{00000000-0005-0000-0000-0000090C0000}"/>
    <cellStyle name="40% - Accent4 17 5" xfId="3190" xr:uid="{00000000-0005-0000-0000-00000A0C0000}"/>
    <cellStyle name="40% - Accent4 17 6" xfId="3191" xr:uid="{00000000-0005-0000-0000-00000B0C0000}"/>
    <cellStyle name="40% - Accent4 17 7" xfId="3192" xr:uid="{00000000-0005-0000-0000-00000C0C0000}"/>
    <cellStyle name="40% - Accent4 18" xfId="3193" xr:uid="{00000000-0005-0000-0000-00000D0C0000}"/>
    <cellStyle name="40% - Accent4 18 2" xfId="3194" xr:uid="{00000000-0005-0000-0000-00000E0C0000}"/>
    <cellStyle name="40% - Accent4 18 2 2" xfId="3195" xr:uid="{00000000-0005-0000-0000-00000F0C0000}"/>
    <cellStyle name="40% - Accent4 18 2 3" xfId="3196" xr:uid="{00000000-0005-0000-0000-0000100C0000}"/>
    <cellStyle name="40% - Accent4 18 2 4" xfId="3197" xr:uid="{00000000-0005-0000-0000-0000110C0000}"/>
    <cellStyle name="40% - Accent4 18 2 5" xfId="3198" xr:uid="{00000000-0005-0000-0000-0000120C0000}"/>
    <cellStyle name="40% - Accent4 18 2 6" xfId="3199" xr:uid="{00000000-0005-0000-0000-0000130C0000}"/>
    <cellStyle name="40% - Accent4 18 2 7" xfId="3200" xr:uid="{00000000-0005-0000-0000-0000140C0000}"/>
    <cellStyle name="40% - Accent4 18 3" xfId="3201" xr:uid="{00000000-0005-0000-0000-0000150C0000}"/>
    <cellStyle name="40% - Accent4 18 4" xfId="3202" xr:uid="{00000000-0005-0000-0000-0000160C0000}"/>
    <cellStyle name="40% - Accent4 18 5" xfId="3203" xr:uid="{00000000-0005-0000-0000-0000170C0000}"/>
    <cellStyle name="40% - Accent4 18 6" xfId="3204" xr:uid="{00000000-0005-0000-0000-0000180C0000}"/>
    <cellStyle name="40% - Accent4 18 7" xfId="3205" xr:uid="{00000000-0005-0000-0000-0000190C0000}"/>
    <cellStyle name="40% - Accent4 19" xfId="3206" xr:uid="{00000000-0005-0000-0000-00001A0C0000}"/>
    <cellStyle name="40% - Accent4 19 2" xfId="3207" xr:uid="{00000000-0005-0000-0000-00001B0C0000}"/>
    <cellStyle name="40% - Accent4 19 2 2" xfId="3208" xr:uid="{00000000-0005-0000-0000-00001C0C0000}"/>
    <cellStyle name="40% - Accent4 19 2 3" xfId="3209" xr:uid="{00000000-0005-0000-0000-00001D0C0000}"/>
    <cellStyle name="40% - Accent4 19 2 4" xfId="3210" xr:uid="{00000000-0005-0000-0000-00001E0C0000}"/>
    <cellStyle name="40% - Accent4 19 2 5" xfId="3211" xr:uid="{00000000-0005-0000-0000-00001F0C0000}"/>
    <cellStyle name="40% - Accent4 19 2 6" xfId="3212" xr:uid="{00000000-0005-0000-0000-0000200C0000}"/>
    <cellStyle name="40% - Accent4 19 2 7" xfId="3213" xr:uid="{00000000-0005-0000-0000-0000210C0000}"/>
    <cellStyle name="40% - Accent4 19 3" xfId="3214" xr:uid="{00000000-0005-0000-0000-0000220C0000}"/>
    <cellStyle name="40% - Accent4 19 4" xfId="3215" xr:uid="{00000000-0005-0000-0000-0000230C0000}"/>
    <cellStyle name="40% - Accent4 19 5" xfId="3216" xr:uid="{00000000-0005-0000-0000-0000240C0000}"/>
    <cellStyle name="40% - Accent4 19 6" xfId="3217" xr:uid="{00000000-0005-0000-0000-0000250C0000}"/>
    <cellStyle name="40% - Accent4 19 7" xfId="3218" xr:uid="{00000000-0005-0000-0000-0000260C0000}"/>
    <cellStyle name="40% - Accent4 2" xfId="3219" xr:uid="{00000000-0005-0000-0000-0000270C0000}"/>
    <cellStyle name="40% - Accent4 2 10" xfId="3220" xr:uid="{00000000-0005-0000-0000-0000280C0000}"/>
    <cellStyle name="40% - Accent4 2 10 2" xfId="3221" xr:uid="{00000000-0005-0000-0000-0000290C0000}"/>
    <cellStyle name="40% - Accent4 2 11" xfId="3222" xr:uid="{00000000-0005-0000-0000-00002A0C0000}"/>
    <cellStyle name="40% - Accent4 2 11 2" xfId="3223" xr:uid="{00000000-0005-0000-0000-00002B0C0000}"/>
    <cellStyle name="40% - Accent4 2 12" xfId="3224" xr:uid="{00000000-0005-0000-0000-00002C0C0000}"/>
    <cellStyle name="40% - Accent4 2 12 2" xfId="3225" xr:uid="{00000000-0005-0000-0000-00002D0C0000}"/>
    <cellStyle name="40% - Accent4 2 13" xfId="3226" xr:uid="{00000000-0005-0000-0000-00002E0C0000}"/>
    <cellStyle name="40% - Accent4 2 13 2" xfId="3227" xr:uid="{00000000-0005-0000-0000-00002F0C0000}"/>
    <cellStyle name="40% - Accent4 2 14" xfId="3228" xr:uid="{00000000-0005-0000-0000-0000300C0000}"/>
    <cellStyle name="40% - Accent4 2 2" xfId="3229" xr:uid="{00000000-0005-0000-0000-0000310C0000}"/>
    <cellStyle name="40% - Accent4 2 3" xfId="3230" xr:uid="{00000000-0005-0000-0000-0000320C0000}"/>
    <cellStyle name="40% - Accent4 2 4" xfId="3231" xr:uid="{00000000-0005-0000-0000-0000330C0000}"/>
    <cellStyle name="40% - Accent4 2 5" xfId="3232" xr:uid="{00000000-0005-0000-0000-0000340C0000}"/>
    <cellStyle name="40% - Accent4 2 6" xfId="3233" xr:uid="{00000000-0005-0000-0000-0000350C0000}"/>
    <cellStyle name="40% - Accent4 2 7" xfId="3234" xr:uid="{00000000-0005-0000-0000-0000360C0000}"/>
    <cellStyle name="40% - Accent4 2 8" xfId="3235" xr:uid="{00000000-0005-0000-0000-0000370C0000}"/>
    <cellStyle name="40% - Accent4 2 9" xfId="3236" xr:uid="{00000000-0005-0000-0000-0000380C0000}"/>
    <cellStyle name="40% - Accent4 2 9 2" xfId="3237" xr:uid="{00000000-0005-0000-0000-0000390C0000}"/>
    <cellStyle name="40% - Accent4 20" xfId="3238" xr:uid="{00000000-0005-0000-0000-00003A0C0000}"/>
    <cellStyle name="40% - Accent4 20 2" xfId="3239" xr:uid="{00000000-0005-0000-0000-00003B0C0000}"/>
    <cellStyle name="40% - Accent4 20 2 2" xfId="3240" xr:uid="{00000000-0005-0000-0000-00003C0C0000}"/>
    <cellStyle name="40% - Accent4 20 2 3" xfId="3241" xr:uid="{00000000-0005-0000-0000-00003D0C0000}"/>
    <cellStyle name="40% - Accent4 20 2 4" xfId="3242" xr:uid="{00000000-0005-0000-0000-00003E0C0000}"/>
    <cellStyle name="40% - Accent4 20 2 5" xfId="3243" xr:uid="{00000000-0005-0000-0000-00003F0C0000}"/>
    <cellStyle name="40% - Accent4 20 2 6" xfId="3244" xr:uid="{00000000-0005-0000-0000-0000400C0000}"/>
    <cellStyle name="40% - Accent4 20 2 7" xfId="3245" xr:uid="{00000000-0005-0000-0000-0000410C0000}"/>
    <cellStyle name="40% - Accent4 20 3" xfId="3246" xr:uid="{00000000-0005-0000-0000-0000420C0000}"/>
    <cellStyle name="40% - Accent4 20 4" xfId="3247" xr:uid="{00000000-0005-0000-0000-0000430C0000}"/>
    <cellStyle name="40% - Accent4 20 5" xfId="3248" xr:uid="{00000000-0005-0000-0000-0000440C0000}"/>
    <cellStyle name="40% - Accent4 20 6" xfId="3249" xr:uid="{00000000-0005-0000-0000-0000450C0000}"/>
    <cellStyle name="40% - Accent4 20 7" xfId="3250" xr:uid="{00000000-0005-0000-0000-0000460C0000}"/>
    <cellStyle name="40% - Accent4 21" xfId="3251" xr:uid="{00000000-0005-0000-0000-0000470C0000}"/>
    <cellStyle name="40% - Accent4 21 2" xfId="3252" xr:uid="{00000000-0005-0000-0000-0000480C0000}"/>
    <cellStyle name="40% - Accent4 21 2 2" xfId="3253" xr:uid="{00000000-0005-0000-0000-0000490C0000}"/>
    <cellStyle name="40% - Accent4 21 2 3" xfId="3254" xr:uid="{00000000-0005-0000-0000-00004A0C0000}"/>
    <cellStyle name="40% - Accent4 21 2 4" xfId="3255" xr:uid="{00000000-0005-0000-0000-00004B0C0000}"/>
    <cellStyle name="40% - Accent4 21 2 5" xfId="3256" xr:uid="{00000000-0005-0000-0000-00004C0C0000}"/>
    <cellStyle name="40% - Accent4 21 2 6" xfId="3257" xr:uid="{00000000-0005-0000-0000-00004D0C0000}"/>
    <cellStyle name="40% - Accent4 21 2 7" xfId="3258" xr:uid="{00000000-0005-0000-0000-00004E0C0000}"/>
    <cellStyle name="40% - Accent4 21 3" xfId="3259" xr:uid="{00000000-0005-0000-0000-00004F0C0000}"/>
    <cellStyle name="40% - Accent4 21 4" xfId="3260" xr:uid="{00000000-0005-0000-0000-0000500C0000}"/>
    <cellStyle name="40% - Accent4 21 5" xfId="3261" xr:uid="{00000000-0005-0000-0000-0000510C0000}"/>
    <cellStyle name="40% - Accent4 21 6" xfId="3262" xr:uid="{00000000-0005-0000-0000-0000520C0000}"/>
    <cellStyle name="40% - Accent4 21 7" xfId="3263" xr:uid="{00000000-0005-0000-0000-0000530C0000}"/>
    <cellStyle name="40% - Accent4 22" xfId="3264" xr:uid="{00000000-0005-0000-0000-0000540C0000}"/>
    <cellStyle name="40% - Accent4 22 2" xfId="3265" xr:uid="{00000000-0005-0000-0000-0000550C0000}"/>
    <cellStyle name="40% - Accent4 22 2 2" xfId="3266" xr:uid="{00000000-0005-0000-0000-0000560C0000}"/>
    <cellStyle name="40% - Accent4 22 2 3" xfId="3267" xr:uid="{00000000-0005-0000-0000-0000570C0000}"/>
    <cellStyle name="40% - Accent4 22 2 4" xfId="3268" xr:uid="{00000000-0005-0000-0000-0000580C0000}"/>
    <cellStyle name="40% - Accent4 22 2 5" xfId="3269" xr:uid="{00000000-0005-0000-0000-0000590C0000}"/>
    <cellStyle name="40% - Accent4 22 2 6" xfId="3270" xr:uid="{00000000-0005-0000-0000-00005A0C0000}"/>
    <cellStyle name="40% - Accent4 22 2 7" xfId="3271" xr:uid="{00000000-0005-0000-0000-00005B0C0000}"/>
    <cellStyle name="40% - Accent4 22 3" xfId="3272" xr:uid="{00000000-0005-0000-0000-00005C0C0000}"/>
    <cellStyle name="40% - Accent4 22 4" xfId="3273" xr:uid="{00000000-0005-0000-0000-00005D0C0000}"/>
    <cellStyle name="40% - Accent4 22 5" xfId="3274" xr:uid="{00000000-0005-0000-0000-00005E0C0000}"/>
    <cellStyle name="40% - Accent4 22 6" xfId="3275" xr:uid="{00000000-0005-0000-0000-00005F0C0000}"/>
    <cellStyle name="40% - Accent4 22 7" xfId="3276" xr:uid="{00000000-0005-0000-0000-0000600C0000}"/>
    <cellStyle name="40% - Accent4 23" xfId="3277" xr:uid="{00000000-0005-0000-0000-0000610C0000}"/>
    <cellStyle name="40% - Accent4 23 2" xfId="3278" xr:uid="{00000000-0005-0000-0000-0000620C0000}"/>
    <cellStyle name="40% - Accent4 23 2 2" xfId="3279" xr:uid="{00000000-0005-0000-0000-0000630C0000}"/>
    <cellStyle name="40% - Accent4 23 2 2 2" xfId="3280" xr:uid="{00000000-0005-0000-0000-0000640C0000}"/>
    <cellStyle name="40% - Accent4 23 2 2 3" xfId="3281" xr:uid="{00000000-0005-0000-0000-0000650C0000}"/>
    <cellStyle name="40% - Accent4 23 2 3" xfId="3282" xr:uid="{00000000-0005-0000-0000-0000660C0000}"/>
    <cellStyle name="40% - Accent4 23 2 3 2" xfId="3283" xr:uid="{00000000-0005-0000-0000-0000670C0000}"/>
    <cellStyle name="40% - Accent4 23 2 3 3" xfId="3284" xr:uid="{00000000-0005-0000-0000-0000680C0000}"/>
    <cellStyle name="40% - Accent4 23 2 4" xfId="3285" xr:uid="{00000000-0005-0000-0000-0000690C0000}"/>
    <cellStyle name="40% - Accent4 23 2 4 2" xfId="3286" xr:uid="{00000000-0005-0000-0000-00006A0C0000}"/>
    <cellStyle name="40% - Accent4 23 2 4 3" xfId="3287" xr:uid="{00000000-0005-0000-0000-00006B0C0000}"/>
    <cellStyle name="40% - Accent4 23 2 5" xfId="3288" xr:uid="{00000000-0005-0000-0000-00006C0C0000}"/>
    <cellStyle name="40% - Accent4 23 2 5 2" xfId="3289" xr:uid="{00000000-0005-0000-0000-00006D0C0000}"/>
    <cellStyle name="40% - Accent4 23 2 5 3" xfId="3290" xr:uid="{00000000-0005-0000-0000-00006E0C0000}"/>
    <cellStyle name="40% - Accent4 23 2 6" xfId="3291" xr:uid="{00000000-0005-0000-0000-00006F0C0000}"/>
    <cellStyle name="40% - Accent4 23 2 6 2" xfId="3292" xr:uid="{00000000-0005-0000-0000-0000700C0000}"/>
    <cellStyle name="40% - Accent4 23 2 6 3" xfId="3293" xr:uid="{00000000-0005-0000-0000-0000710C0000}"/>
    <cellStyle name="40% - Accent4 23 2 7" xfId="3294" xr:uid="{00000000-0005-0000-0000-0000720C0000}"/>
    <cellStyle name="40% - Accent4 23 2 7 2" xfId="3295" xr:uid="{00000000-0005-0000-0000-0000730C0000}"/>
    <cellStyle name="40% - Accent4 23 2 7 3" xfId="3296" xr:uid="{00000000-0005-0000-0000-0000740C0000}"/>
    <cellStyle name="40% - Accent4 23 3" xfId="3297" xr:uid="{00000000-0005-0000-0000-0000750C0000}"/>
    <cellStyle name="40% - Accent4 23 4" xfId="3298" xr:uid="{00000000-0005-0000-0000-0000760C0000}"/>
    <cellStyle name="40% - Accent4 23 5" xfId="3299" xr:uid="{00000000-0005-0000-0000-0000770C0000}"/>
    <cellStyle name="40% - Accent4 23 6" xfId="3300" xr:uid="{00000000-0005-0000-0000-0000780C0000}"/>
    <cellStyle name="40% - Accent4 23 7" xfId="3301" xr:uid="{00000000-0005-0000-0000-0000790C0000}"/>
    <cellStyle name="40% - Accent4 23 8" xfId="3302" xr:uid="{00000000-0005-0000-0000-00007A0C0000}"/>
    <cellStyle name="40% - Accent4 23 9" xfId="3303" xr:uid="{00000000-0005-0000-0000-00007B0C0000}"/>
    <cellStyle name="40% - Accent4 24" xfId="3304" xr:uid="{00000000-0005-0000-0000-00007C0C0000}"/>
    <cellStyle name="40% - Accent4 25" xfId="3305" xr:uid="{00000000-0005-0000-0000-00007D0C0000}"/>
    <cellStyle name="40% - Accent4 26" xfId="3306" xr:uid="{00000000-0005-0000-0000-00007E0C0000}"/>
    <cellStyle name="40% - Accent4 27" xfId="3307" xr:uid="{00000000-0005-0000-0000-00007F0C0000}"/>
    <cellStyle name="40% - Accent4 28" xfId="3308" xr:uid="{00000000-0005-0000-0000-0000800C0000}"/>
    <cellStyle name="40% - Accent4 29" xfId="3309" xr:uid="{00000000-0005-0000-0000-0000810C0000}"/>
    <cellStyle name="40% - Accent4 3" xfId="3310" xr:uid="{00000000-0005-0000-0000-0000820C0000}"/>
    <cellStyle name="40% - Accent4 3 10" xfId="3311" xr:uid="{00000000-0005-0000-0000-0000830C0000}"/>
    <cellStyle name="40% - Accent4 3 11" xfId="3312" xr:uid="{00000000-0005-0000-0000-0000840C0000}"/>
    <cellStyle name="40% - Accent4 3 12" xfId="3313" xr:uid="{00000000-0005-0000-0000-0000850C0000}"/>
    <cellStyle name="40% - Accent4 3 13" xfId="3314" xr:uid="{00000000-0005-0000-0000-0000860C0000}"/>
    <cellStyle name="40% - Accent4 3 14" xfId="3315" xr:uid="{00000000-0005-0000-0000-0000870C0000}"/>
    <cellStyle name="40% - Accent4 3 15" xfId="3316" xr:uid="{00000000-0005-0000-0000-0000880C0000}"/>
    <cellStyle name="40% - Accent4 3 2" xfId="3317" xr:uid="{00000000-0005-0000-0000-0000890C0000}"/>
    <cellStyle name="40% - Accent4 3 3" xfId="3318" xr:uid="{00000000-0005-0000-0000-00008A0C0000}"/>
    <cellStyle name="40% - Accent4 3 4" xfId="3319" xr:uid="{00000000-0005-0000-0000-00008B0C0000}"/>
    <cellStyle name="40% - Accent4 3 5" xfId="3320" xr:uid="{00000000-0005-0000-0000-00008C0C0000}"/>
    <cellStyle name="40% - Accent4 3 6" xfId="3321" xr:uid="{00000000-0005-0000-0000-00008D0C0000}"/>
    <cellStyle name="40% - Accent4 3 7" xfId="3322" xr:uid="{00000000-0005-0000-0000-00008E0C0000}"/>
    <cellStyle name="40% - Accent4 3 8" xfId="3323" xr:uid="{00000000-0005-0000-0000-00008F0C0000}"/>
    <cellStyle name="40% - Accent4 3 9" xfId="3324" xr:uid="{00000000-0005-0000-0000-0000900C0000}"/>
    <cellStyle name="40% - Accent4 30" xfId="3325" xr:uid="{00000000-0005-0000-0000-0000910C0000}"/>
    <cellStyle name="40% - Accent4 31" xfId="3326" xr:uid="{00000000-0005-0000-0000-0000920C0000}"/>
    <cellStyle name="40% - Accent4 32" xfId="3327" xr:uid="{00000000-0005-0000-0000-0000930C0000}"/>
    <cellStyle name="40% - Accent4 33" xfId="3328" xr:uid="{00000000-0005-0000-0000-0000940C0000}"/>
    <cellStyle name="40% - Accent4 34" xfId="3329" xr:uid="{00000000-0005-0000-0000-0000950C0000}"/>
    <cellStyle name="40% - Accent4 35" xfId="3330" xr:uid="{00000000-0005-0000-0000-0000960C0000}"/>
    <cellStyle name="40% - Accent4 36" xfId="3331" xr:uid="{00000000-0005-0000-0000-0000970C0000}"/>
    <cellStyle name="40% - Accent4 37" xfId="3332" xr:uid="{00000000-0005-0000-0000-0000980C0000}"/>
    <cellStyle name="40% - Accent4 38" xfId="3333" xr:uid="{00000000-0005-0000-0000-0000990C0000}"/>
    <cellStyle name="40% - Accent4 39" xfId="3334" xr:uid="{00000000-0005-0000-0000-00009A0C0000}"/>
    <cellStyle name="40% - Accent4 4" xfId="3335" xr:uid="{00000000-0005-0000-0000-00009B0C0000}"/>
    <cellStyle name="40% - Accent4 4 10" xfId="3336" xr:uid="{00000000-0005-0000-0000-00009C0C0000}"/>
    <cellStyle name="40% - Accent4 4 11" xfId="3337" xr:uid="{00000000-0005-0000-0000-00009D0C0000}"/>
    <cellStyle name="40% - Accent4 4 12" xfId="3338" xr:uid="{00000000-0005-0000-0000-00009E0C0000}"/>
    <cellStyle name="40% - Accent4 4 13" xfId="3339" xr:uid="{00000000-0005-0000-0000-00009F0C0000}"/>
    <cellStyle name="40% - Accent4 4 14" xfId="3340" xr:uid="{00000000-0005-0000-0000-0000A00C0000}"/>
    <cellStyle name="40% - Accent4 4 2" xfId="3341" xr:uid="{00000000-0005-0000-0000-0000A10C0000}"/>
    <cellStyle name="40% - Accent4 4 3" xfId="3342" xr:uid="{00000000-0005-0000-0000-0000A20C0000}"/>
    <cellStyle name="40% - Accent4 4 4" xfId="3343" xr:uid="{00000000-0005-0000-0000-0000A30C0000}"/>
    <cellStyle name="40% - Accent4 4 5" xfId="3344" xr:uid="{00000000-0005-0000-0000-0000A40C0000}"/>
    <cellStyle name="40% - Accent4 4 6" xfId="3345" xr:uid="{00000000-0005-0000-0000-0000A50C0000}"/>
    <cellStyle name="40% - Accent4 4 7" xfId="3346" xr:uid="{00000000-0005-0000-0000-0000A60C0000}"/>
    <cellStyle name="40% - Accent4 4 8" xfId="3347" xr:uid="{00000000-0005-0000-0000-0000A70C0000}"/>
    <cellStyle name="40% - Accent4 4 9" xfId="3348" xr:uid="{00000000-0005-0000-0000-0000A80C0000}"/>
    <cellStyle name="40% - Accent4 40" xfId="3349" xr:uid="{00000000-0005-0000-0000-0000A90C0000}"/>
    <cellStyle name="40% - Accent4 41" xfId="3350" xr:uid="{00000000-0005-0000-0000-0000AA0C0000}"/>
    <cellStyle name="40% - Accent4 42" xfId="3351" xr:uid="{00000000-0005-0000-0000-0000AB0C0000}"/>
    <cellStyle name="40% - Accent4 43" xfId="3352" xr:uid="{00000000-0005-0000-0000-0000AC0C0000}"/>
    <cellStyle name="40% - Accent4 44" xfId="3353" xr:uid="{00000000-0005-0000-0000-0000AD0C0000}"/>
    <cellStyle name="40% - Accent4 45" xfId="3354" xr:uid="{00000000-0005-0000-0000-0000AE0C0000}"/>
    <cellStyle name="40% - Accent4 46" xfId="3355" xr:uid="{00000000-0005-0000-0000-0000AF0C0000}"/>
    <cellStyle name="40% - Accent4 47" xfId="3356" xr:uid="{00000000-0005-0000-0000-0000B00C0000}"/>
    <cellStyle name="40% - Accent4 48" xfId="3357" xr:uid="{00000000-0005-0000-0000-0000B10C0000}"/>
    <cellStyle name="40% - Accent4 49" xfId="3358" xr:uid="{00000000-0005-0000-0000-0000B20C0000}"/>
    <cellStyle name="40% - Accent4 5" xfId="3359" xr:uid="{00000000-0005-0000-0000-0000B30C0000}"/>
    <cellStyle name="40% - Accent4 5 10" xfId="3360" xr:uid="{00000000-0005-0000-0000-0000B40C0000}"/>
    <cellStyle name="40% - Accent4 5 11" xfId="3361" xr:uid="{00000000-0005-0000-0000-0000B50C0000}"/>
    <cellStyle name="40% - Accent4 5 12" xfId="3362" xr:uid="{00000000-0005-0000-0000-0000B60C0000}"/>
    <cellStyle name="40% - Accent4 5 13" xfId="3363" xr:uid="{00000000-0005-0000-0000-0000B70C0000}"/>
    <cellStyle name="40% - Accent4 5 2" xfId="3364" xr:uid="{00000000-0005-0000-0000-0000B80C0000}"/>
    <cellStyle name="40% - Accent4 5 3" xfId="3365" xr:uid="{00000000-0005-0000-0000-0000B90C0000}"/>
    <cellStyle name="40% - Accent4 5 4" xfId="3366" xr:uid="{00000000-0005-0000-0000-0000BA0C0000}"/>
    <cellStyle name="40% - Accent4 5 5" xfId="3367" xr:uid="{00000000-0005-0000-0000-0000BB0C0000}"/>
    <cellStyle name="40% - Accent4 5 6" xfId="3368" xr:uid="{00000000-0005-0000-0000-0000BC0C0000}"/>
    <cellStyle name="40% - Accent4 5 7" xfId="3369" xr:uid="{00000000-0005-0000-0000-0000BD0C0000}"/>
    <cellStyle name="40% - Accent4 5 8" xfId="3370" xr:uid="{00000000-0005-0000-0000-0000BE0C0000}"/>
    <cellStyle name="40% - Accent4 5 9" xfId="3371" xr:uid="{00000000-0005-0000-0000-0000BF0C0000}"/>
    <cellStyle name="40% - Accent4 50" xfId="3372" xr:uid="{00000000-0005-0000-0000-0000C00C0000}"/>
    <cellStyle name="40% - Accent4 51" xfId="3373" xr:uid="{00000000-0005-0000-0000-0000C10C0000}"/>
    <cellStyle name="40% - Accent4 52" xfId="3374" xr:uid="{00000000-0005-0000-0000-0000C20C0000}"/>
    <cellStyle name="40% - Accent4 53" xfId="3375" xr:uid="{00000000-0005-0000-0000-0000C30C0000}"/>
    <cellStyle name="40% - Accent4 54" xfId="3376" xr:uid="{00000000-0005-0000-0000-0000C40C0000}"/>
    <cellStyle name="40% - Accent4 55" xfId="3377" xr:uid="{00000000-0005-0000-0000-0000C50C0000}"/>
    <cellStyle name="40% - Accent4 56" xfId="3378" xr:uid="{00000000-0005-0000-0000-0000C60C0000}"/>
    <cellStyle name="40% - Accent4 57" xfId="3379" xr:uid="{00000000-0005-0000-0000-0000C70C0000}"/>
    <cellStyle name="40% - Accent4 58" xfId="3380" xr:uid="{00000000-0005-0000-0000-0000C80C0000}"/>
    <cellStyle name="40% - Accent4 59" xfId="3381" xr:uid="{00000000-0005-0000-0000-0000C90C0000}"/>
    <cellStyle name="40% - Accent4 6" xfId="3382" xr:uid="{00000000-0005-0000-0000-0000CA0C0000}"/>
    <cellStyle name="40% - Accent4 6 10" xfId="3383" xr:uid="{00000000-0005-0000-0000-0000CB0C0000}"/>
    <cellStyle name="40% - Accent4 6 11" xfId="3384" xr:uid="{00000000-0005-0000-0000-0000CC0C0000}"/>
    <cellStyle name="40% - Accent4 6 12" xfId="3385" xr:uid="{00000000-0005-0000-0000-0000CD0C0000}"/>
    <cellStyle name="40% - Accent4 6 13" xfId="3386" xr:uid="{00000000-0005-0000-0000-0000CE0C0000}"/>
    <cellStyle name="40% - Accent4 6 2" xfId="3387" xr:uid="{00000000-0005-0000-0000-0000CF0C0000}"/>
    <cellStyle name="40% - Accent4 6 3" xfId="3388" xr:uid="{00000000-0005-0000-0000-0000D00C0000}"/>
    <cellStyle name="40% - Accent4 6 4" xfId="3389" xr:uid="{00000000-0005-0000-0000-0000D10C0000}"/>
    <cellStyle name="40% - Accent4 6 5" xfId="3390" xr:uid="{00000000-0005-0000-0000-0000D20C0000}"/>
    <cellStyle name="40% - Accent4 6 6" xfId="3391" xr:uid="{00000000-0005-0000-0000-0000D30C0000}"/>
    <cellStyle name="40% - Accent4 6 7" xfId="3392" xr:uid="{00000000-0005-0000-0000-0000D40C0000}"/>
    <cellStyle name="40% - Accent4 6 8" xfId="3393" xr:uid="{00000000-0005-0000-0000-0000D50C0000}"/>
    <cellStyle name="40% - Accent4 6 9" xfId="3394" xr:uid="{00000000-0005-0000-0000-0000D60C0000}"/>
    <cellStyle name="40% - Accent4 60" xfId="3395" xr:uid="{00000000-0005-0000-0000-0000D70C0000}"/>
    <cellStyle name="40% - Accent4 61" xfId="3396" xr:uid="{00000000-0005-0000-0000-0000D80C0000}"/>
    <cellStyle name="40% - Accent4 62" xfId="3397" xr:uid="{00000000-0005-0000-0000-0000D90C0000}"/>
    <cellStyle name="40% - Accent4 63" xfId="3398" xr:uid="{00000000-0005-0000-0000-0000DA0C0000}"/>
    <cellStyle name="40% - Accent4 64" xfId="3399" xr:uid="{00000000-0005-0000-0000-0000DB0C0000}"/>
    <cellStyle name="40% - Accent4 65" xfId="3400" xr:uid="{00000000-0005-0000-0000-0000DC0C0000}"/>
    <cellStyle name="40% - Accent4 66" xfId="3401" xr:uid="{00000000-0005-0000-0000-0000DD0C0000}"/>
    <cellStyle name="40% - Accent4 67" xfId="3402" xr:uid="{00000000-0005-0000-0000-0000DE0C0000}"/>
    <cellStyle name="40% - Accent4 68" xfId="3403" xr:uid="{00000000-0005-0000-0000-0000DF0C0000}"/>
    <cellStyle name="40% - Accent4 69" xfId="3404" xr:uid="{00000000-0005-0000-0000-0000E00C0000}"/>
    <cellStyle name="40% - Accent4 7" xfId="3405" xr:uid="{00000000-0005-0000-0000-0000E10C0000}"/>
    <cellStyle name="40% - Accent4 7 10" xfId="3406" xr:uid="{00000000-0005-0000-0000-0000E20C0000}"/>
    <cellStyle name="40% - Accent4 7 11" xfId="3407" xr:uid="{00000000-0005-0000-0000-0000E30C0000}"/>
    <cellStyle name="40% - Accent4 7 12" xfId="3408" xr:uid="{00000000-0005-0000-0000-0000E40C0000}"/>
    <cellStyle name="40% - Accent4 7 13" xfId="3409" xr:uid="{00000000-0005-0000-0000-0000E50C0000}"/>
    <cellStyle name="40% - Accent4 7 2" xfId="3410" xr:uid="{00000000-0005-0000-0000-0000E60C0000}"/>
    <cellStyle name="40% - Accent4 7 3" xfId="3411" xr:uid="{00000000-0005-0000-0000-0000E70C0000}"/>
    <cellStyle name="40% - Accent4 7 4" xfId="3412" xr:uid="{00000000-0005-0000-0000-0000E80C0000}"/>
    <cellStyle name="40% - Accent4 7 5" xfId="3413" xr:uid="{00000000-0005-0000-0000-0000E90C0000}"/>
    <cellStyle name="40% - Accent4 7 6" xfId="3414" xr:uid="{00000000-0005-0000-0000-0000EA0C0000}"/>
    <cellStyle name="40% - Accent4 7 7" xfId="3415" xr:uid="{00000000-0005-0000-0000-0000EB0C0000}"/>
    <cellStyle name="40% - Accent4 7 8" xfId="3416" xr:uid="{00000000-0005-0000-0000-0000EC0C0000}"/>
    <cellStyle name="40% - Accent4 7 9" xfId="3417" xr:uid="{00000000-0005-0000-0000-0000ED0C0000}"/>
    <cellStyle name="40% - Accent4 70" xfId="3418" xr:uid="{00000000-0005-0000-0000-0000EE0C0000}"/>
    <cellStyle name="40% - Accent4 71" xfId="3419" xr:uid="{00000000-0005-0000-0000-0000EF0C0000}"/>
    <cellStyle name="40% - Accent4 72" xfId="3420" xr:uid="{00000000-0005-0000-0000-0000F00C0000}"/>
    <cellStyle name="40% - Accent4 8" xfId="3421" xr:uid="{00000000-0005-0000-0000-0000F10C0000}"/>
    <cellStyle name="40% - Accent4 8 10" xfId="3422" xr:uid="{00000000-0005-0000-0000-0000F20C0000}"/>
    <cellStyle name="40% - Accent4 8 11" xfId="3423" xr:uid="{00000000-0005-0000-0000-0000F30C0000}"/>
    <cellStyle name="40% - Accent4 8 12" xfId="3424" xr:uid="{00000000-0005-0000-0000-0000F40C0000}"/>
    <cellStyle name="40% - Accent4 8 13" xfId="3425" xr:uid="{00000000-0005-0000-0000-0000F50C0000}"/>
    <cellStyle name="40% - Accent4 8 2" xfId="3426" xr:uid="{00000000-0005-0000-0000-0000F60C0000}"/>
    <cellStyle name="40% - Accent4 8 3" xfId="3427" xr:uid="{00000000-0005-0000-0000-0000F70C0000}"/>
    <cellStyle name="40% - Accent4 8 4" xfId="3428" xr:uid="{00000000-0005-0000-0000-0000F80C0000}"/>
    <cellStyle name="40% - Accent4 8 5" xfId="3429" xr:uid="{00000000-0005-0000-0000-0000F90C0000}"/>
    <cellStyle name="40% - Accent4 8 6" xfId="3430" xr:uid="{00000000-0005-0000-0000-0000FA0C0000}"/>
    <cellStyle name="40% - Accent4 8 7" xfId="3431" xr:uid="{00000000-0005-0000-0000-0000FB0C0000}"/>
    <cellStyle name="40% - Accent4 8 8" xfId="3432" xr:uid="{00000000-0005-0000-0000-0000FC0C0000}"/>
    <cellStyle name="40% - Accent4 8 9" xfId="3433" xr:uid="{00000000-0005-0000-0000-0000FD0C0000}"/>
    <cellStyle name="40% - Accent4 9" xfId="3434" xr:uid="{00000000-0005-0000-0000-0000FE0C0000}"/>
    <cellStyle name="40% - Accent4 9 2" xfId="3435" xr:uid="{00000000-0005-0000-0000-0000FF0C0000}"/>
    <cellStyle name="40% - Accent4 9 2 2" xfId="3436" xr:uid="{00000000-0005-0000-0000-0000000D0000}"/>
    <cellStyle name="40% - Accent4 9 2 3" xfId="3437" xr:uid="{00000000-0005-0000-0000-0000010D0000}"/>
    <cellStyle name="40% - Accent4 9 2 4" xfId="3438" xr:uid="{00000000-0005-0000-0000-0000020D0000}"/>
    <cellStyle name="40% - Accent4 9 2 5" xfId="3439" xr:uid="{00000000-0005-0000-0000-0000030D0000}"/>
    <cellStyle name="40% - Accent4 9 2 6" xfId="3440" xr:uid="{00000000-0005-0000-0000-0000040D0000}"/>
    <cellStyle name="40% - Accent4 9 2 7" xfId="3441" xr:uid="{00000000-0005-0000-0000-0000050D0000}"/>
    <cellStyle name="40% - Accent4 9 3" xfId="3442" xr:uid="{00000000-0005-0000-0000-0000060D0000}"/>
    <cellStyle name="40% - Accent4 9 4" xfId="3443" xr:uid="{00000000-0005-0000-0000-0000070D0000}"/>
    <cellStyle name="40% - Accent4 9 5" xfId="3444" xr:uid="{00000000-0005-0000-0000-0000080D0000}"/>
    <cellStyle name="40% - Accent4 9 6" xfId="3445" xr:uid="{00000000-0005-0000-0000-0000090D0000}"/>
    <cellStyle name="40% - Accent4 9 7" xfId="3446" xr:uid="{00000000-0005-0000-0000-00000A0D0000}"/>
    <cellStyle name="40% - Accent5" xfId="30319" builtinId="47" customBuiltin="1"/>
    <cellStyle name="40% - Accent5 10" xfId="3447" xr:uid="{00000000-0005-0000-0000-00000C0D0000}"/>
    <cellStyle name="40% - Accent5 11" xfId="3448" xr:uid="{00000000-0005-0000-0000-00000D0D0000}"/>
    <cellStyle name="40% - Accent5 12" xfId="3449" xr:uid="{00000000-0005-0000-0000-00000E0D0000}"/>
    <cellStyle name="40% - Accent5 13" xfId="3450" xr:uid="{00000000-0005-0000-0000-00000F0D0000}"/>
    <cellStyle name="40% - Accent5 14" xfId="3451" xr:uid="{00000000-0005-0000-0000-0000100D0000}"/>
    <cellStyle name="40% - Accent5 15" xfId="3452" xr:uid="{00000000-0005-0000-0000-0000110D0000}"/>
    <cellStyle name="40% - Accent5 16" xfId="3453" xr:uid="{00000000-0005-0000-0000-0000120D0000}"/>
    <cellStyle name="40% - Accent5 17" xfId="3454" xr:uid="{00000000-0005-0000-0000-0000130D0000}"/>
    <cellStyle name="40% - Accent5 18" xfId="3455" xr:uid="{00000000-0005-0000-0000-0000140D0000}"/>
    <cellStyle name="40% - Accent5 19" xfId="3456" xr:uid="{00000000-0005-0000-0000-0000150D0000}"/>
    <cellStyle name="40% - Accent5 2" xfId="3457" xr:uid="{00000000-0005-0000-0000-0000160D0000}"/>
    <cellStyle name="40% - Accent5 2 2" xfId="3458" xr:uid="{00000000-0005-0000-0000-0000170D0000}"/>
    <cellStyle name="40% - Accent5 2 3" xfId="3459" xr:uid="{00000000-0005-0000-0000-0000180D0000}"/>
    <cellStyle name="40% - Accent5 2 4" xfId="3460" xr:uid="{00000000-0005-0000-0000-0000190D0000}"/>
    <cellStyle name="40% - Accent5 2 5" xfId="3461" xr:uid="{00000000-0005-0000-0000-00001A0D0000}"/>
    <cellStyle name="40% - Accent5 2 6" xfId="3462" xr:uid="{00000000-0005-0000-0000-00001B0D0000}"/>
    <cellStyle name="40% - Accent5 2 7" xfId="3463" xr:uid="{00000000-0005-0000-0000-00001C0D0000}"/>
    <cellStyle name="40% - Accent5 2 8" xfId="3464" xr:uid="{00000000-0005-0000-0000-00001D0D0000}"/>
    <cellStyle name="40% - Accent5 20" xfId="3465" xr:uid="{00000000-0005-0000-0000-00001E0D0000}"/>
    <cellStyle name="40% - Accent5 21" xfId="3466" xr:uid="{00000000-0005-0000-0000-00001F0D0000}"/>
    <cellStyle name="40% - Accent5 22" xfId="3467" xr:uid="{00000000-0005-0000-0000-0000200D0000}"/>
    <cellStyle name="40% - Accent5 23" xfId="3468" xr:uid="{00000000-0005-0000-0000-0000210D0000}"/>
    <cellStyle name="40% - Accent5 23 2" xfId="3469" xr:uid="{00000000-0005-0000-0000-0000220D0000}"/>
    <cellStyle name="40% - Accent5 23 2 2" xfId="3470" xr:uid="{00000000-0005-0000-0000-0000230D0000}"/>
    <cellStyle name="40% - Accent5 23 2 2 2" xfId="3471" xr:uid="{00000000-0005-0000-0000-0000240D0000}"/>
    <cellStyle name="40% - Accent5 23 2 2 3" xfId="3472" xr:uid="{00000000-0005-0000-0000-0000250D0000}"/>
    <cellStyle name="40% - Accent5 23 2 3" xfId="3473" xr:uid="{00000000-0005-0000-0000-0000260D0000}"/>
    <cellStyle name="40% - Accent5 23 2 3 2" xfId="3474" xr:uid="{00000000-0005-0000-0000-0000270D0000}"/>
    <cellStyle name="40% - Accent5 23 2 3 3" xfId="3475" xr:uid="{00000000-0005-0000-0000-0000280D0000}"/>
    <cellStyle name="40% - Accent5 23 2 4" xfId="3476" xr:uid="{00000000-0005-0000-0000-0000290D0000}"/>
    <cellStyle name="40% - Accent5 23 2 4 2" xfId="3477" xr:uid="{00000000-0005-0000-0000-00002A0D0000}"/>
    <cellStyle name="40% - Accent5 23 2 4 3" xfId="3478" xr:uid="{00000000-0005-0000-0000-00002B0D0000}"/>
    <cellStyle name="40% - Accent5 23 2 5" xfId="3479" xr:uid="{00000000-0005-0000-0000-00002C0D0000}"/>
    <cellStyle name="40% - Accent5 23 2 5 2" xfId="3480" xr:uid="{00000000-0005-0000-0000-00002D0D0000}"/>
    <cellStyle name="40% - Accent5 23 2 5 3" xfId="3481" xr:uid="{00000000-0005-0000-0000-00002E0D0000}"/>
    <cellStyle name="40% - Accent5 23 2 6" xfId="3482" xr:uid="{00000000-0005-0000-0000-00002F0D0000}"/>
    <cellStyle name="40% - Accent5 23 2 6 2" xfId="3483" xr:uid="{00000000-0005-0000-0000-0000300D0000}"/>
    <cellStyle name="40% - Accent5 23 2 6 3" xfId="3484" xr:uid="{00000000-0005-0000-0000-0000310D0000}"/>
    <cellStyle name="40% - Accent5 23 2 7" xfId="3485" xr:uid="{00000000-0005-0000-0000-0000320D0000}"/>
    <cellStyle name="40% - Accent5 23 2 7 2" xfId="3486" xr:uid="{00000000-0005-0000-0000-0000330D0000}"/>
    <cellStyle name="40% - Accent5 23 2 7 3" xfId="3487" xr:uid="{00000000-0005-0000-0000-0000340D0000}"/>
    <cellStyle name="40% - Accent5 23 3" xfId="3488" xr:uid="{00000000-0005-0000-0000-0000350D0000}"/>
    <cellStyle name="40% - Accent5 23 4" xfId="3489" xr:uid="{00000000-0005-0000-0000-0000360D0000}"/>
    <cellStyle name="40% - Accent5 23 5" xfId="3490" xr:uid="{00000000-0005-0000-0000-0000370D0000}"/>
    <cellStyle name="40% - Accent5 23 6" xfId="3491" xr:uid="{00000000-0005-0000-0000-0000380D0000}"/>
    <cellStyle name="40% - Accent5 23 7" xfId="3492" xr:uid="{00000000-0005-0000-0000-0000390D0000}"/>
    <cellStyle name="40% - Accent5 23 8" xfId="3493" xr:uid="{00000000-0005-0000-0000-00003A0D0000}"/>
    <cellStyle name="40% - Accent5 23 9" xfId="3494" xr:uid="{00000000-0005-0000-0000-00003B0D0000}"/>
    <cellStyle name="40% - Accent5 24" xfId="3495" xr:uid="{00000000-0005-0000-0000-00003C0D0000}"/>
    <cellStyle name="40% - Accent5 25" xfId="3496" xr:uid="{00000000-0005-0000-0000-00003D0D0000}"/>
    <cellStyle name="40% - Accent5 26" xfId="3497" xr:uid="{00000000-0005-0000-0000-00003E0D0000}"/>
    <cellStyle name="40% - Accent5 27" xfId="3498" xr:uid="{00000000-0005-0000-0000-00003F0D0000}"/>
    <cellStyle name="40% - Accent5 28" xfId="3499" xr:uid="{00000000-0005-0000-0000-0000400D0000}"/>
    <cellStyle name="40% - Accent5 29" xfId="3500" xr:uid="{00000000-0005-0000-0000-0000410D0000}"/>
    <cellStyle name="40% - Accent5 3" xfId="3501" xr:uid="{00000000-0005-0000-0000-0000420D0000}"/>
    <cellStyle name="40% - Accent5 3 2" xfId="3502" xr:uid="{00000000-0005-0000-0000-0000430D0000}"/>
    <cellStyle name="40% - Accent5 3 3" xfId="3503" xr:uid="{00000000-0005-0000-0000-0000440D0000}"/>
    <cellStyle name="40% - Accent5 3 4" xfId="3504" xr:uid="{00000000-0005-0000-0000-0000450D0000}"/>
    <cellStyle name="40% - Accent5 3 5" xfId="3505" xr:uid="{00000000-0005-0000-0000-0000460D0000}"/>
    <cellStyle name="40% - Accent5 3 6" xfId="3506" xr:uid="{00000000-0005-0000-0000-0000470D0000}"/>
    <cellStyle name="40% - Accent5 3 7" xfId="3507" xr:uid="{00000000-0005-0000-0000-0000480D0000}"/>
    <cellStyle name="40% - Accent5 3 8" xfId="3508" xr:uid="{00000000-0005-0000-0000-0000490D0000}"/>
    <cellStyle name="40% - Accent5 30" xfId="3509" xr:uid="{00000000-0005-0000-0000-00004A0D0000}"/>
    <cellStyle name="40% - Accent5 31" xfId="3510" xr:uid="{00000000-0005-0000-0000-00004B0D0000}"/>
    <cellStyle name="40% - Accent5 32" xfId="3511" xr:uid="{00000000-0005-0000-0000-00004C0D0000}"/>
    <cellStyle name="40% - Accent5 33" xfId="3512" xr:uid="{00000000-0005-0000-0000-00004D0D0000}"/>
    <cellStyle name="40% - Accent5 34" xfId="3513" xr:uid="{00000000-0005-0000-0000-00004E0D0000}"/>
    <cellStyle name="40% - Accent5 35" xfId="3514" xr:uid="{00000000-0005-0000-0000-00004F0D0000}"/>
    <cellStyle name="40% - Accent5 36" xfId="3515" xr:uid="{00000000-0005-0000-0000-0000500D0000}"/>
    <cellStyle name="40% - Accent5 37" xfId="3516" xr:uid="{00000000-0005-0000-0000-0000510D0000}"/>
    <cellStyle name="40% - Accent5 38" xfId="3517" xr:uid="{00000000-0005-0000-0000-0000520D0000}"/>
    <cellStyle name="40% - Accent5 39" xfId="3518" xr:uid="{00000000-0005-0000-0000-0000530D0000}"/>
    <cellStyle name="40% - Accent5 4" xfId="3519" xr:uid="{00000000-0005-0000-0000-0000540D0000}"/>
    <cellStyle name="40% - Accent5 4 2" xfId="3520" xr:uid="{00000000-0005-0000-0000-0000550D0000}"/>
    <cellStyle name="40% - Accent5 4 3" xfId="3521" xr:uid="{00000000-0005-0000-0000-0000560D0000}"/>
    <cellStyle name="40% - Accent5 4 4" xfId="3522" xr:uid="{00000000-0005-0000-0000-0000570D0000}"/>
    <cellStyle name="40% - Accent5 4 5" xfId="3523" xr:uid="{00000000-0005-0000-0000-0000580D0000}"/>
    <cellStyle name="40% - Accent5 4 6" xfId="3524" xr:uid="{00000000-0005-0000-0000-0000590D0000}"/>
    <cellStyle name="40% - Accent5 4 7" xfId="3525" xr:uid="{00000000-0005-0000-0000-00005A0D0000}"/>
    <cellStyle name="40% - Accent5 4 8" xfId="3526" xr:uid="{00000000-0005-0000-0000-00005B0D0000}"/>
    <cellStyle name="40% - Accent5 40" xfId="3527" xr:uid="{00000000-0005-0000-0000-00005C0D0000}"/>
    <cellStyle name="40% - Accent5 41" xfId="3528" xr:uid="{00000000-0005-0000-0000-00005D0D0000}"/>
    <cellStyle name="40% - Accent5 42" xfId="3529" xr:uid="{00000000-0005-0000-0000-00005E0D0000}"/>
    <cellStyle name="40% - Accent5 43" xfId="3530" xr:uid="{00000000-0005-0000-0000-00005F0D0000}"/>
    <cellStyle name="40% - Accent5 44" xfId="3531" xr:uid="{00000000-0005-0000-0000-0000600D0000}"/>
    <cellStyle name="40% - Accent5 45" xfId="3532" xr:uid="{00000000-0005-0000-0000-0000610D0000}"/>
    <cellStyle name="40% - Accent5 46" xfId="3533" xr:uid="{00000000-0005-0000-0000-0000620D0000}"/>
    <cellStyle name="40% - Accent5 47" xfId="3534" xr:uid="{00000000-0005-0000-0000-0000630D0000}"/>
    <cellStyle name="40% - Accent5 48" xfId="3535" xr:uid="{00000000-0005-0000-0000-0000640D0000}"/>
    <cellStyle name="40% - Accent5 49" xfId="3536" xr:uid="{00000000-0005-0000-0000-0000650D0000}"/>
    <cellStyle name="40% - Accent5 5" xfId="3537" xr:uid="{00000000-0005-0000-0000-0000660D0000}"/>
    <cellStyle name="40% - Accent5 5 2" xfId="3538" xr:uid="{00000000-0005-0000-0000-0000670D0000}"/>
    <cellStyle name="40% - Accent5 5 3" xfId="3539" xr:uid="{00000000-0005-0000-0000-0000680D0000}"/>
    <cellStyle name="40% - Accent5 5 4" xfId="3540" xr:uid="{00000000-0005-0000-0000-0000690D0000}"/>
    <cellStyle name="40% - Accent5 5 5" xfId="3541" xr:uid="{00000000-0005-0000-0000-00006A0D0000}"/>
    <cellStyle name="40% - Accent5 5 6" xfId="3542" xr:uid="{00000000-0005-0000-0000-00006B0D0000}"/>
    <cellStyle name="40% - Accent5 5 7" xfId="3543" xr:uid="{00000000-0005-0000-0000-00006C0D0000}"/>
    <cellStyle name="40% - Accent5 50" xfId="3544" xr:uid="{00000000-0005-0000-0000-00006D0D0000}"/>
    <cellStyle name="40% - Accent5 51" xfId="3545" xr:uid="{00000000-0005-0000-0000-00006E0D0000}"/>
    <cellStyle name="40% - Accent5 52" xfId="3546" xr:uid="{00000000-0005-0000-0000-00006F0D0000}"/>
    <cellStyle name="40% - Accent5 53" xfId="3547" xr:uid="{00000000-0005-0000-0000-0000700D0000}"/>
    <cellStyle name="40% - Accent5 54" xfId="3548" xr:uid="{00000000-0005-0000-0000-0000710D0000}"/>
    <cellStyle name="40% - Accent5 55" xfId="3549" xr:uid="{00000000-0005-0000-0000-0000720D0000}"/>
    <cellStyle name="40% - Accent5 56" xfId="3550" xr:uid="{00000000-0005-0000-0000-0000730D0000}"/>
    <cellStyle name="40% - Accent5 57" xfId="3551" xr:uid="{00000000-0005-0000-0000-0000740D0000}"/>
    <cellStyle name="40% - Accent5 58" xfId="3552" xr:uid="{00000000-0005-0000-0000-0000750D0000}"/>
    <cellStyle name="40% - Accent5 59" xfId="3553" xr:uid="{00000000-0005-0000-0000-0000760D0000}"/>
    <cellStyle name="40% - Accent5 6" xfId="3554" xr:uid="{00000000-0005-0000-0000-0000770D0000}"/>
    <cellStyle name="40% - Accent5 6 2" xfId="3555" xr:uid="{00000000-0005-0000-0000-0000780D0000}"/>
    <cellStyle name="40% - Accent5 6 3" xfId="3556" xr:uid="{00000000-0005-0000-0000-0000790D0000}"/>
    <cellStyle name="40% - Accent5 6 4" xfId="3557" xr:uid="{00000000-0005-0000-0000-00007A0D0000}"/>
    <cellStyle name="40% - Accent5 6 5" xfId="3558" xr:uid="{00000000-0005-0000-0000-00007B0D0000}"/>
    <cellStyle name="40% - Accent5 6 6" xfId="3559" xr:uid="{00000000-0005-0000-0000-00007C0D0000}"/>
    <cellStyle name="40% - Accent5 6 7" xfId="3560" xr:uid="{00000000-0005-0000-0000-00007D0D0000}"/>
    <cellStyle name="40% - Accent5 60" xfId="3561" xr:uid="{00000000-0005-0000-0000-00007E0D0000}"/>
    <cellStyle name="40% - Accent5 61" xfId="3562" xr:uid="{00000000-0005-0000-0000-00007F0D0000}"/>
    <cellStyle name="40% - Accent5 62" xfId="3563" xr:uid="{00000000-0005-0000-0000-0000800D0000}"/>
    <cellStyle name="40% - Accent5 63" xfId="3564" xr:uid="{00000000-0005-0000-0000-0000810D0000}"/>
    <cellStyle name="40% - Accent5 64" xfId="3565" xr:uid="{00000000-0005-0000-0000-0000820D0000}"/>
    <cellStyle name="40% - Accent5 65" xfId="3566" xr:uid="{00000000-0005-0000-0000-0000830D0000}"/>
    <cellStyle name="40% - Accent5 66" xfId="3567" xr:uid="{00000000-0005-0000-0000-0000840D0000}"/>
    <cellStyle name="40% - Accent5 67" xfId="3568" xr:uid="{00000000-0005-0000-0000-0000850D0000}"/>
    <cellStyle name="40% - Accent5 68" xfId="3569" xr:uid="{00000000-0005-0000-0000-0000860D0000}"/>
    <cellStyle name="40% - Accent5 69" xfId="3570" xr:uid="{00000000-0005-0000-0000-0000870D0000}"/>
    <cellStyle name="40% - Accent5 7" xfId="3571" xr:uid="{00000000-0005-0000-0000-0000880D0000}"/>
    <cellStyle name="40% - Accent5 7 2" xfId="3572" xr:uid="{00000000-0005-0000-0000-0000890D0000}"/>
    <cellStyle name="40% - Accent5 7 3" xfId="3573" xr:uid="{00000000-0005-0000-0000-00008A0D0000}"/>
    <cellStyle name="40% - Accent5 7 4" xfId="3574" xr:uid="{00000000-0005-0000-0000-00008B0D0000}"/>
    <cellStyle name="40% - Accent5 7 5" xfId="3575" xr:uid="{00000000-0005-0000-0000-00008C0D0000}"/>
    <cellStyle name="40% - Accent5 7 6" xfId="3576" xr:uid="{00000000-0005-0000-0000-00008D0D0000}"/>
    <cellStyle name="40% - Accent5 7 7" xfId="3577" xr:uid="{00000000-0005-0000-0000-00008E0D0000}"/>
    <cellStyle name="40% - Accent5 70" xfId="3578" xr:uid="{00000000-0005-0000-0000-00008F0D0000}"/>
    <cellStyle name="40% - Accent5 71" xfId="3579" xr:uid="{00000000-0005-0000-0000-0000900D0000}"/>
    <cellStyle name="40% - Accent5 72" xfId="3580" xr:uid="{00000000-0005-0000-0000-0000910D0000}"/>
    <cellStyle name="40% - Accent5 8" xfId="3581" xr:uid="{00000000-0005-0000-0000-0000920D0000}"/>
    <cellStyle name="40% - Accent5 8 2" xfId="3582" xr:uid="{00000000-0005-0000-0000-0000930D0000}"/>
    <cellStyle name="40% - Accent5 8 3" xfId="3583" xr:uid="{00000000-0005-0000-0000-0000940D0000}"/>
    <cellStyle name="40% - Accent5 8 4" xfId="3584" xr:uid="{00000000-0005-0000-0000-0000950D0000}"/>
    <cellStyle name="40% - Accent5 8 5" xfId="3585" xr:uid="{00000000-0005-0000-0000-0000960D0000}"/>
    <cellStyle name="40% - Accent5 8 6" xfId="3586" xr:uid="{00000000-0005-0000-0000-0000970D0000}"/>
    <cellStyle name="40% - Accent5 8 7" xfId="3587" xr:uid="{00000000-0005-0000-0000-0000980D0000}"/>
    <cellStyle name="40% - Accent5 9" xfId="3588" xr:uid="{00000000-0005-0000-0000-0000990D0000}"/>
    <cellStyle name="40% - Accent6" xfId="30323" builtinId="51" customBuiltin="1"/>
    <cellStyle name="40% - Accent6 10" xfId="3589" xr:uid="{00000000-0005-0000-0000-00009B0D0000}"/>
    <cellStyle name="40% - Accent6 10 2" xfId="3590" xr:uid="{00000000-0005-0000-0000-00009C0D0000}"/>
    <cellStyle name="40% - Accent6 10 2 2" xfId="3591" xr:uid="{00000000-0005-0000-0000-00009D0D0000}"/>
    <cellStyle name="40% - Accent6 10 2 3" xfId="3592" xr:uid="{00000000-0005-0000-0000-00009E0D0000}"/>
    <cellStyle name="40% - Accent6 10 2 4" xfId="3593" xr:uid="{00000000-0005-0000-0000-00009F0D0000}"/>
    <cellStyle name="40% - Accent6 10 2 5" xfId="3594" xr:uid="{00000000-0005-0000-0000-0000A00D0000}"/>
    <cellStyle name="40% - Accent6 10 2 6" xfId="3595" xr:uid="{00000000-0005-0000-0000-0000A10D0000}"/>
    <cellStyle name="40% - Accent6 10 2 7" xfId="3596" xr:uid="{00000000-0005-0000-0000-0000A20D0000}"/>
    <cellStyle name="40% - Accent6 10 3" xfId="3597" xr:uid="{00000000-0005-0000-0000-0000A30D0000}"/>
    <cellStyle name="40% - Accent6 10 4" xfId="3598" xr:uid="{00000000-0005-0000-0000-0000A40D0000}"/>
    <cellStyle name="40% - Accent6 10 5" xfId="3599" xr:uid="{00000000-0005-0000-0000-0000A50D0000}"/>
    <cellStyle name="40% - Accent6 10 6" xfId="3600" xr:uid="{00000000-0005-0000-0000-0000A60D0000}"/>
    <cellStyle name="40% - Accent6 10 7" xfId="3601" xr:uid="{00000000-0005-0000-0000-0000A70D0000}"/>
    <cellStyle name="40% - Accent6 11" xfId="3602" xr:uid="{00000000-0005-0000-0000-0000A80D0000}"/>
    <cellStyle name="40% - Accent6 11 2" xfId="3603" xr:uid="{00000000-0005-0000-0000-0000A90D0000}"/>
    <cellStyle name="40% - Accent6 11 2 2" xfId="3604" xr:uid="{00000000-0005-0000-0000-0000AA0D0000}"/>
    <cellStyle name="40% - Accent6 11 2 3" xfId="3605" xr:uid="{00000000-0005-0000-0000-0000AB0D0000}"/>
    <cellStyle name="40% - Accent6 11 2 4" xfId="3606" xr:uid="{00000000-0005-0000-0000-0000AC0D0000}"/>
    <cellStyle name="40% - Accent6 11 2 5" xfId="3607" xr:uid="{00000000-0005-0000-0000-0000AD0D0000}"/>
    <cellStyle name="40% - Accent6 11 2 6" xfId="3608" xr:uid="{00000000-0005-0000-0000-0000AE0D0000}"/>
    <cellStyle name="40% - Accent6 11 2 7" xfId="3609" xr:uid="{00000000-0005-0000-0000-0000AF0D0000}"/>
    <cellStyle name="40% - Accent6 11 3" xfId="3610" xr:uid="{00000000-0005-0000-0000-0000B00D0000}"/>
    <cellStyle name="40% - Accent6 11 4" xfId="3611" xr:uid="{00000000-0005-0000-0000-0000B10D0000}"/>
    <cellStyle name="40% - Accent6 11 5" xfId="3612" xr:uid="{00000000-0005-0000-0000-0000B20D0000}"/>
    <cellStyle name="40% - Accent6 11 6" xfId="3613" xr:uid="{00000000-0005-0000-0000-0000B30D0000}"/>
    <cellStyle name="40% - Accent6 11 7" xfId="3614" xr:uid="{00000000-0005-0000-0000-0000B40D0000}"/>
    <cellStyle name="40% - Accent6 12" xfId="3615" xr:uid="{00000000-0005-0000-0000-0000B50D0000}"/>
    <cellStyle name="40% - Accent6 12 2" xfId="3616" xr:uid="{00000000-0005-0000-0000-0000B60D0000}"/>
    <cellStyle name="40% - Accent6 12 2 2" xfId="3617" xr:uid="{00000000-0005-0000-0000-0000B70D0000}"/>
    <cellStyle name="40% - Accent6 12 2 3" xfId="3618" xr:uid="{00000000-0005-0000-0000-0000B80D0000}"/>
    <cellStyle name="40% - Accent6 12 2 4" xfId="3619" xr:uid="{00000000-0005-0000-0000-0000B90D0000}"/>
    <cellStyle name="40% - Accent6 12 2 5" xfId="3620" xr:uid="{00000000-0005-0000-0000-0000BA0D0000}"/>
    <cellStyle name="40% - Accent6 12 2 6" xfId="3621" xr:uid="{00000000-0005-0000-0000-0000BB0D0000}"/>
    <cellStyle name="40% - Accent6 12 2 7" xfId="3622" xr:uid="{00000000-0005-0000-0000-0000BC0D0000}"/>
    <cellStyle name="40% - Accent6 12 3" xfId="3623" xr:uid="{00000000-0005-0000-0000-0000BD0D0000}"/>
    <cellStyle name="40% - Accent6 12 4" xfId="3624" xr:uid="{00000000-0005-0000-0000-0000BE0D0000}"/>
    <cellStyle name="40% - Accent6 12 5" xfId="3625" xr:uid="{00000000-0005-0000-0000-0000BF0D0000}"/>
    <cellStyle name="40% - Accent6 12 6" xfId="3626" xr:uid="{00000000-0005-0000-0000-0000C00D0000}"/>
    <cellStyle name="40% - Accent6 12 7" xfId="3627" xr:uid="{00000000-0005-0000-0000-0000C10D0000}"/>
    <cellStyle name="40% - Accent6 13" xfId="3628" xr:uid="{00000000-0005-0000-0000-0000C20D0000}"/>
    <cellStyle name="40% - Accent6 13 2" xfId="3629" xr:uid="{00000000-0005-0000-0000-0000C30D0000}"/>
    <cellStyle name="40% - Accent6 13 2 2" xfId="3630" xr:uid="{00000000-0005-0000-0000-0000C40D0000}"/>
    <cellStyle name="40% - Accent6 13 2 3" xfId="3631" xr:uid="{00000000-0005-0000-0000-0000C50D0000}"/>
    <cellStyle name="40% - Accent6 13 2 4" xfId="3632" xr:uid="{00000000-0005-0000-0000-0000C60D0000}"/>
    <cellStyle name="40% - Accent6 13 2 5" xfId="3633" xr:uid="{00000000-0005-0000-0000-0000C70D0000}"/>
    <cellStyle name="40% - Accent6 13 2 6" xfId="3634" xr:uid="{00000000-0005-0000-0000-0000C80D0000}"/>
    <cellStyle name="40% - Accent6 13 2 7" xfId="3635" xr:uid="{00000000-0005-0000-0000-0000C90D0000}"/>
    <cellStyle name="40% - Accent6 13 3" xfId="3636" xr:uid="{00000000-0005-0000-0000-0000CA0D0000}"/>
    <cellStyle name="40% - Accent6 13 4" xfId="3637" xr:uid="{00000000-0005-0000-0000-0000CB0D0000}"/>
    <cellStyle name="40% - Accent6 13 5" xfId="3638" xr:uid="{00000000-0005-0000-0000-0000CC0D0000}"/>
    <cellStyle name="40% - Accent6 13 6" xfId="3639" xr:uid="{00000000-0005-0000-0000-0000CD0D0000}"/>
    <cellStyle name="40% - Accent6 13 7" xfId="3640" xr:uid="{00000000-0005-0000-0000-0000CE0D0000}"/>
    <cellStyle name="40% - Accent6 14" xfId="3641" xr:uid="{00000000-0005-0000-0000-0000CF0D0000}"/>
    <cellStyle name="40% - Accent6 14 2" xfId="3642" xr:uid="{00000000-0005-0000-0000-0000D00D0000}"/>
    <cellStyle name="40% - Accent6 14 2 2" xfId="3643" xr:uid="{00000000-0005-0000-0000-0000D10D0000}"/>
    <cellStyle name="40% - Accent6 14 2 3" xfId="3644" xr:uid="{00000000-0005-0000-0000-0000D20D0000}"/>
    <cellStyle name="40% - Accent6 14 2 4" xfId="3645" xr:uid="{00000000-0005-0000-0000-0000D30D0000}"/>
    <cellStyle name="40% - Accent6 14 2 5" xfId="3646" xr:uid="{00000000-0005-0000-0000-0000D40D0000}"/>
    <cellStyle name="40% - Accent6 14 2 6" xfId="3647" xr:uid="{00000000-0005-0000-0000-0000D50D0000}"/>
    <cellStyle name="40% - Accent6 14 2 7" xfId="3648" xr:uid="{00000000-0005-0000-0000-0000D60D0000}"/>
    <cellStyle name="40% - Accent6 14 3" xfId="3649" xr:uid="{00000000-0005-0000-0000-0000D70D0000}"/>
    <cellStyle name="40% - Accent6 14 4" xfId="3650" xr:uid="{00000000-0005-0000-0000-0000D80D0000}"/>
    <cellStyle name="40% - Accent6 14 5" xfId="3651" xr:uid="{00000000-0005-0000-0000-0000D90D0000}"/>
    <cellStyle name="40% - Accent6 14 6" xfId="3652" xr:uid="{00000000-0005-0000-0000-0000DA0D0000}"/>
    <cellStyle name="40% - Accent6 14 7" xfId="3653" xr:uid="{00000000-0005-0000-0000-0000DB0D0000}"/>
    <cellStyle name="40% - Accent6 15" xfId="3654" xr:uid="{00000000-0005-0000-0000-0000DC0D0000}"/>
    <cellStyle name="40% - Accent6 15 2" xfId="3655" xr:uid="{00000000-0005-0000-0000-0000DD0D0000}"/>
    <cellStyle name="40% - Accent6 15 2 2" xfId="3656" xr:uid="{00000000-0005-0000-0000-0000DE0D0000}"/>
    <cellStyle name="40% - Accent6 15 2 3" xfId="3657" xr:uid="{00000000-0005-0000-0000-0000DF0D0000}"/>
    <cellStyle name="40% - Accent6 15 2 4" xfId="3658" xr:uid="{00000000-0005-0000-0000-0000E00D0000}"/>
    <cellStyle name="40% - Accent6 15 2 5" xfId="3659" xr:uid="{00000000-0005-0000-0000-0000E10D0000}"/>
    <cellStyle name="40% - Accent6 15 2 6" xfId="3660" xr:uid="{00000000-0005-0000-0000-0000E20D0000}"/>
    <cellStyle name="40% - Accent6 15 2 7" xfId="3661" xr:uid="{00000000-0005-0000-0000-0000E30D0000}"/>
    <cellStyle name="40% - Accent6 15 3" xfId="3662" xr:uid="{00000000-0005-0000-0000-0000E40D0000}"/>
    <cellStyle name="40% - Accent6 15 4" xfId="3663" xr:uid="{00000000-0005-0000-0000-0000E50D0000}"/>
    <cellStyle name="40% - Accent6 15 5" xfId="3664" xr:uid="{00000000-0005-0000-0000-0000E60D0000}"/>
    <cellStyle name="40% - Accent6 15 6" xfId="3665" xr:uid="{00000000-0005-0000-0000-0000E70D0000}"/>
    <cellStyle name="40% - Accent6 15 7" xfId="3666" xr:uid="{00000000-0005-0000-0000-0000E80D0000}"/>
    <cellStyle name="40% - Accent6 16" xfId="3667" xr:uid="{00000000-0005-0000-0000-0000E90D0000}"/>
    <cellStyle name="40% - Accent6 16 2" xfId="3668" xr:uid="{00000000-0005-0000-0000-0000EA0D0000}"/>
    <cellStyle name="40% - Accent6 16 2 2" xfId="3669" xr:uid="{00000000-0005-0000-0000-0000EB0D0000}"/>
    <cellStyle name="40% - Accent6 16 2 3" xfId="3670" xr:uid="{00000000-0005-0000-0000-0000EC0D0000}"/>
    <cellStyle name="40% - Accent6 16 2 4" xfId="3671" xr:uid="{00000000-0005-0000-0000-0000ED0D0000}"/>
    <cellStyle name="40% - Accent6 16 2 5" xfId="3672" xr:uid="{00000000-0005-0000-0000-0000EE0D0000}"/>
    <cellStyle name="40% - Accent6 16 2 6" xfId="3673" xr:uid="{00000000-0005-0000-0000-0000EF0D0000}"/>
    <cellStyle name="40% - Accent6 16 2 7" xfId="3674" xr:uid="{00000000-0005-0000-0000-0000F00D0000}"/>
    <cellStyle name="40% - Accent6 16 3" xfId="3675" xr:uid="{00000000-0005-0000-0000-0000F10D0000}"/>
    <cellStyle name="40% - Accent6 16 4" xfId="3676" xr:uid="{00000000-0005-0000-0000-0000F20D0000}"/>
    <cellStyle name="40% - Accent6 16 5" xfId="3677" xr:uid="{00000000-0005-0000-0000-0000F30D0000}"/>
    <cellStyle name="40% - Accent6 16 6" xfId="3678" xr:uid="{00000000-0005-0000-0000-0000F40D0000}"/>
    <cellStyle name="40% - Accent6 16 7" xfId="3679" xr:uid="{00000000-0005-0000-0000-0000F50D0000}"/>
    <cellStyle name="40% - Accent6 17" xfId="3680" xr:uid="{00000000-0005-0000-0000-0000F60D0000}"/>
    <cellStyle name="40% - Accent6 17 2" xfId="3681" xr:uid="{00000000-0005-0000-0000-0000F70D0000}"/>
    <cellStyle name="40% - Accent6 17 2 2" xfId="3682" xr:uid="{00000000-0005-0000-0000-0000F80D0000}"/>
    <cellStyle name="40% - Accent6 17 2 3" xfId="3683" xr:uid="{00000000-0005-0000-0000-0000F90D0000}"/>
    <cellStyle name="40% - Accent6 17 2 4" xfId="3684" xr:uid="{00000000-0005-0000-0000-0000FA0D0000}"/>
    <cellStyle name="40% - Accent6 17 2 5" xfId="3685" xr:uid="{00000000-0005-0000-0000-0000FB0D0000}"/>
    <cellStyle name="40% - Accent6 17 2 6" xfId="3686" xr:uid="{00000000-0005-0000-0000-0000FC0D0000}"/>
    <cellStyle name="40% - Accent6 17 2 7" xfId="3687" xr:uid="{00000000-0005-0000-0000-0000FD0D0000}"/>
    <cellStyle name="40% - Accent6 17 3" xfId="3688" xr:uid="{00000000-0005-0000-0000-0000FE0D0000}"/>
    <cellStyle name="40% - Accent6 17 4" xfId="3689" xr:uid="{00000000-0005-0000-0000-0000FF0D0000}"/>
    <cellStyle name="40% - Accent6 17 5" xfId="3690" xr:uid="{00000000-0005-0000-0000-0000000E0000}"/>
    <cellStyle name="40% - Accent6 17 6" xfId="3691" xr:uid="{00000000-0005-0000-0000-0000010E0000}"/>
    <cellStyle name="40% - Accent6 17 7" xfId="3692" xr:uid="{00000000-0005-0000-0000-0000020E0000}"/>
    <cellStyle name="40% - Accent6 18" xfId="3693" xr:uid="{00000000-0005-0000-0000-0000030E0000}"/>
    <cellStyle name="40% - Accent6 18 2" xfId="3694" xr:uid="{00000000-0005-0000-0000-0000040E0000}"/>
    <cellStyle name="40% - Accent6 18 2 2" xfId="3695" xr:uid="{00000000-0005-0000-0000-0000050E0000}"/>
    <cellStyle name="40% - Accent6 18 2 3" xfId="3696" xr:uid="{00000000-0005-0000-0000-0000060E0000}"/>
    <cellStyle name="40% - Accent6 18 2 4" xfId="3697" xr:uid="{00000000-0005-0000-0000-0000070E0000}"/>
    <cellStyle name="40% - Accent6 18 2 5" xfId="3698" xr:uid="{00000000-0005-0000-0000-0000080E0000}"/>
    <cellStyle name="40% - Accent6 18 2 6" xfId="3699" xr:uid="{00000000-0005-0000-0000-0000090E0000}"/>
    <cellStyle name="40% - Accent6 18 2 7" xfId="3700" xr:uid="{00000000-0005-0000-0000-00000A0E0000}"/>
    <cellStyle name="40% - Accent6 18 3" xfId="3701" xr:uid="{00000000-0005-0000-0000-00000B0E0000}"/>
    <cellStyle name="40% - Accent6 18 4" xfId="3702" xr:uid="{00000000-0005-0000-0000-00000C0E0000}"/>
    <cellStyle name="40% - Accent6 18 5" xfId="3703" xr:uid="{00000000-0005-0000-0000-00000D0E0000}"/>
    <cellStyle name="40% - Accent6 18 6" xfId="3704" xr:uid="{00000000-0005-0000-0000-00000E0E0000}"/>
    <cellStyle name="40% - Accent6 18 7" xfId="3705" xr:uid="{00000000-0005-0000-0000-00000F0E0000}"/>
    <cellStyle name="40% - Accent6 19" xfId="3706" xr:uid="{00000000-0005-0000-0000-0000100E0000}"/>
    <cellStyle name="40% - Accent6 19 2" xfId="3707" xr:uid="{00000000-0005-0000-0000-0000110E0000}"/>
    <cellStyle name="40% - Accent6 19 2 2" xfId="3708" xr:uid="{00000000-0005-0000-0000-0000120E0000}"/>
    <cellStyle name="40% - Accent6 19 2 3" xfId="3709" xr:uid="{00000000-0005-0000-0000-0000130E0000}"/>
    <cellStyle name="40% - Accent6 19 2 4" xfId="3710" xr:uid="{00000000-0005-0000-0000-0000140E0000}"/>
    <cellStyle name="40% - Accent6 19 2 5" xfId="3711" xr:uid="{00000000-0005-0000-0000-0000150E0000}"/>
    <cellStyle name="40% - Accent6 19 2 6" xfId="3712" xr:uid="{00000000-0005-0000-0000-0000160E0000}"/>
    <cellStyle name="40% - Accent6 19 2 7" xfId="3713" xr:uid="{00000000-0005-0000-0000-0000170E0000}"/>
    <cellStyle name="40% - Accent6 19 3" xfId="3714" xr:uid="{00000000-0005-0000-0000-0000180E0000}"/>
    <cellStyle name="40% - Accent6 19 4" xfId="3715" xr:uid="{00000000-0005-0000-0000-0000190E0000}"/>
    <cellStyle name="40% - Accent6 19 5" xfId="3716" xr:uid="{00000000-0005-0000-0000-00001A0E0000}"/>
    <cellStyle name="40% - Accent6 19 6" xfId="3717" xr:uid="{00000000-0005-0000-0000-00001B0E0000}"/>
    <cellStyle name="40% - Accent6 19 7" xfId="3718" xr:uid="{00000000-0005-0000-0000-00001C0E0000}"/>
    <cellStyle name="40% - Accent6 2" xfId="3719" xr:uid="{00000000-0005-0000-0000-00001D0E0000}"/>
    <cellStyle name="40% - Accent6 2 10" xfId="3720" xr:uid="{00000000-0005-0000-0000-00001E0E0000}"/>
    <cellStyle name="40% - Accent6 2 10 2" xfId="3721" xr:uid="{00000000-0005-0000-0000-00001F0E0000}"/>
    <cellStyle name="40% - Accent6 2 11" xfId="3722" xr:uid="{00000000-0005-0000-0000-0000200E0000}"/>
    <cellStyle name="40% - Accent6 2 11 2" xfId="3723" xr:uid="{00000000-0005-0000-0000-0000210E0000}"/>
    <cellStyle name="40% - Accent6 2 12" xfId="3724" xr:uid="{00000000-0005-0000-0000-0000220E0000}"/>
    <cellStyle name="40% - Accent6 2 12 2" xfId="3725" xr:uid="{00000000-0005-0000-0000-0000230E0000}"/>
    <cellStyle name="40% - Accent6 2 13" xfId="3726" xr:uid="{00000000-0005-0000-0000-0000240E0000}"/>
    <cellStyle name="40% - Accent6 2 13 2" xfId="3727" xr:uid="{00000000-0005-0000-0000-0000250E0000}"/>
    <cellStyle name="40% - Accent6 2 14" xfId="3728" xr:uid="{00000000-0005-0000-0000-0000260E0000}"/>
    <cellStyle name="40% - Accent6 2 2" xfId="3729" xr:uid="{00000000-0005-0000-0000-0000270E0000}"/>
    <cellStyle name="40% - Accent6 2 3" xfId="3730" xr:uid="{00000000-0005-0000-0000-0000280E0000}"/>
    <cellStyle name="40% - Accent6 2 4" xfId="3731" xr:uid="{00000000-0005-0000-0000-0000290E0000}"/>
    <cellStyle name="40% - Accent6 2 5" xfId="3732" xr:uid="{00000000-0005-0000-0000-00002A0E0000}"/>
    <cellStyle name="40% - Accent6 2 6" xfId="3733" xr:uid="{00000000-0005-0000-0000-00002B0E0000}"/>
    <cellStyle name="40% - Accent6 2 7" xfId="3734" xr:uid="{00000000-0005-0000-0000-00002C0E0000}"/>
    <cellStyle name="40% - Accent6 2 8" xfId="3735" xr:uid="{00000000-0005-0000-0000-00002D0E0000}"/>
    <cellStyle name="40% - Accent6 2 9" xfId="3736" xr:uid="{00000000-0005-0000-0000-00002E0E0000}"/>
    <cellStyle name="40% - Accent6 2 9 2" xfId="3737" xr:uid="{00000000-0005-0000-0000-00002F0E0000}"/>
    <cellStyle name="40% - Accent6 20" xfId="3738" xr:uid="{00000000-0005-0000-0000-0000300E0000}"/>
    <cellStyle name="40% - Accent6 20 2" xfId="3739" xr:uid="{00000000-0005-0000-0000-0000310E0000}"/>
    <cellStyle name="40% - Accent6 20 2 2" xfId="3740" xr:uid="{00000000-0005-0000-0000-0000320E0000}"/>
    <cellStyle name="40% - Accent6 20 2 3" xfId="3741" xr:uid="{00000000-0005-0000-0000-0000330E0000}"/>
    <cellStyle name="40% - Accent6 20 2 4" xfId="3742" xr:uid="{00000000-0005-0000-0000-0000340E0000}"/>
    <cellStyle name="40% - Accent6 20 2 5" xfId="3743" xr:uid="{00000000-0005-0000-0000-0000350E0000}"/>
    <cellStyle name="40% - Accent6 20 2 6" xfId="3744" xr:uid="{00000000-0005-0000-0000-0000360E0000}"/>
    <cellStyle name="40% - Accent6 20 2 7" xfId="3745" xr:uid="{00000000-0005-0000-0000-0000370E0000}"/>
    <cellStyle name="40% - Accent6 20 3" xfId="3746" xr:uid="{00000000-0005-0000-0000-0000380E0000}"/>
    <cellStyle name="40% - Accent6 20 4" xfId="3747" xr:uid="{00000000-0005-0000-0000-0000390E0000}"/>
    <cellStyle name="40% - Accent6 20 5" xfId="3748" xr:uid="{00000000-0005-0000-0000-00003A0E0000}"/>
    <cellStyle name="40% - Accent6 20 6" xfId="3749" xr:uid="{00000000-0005-0000-0000-00003B0E0000}"/>
    <cellStyle name="40% - Accent6 20 7" xfId="3750" xr:uid="{00000000-0005-0000-0000-00003C0E0000}"/>
    <cellStyle name="40% - Accent6 21" xfId="3751" xr:uid="{00000000-0005-0000-0000-00003D0E0000}"/>
    <cellStyle name="40% - Accent6 21 2" xfId="3752" xr:uid="{00000000-0005-0000-0000-00003E0E0000}"/>
    <cellStyle name="40% - Accent6 21 2 2" xfId="3753" xr:uid="{00000000-0005-0000-0000-00003F0E0000}"/>
    <cellStyle name="40% - Accent6 21 2 3" xfId="3754" xr:uid="{00000000-0005-0000-0000-0000400E0000}"/>
    <cellStyle name="40% - Accent6 21 2 4" xfId="3755" xr:uid="{00000000-0005-0000-0000-0000410E0000}"/>
    <cellStyle name="40% - Accent6 21 2 5" xfId="3756" xr:uid="{00000000-0005-0000-0000-0000420E0000}"/>
    <cellStyle name="40% - Accent6 21 2 6" xfId="3757" xr:uid="{00000000-0005-0000-0000-0000430E0000}"/>
    <cellStyle name="40% - Accent6 21 2 7" xfId="3758" xr:uid="{00000000-0005-0000-0000-0000440E0000}"/>
    <cellStyle name="40% - Accent6 21 3" xfId="3759" xr:uid="{00000000-0005-0000-0000-0000450E0000}"/>
    <cellStyle name="40% - Accent6 21 4" xfId="3760" xr:uid="{00000000-0005-0000-0000-0000460E0000}"/>
    <cellStyle name="40% - Accent6 21 5" xfId="3761" xr:uid="{00000000-0005-0000-0000-0000470E0000}"/>
    <cellStyle name="40% - Accent6 21 6" xfId="3762" xr:uid="{00000000-0005-0000-0000-0000480E0000}"/>
    <cellStyle name="40% - Accent6 21 7" xfId="3763" xr:uid="{00000000-0005-0000-0000-0000490E0000}"/>
    <cellStyle name="40% - Accent6 22" xfId="3764" xr:uid="{00000000-0005-0000-0000-00004A0E0000}"/>
    <cellStyle name="40% - Accent6 22 2" xfId="3765" xr:uid="{00000000-0005-0000-0000-00004B0E0000}"/>
    <cellStyle name="40% - Accent6 22 2 2" xfId="3766" xr:uid="{00000000-0005-0000-0000-00004C0E0000}"/>
    <cellStyle name="40% - Accent6 22 2 3" xfId="3767" xr:uid="{00000000-0005-0000-0000-00004D0E0000}"/>
    <cellStyle name="40% - Accent6 22 2 4" xfId="3768" xr:uid="{00000000-0005-0000-0000-00004E0E0000}"/>
    <cellStyle name="40% - Accent6 22 2 5" xfId="3769" xr:uid="{00000000-0005-0000-0000-00004F0E0000}"/>
    <cellStyle name="40% - Accent6 22 2 6" xfId="3770" xr:uid="{00000000-0005-0000-0000-0000500E0000}"/>
    <cellStyle name="40% - Accent6 22 2 7" xfId="3771" xr:uid="{00000000-0005-0000-0000-0000510E0000}"/>
    <cellStyle name="40% - Accent6 22 3" xfId="3772" xr:uid="{00000000-0005-0000-0000-0000520E0000}"/>
    <cellStyle name="40% - Accent6 22 4" xfId="3773" xr:uid="{00000000-0005-0000-0000-0000530E0000}"/>
    <cellStyle name="40% - Accent6 22 5" xfId="3774" xr:uid="{00000000-0005-0000-0000-0000540E0000}"/>
    <cellStyle name="40% - Accent6 22 6" xfId="3775" xr:uid="{00000000-0005-0000-0000-0000550E0000}"/>
    <cellStyle name="40% - Accent6 22 7" xfId="3776" xr:uid="{00000000-0005-0000-0000-0000560E0000}"/>
    <cellStyle name="40% - Accent6 23" xfId="3777" xr:uid="{00000000-0005-0000-0000-0000570E0000}"/>
    <cellStyle name="40% - Accent6 23 2" xfId="3778" xr:uid="{00000000-0005-0000-0000-0000580E0000}"/>
    <cellStyle name="40% - Accent6 23 2 2" xfId="3779" xr:uid="{00000000-0005-0000-0000-0000590E0000}"/>
    <cellStyle name="40% - Accent6 23 2 2 2" xfId="3780" xr:uid="{00000000-0005-0000-0000-00005A0E0000}"/>
    <cellStyle name="40% - Accent6 23 2 2 3" xfId="3781" xr:uid="{00000000-0005-0000-0000-00005B0E0000}"/>
    <cellStyle name="40% - Accent6 23 2 3" xfId="3782" xr:uid="{00000000-0005-0000-0000-00005C0E0000}"/>
    <cellStyle name="40% - Accent6 23 2 3 2" xfId="3783" xr:uid="{00000000-0005-0000-0000-00005D0E0000}"/>
    <cellStyle name="40% - Accent6 23 2 3 3" xfId="3784" xr:uid="{00000000-0005-0000-0000-00005E0E0000}"/>
    <cellStyle name="40% - Accent6 23 2 4" xfId="3785" xr:uid="{00000000-0005-0000-0000-00005F0E0000}"/>
    <cellStyle name="40% - Accent6 23 2 4 2" xfId="3786" xr:uid="{00000000-0005-0000-0000-0000600E0000}"/>
    <cellStyle name="40% - Accent6 23 2 4 3" xfId="3787" xr:uid="{00000000-0005-0000-0000-0000610E0000}"/>
    <cellStyle name="40% - Accent6 23 2 5" xfId="3788" xr:uid="{00000000-0005-0000-0000-0000620E0000}"/>
    <cellStyle name="40% - Accent6 23 2 5 2" xfId="3789" xr:uid="{00000000-0005-0000-0000-0000630E0000}"/>
    <cellStyle name="40% - Accent6 23 2 5 3" xfId="3790" xr:uid="{00000000-0005-0000-0000-0000640E0000}"/>
    <cellStyle name="40% - Accent6 23 2 6" xfId="3791" xr:uid="{00000000-0005-0000-0000-0000650E0000}"/>
    <cellStyle name="40% - Accent6 23 2 6 2" xfId="3792" xr:uid="{00000000-0005-0000-0000-0000660E0000}"/>
    <cellStyle name="40% - Accent6 23 2 6 3" xfId="3793" xr:uid="{00000000-0005-0000-0000-0000670E0000}"/>
    <cellStyle name="40% - Accent6 23 2 7" xfId="3794" xr:uid="{00000000-0005-0000-0000-0000680E0000}"/>
    <cellStyle name="40% - Accent6 23 2 7 2" xfId="3795" xr:uid="{00000000-0005-0000-0000-0000690E0000}"/>
    <cellStyle name="40% - Accent6 23 2 7 3" xfId="3796" xr:uid="{00000000-0005-0000-0000-00006A0E0000}"/>
    <cellStyle name="40% - Accent6 23 3" xfId="3797" xr:uid="{00000000-0005-0000-0000-00006B0E0000}"/>
    <cellStyle name="40% - Accent6 23 4" xfId="3798" xr:uid="{00000000-0005-0000-0000-00006C0E0000}"/>
    <cellStyle name="40% - Accent6 23 5" xfId="3799" xr:uid="{00000000-0005-0000-0000-00006D0E0000}"/>
    <cellStyle name="40% - Accent6 23 6" xfId="3800" xr:uid="{00000000-0005-0000-0000-00006E0E0000}"/>
    <cellStyle name="40% - Accent6 23 7" xfId="3801" xr:uid="{00000000-0005-0000-0000-00006F0E0000}"/>
    <cellStyle name="40% - Accent6 23 8" xfId="3802" xr:uid="{00000000-0005-0000-0000-0000700E0000}"/>
    <cellStyle name="40% - Accent6 23 9" xfId="3803" xr:uid="{00000000-0005-0000-0000-0000710E0000}"/>
    <cellStyle name="40% - Accent6 24" xfId="3804" xr:uid="{00000000-0005-0000-0000-0000720E0000}"/>
    <cellStyle name="40% - Accent6 25" xfId="3805" xr:uid="{00000000-0005-0000-0000-0000730E0000}"/>
    <cellStyle name="40% - Accent6 26" xfId="3806" xr:uid="{00000000-0005-0000-0000-0000740E0000}"/>
    <cellStyle name="40% - Accent6 27" xfId="3807" xr:uid="{00000000-0005-0000-0000-0000750E0000}"/>
    <cellStyle name="40% - Accent6 28" xfId="3808" xr:uid="{00000000-0005-0000-0000-0000760E0000}"/>
    <cellStyle name="40% - Accent6 29" xfId="3809" xr:uid="{00000000-0005-0000-0000-0000770E0000}"/>
    <cellStyle name="40% - Accent6 3" xfId="3810" xr:uid="{00000000-0005-0000-0000-0000780E0000}"/>
    <cellStyle name="40% - Accent6 3 10" xfId="3811" xr:uid="{00000000-0005-0000-0000-0000790E0000}"/>
    <cellStyle name="40% - Accent6 3 11" xfId="3812" xr:uid="{00000000-0005-0000-0000-00007A0E0000}"/>
    <cellStyle name="40% - Accent6 3 12" xfId="3813" xr:uid="{00000000-0005-0000-0000-00007B0E0000}"/>
    <cellStyle name="40% - Accent6 3 13" xfId="3814" xr:uid="{00000000-0005-0000-0000-00007C0E0000}"/>
    <cellStyle name="40% - Accent6 3 14" xfId="3815" xr:uid="{00000000-0005-0000-0000-00007D0E0000}"/>
    <cellStyle name="40% - Accent6 3 15" xfId="3816" xr:uid="{00000000-0005-0000-0000-00007E0E0000}"/>
    <cellStyle name="40% - Accent6 3 2" xfId="3817" xr:uid="{00000000-0005-0000-0000-00007F0E0000}"/>
    <cellStyle name="40% - Accent6 3 3" xfId="3818" xr:uid="{00000000-0005-0000-0000-0000800E0000}"/>
    <cellStyle name="40% - Accent6 3 4" xfId="3819" xr:uid="{00000000-0005-0000-0000-0000810E0000}"/>
    <cellStyle name="40% - Accent6 3 5" xfId="3820" xr:uid="{00000000-0005-0000-0000-0000820E0000}"/>
    <cellStyle name="40% - Accent6 3 6" xfId="3821" xr:uid="{00000000-0005-0000-0000-0000830E0000}"/>
    <cellStyle name="40% - Accent6 3 7" xfId="3822" xr:uid="{00000000-0005-0000-0000-0000840E0000}"/>
    <cellStyle name="40% - Accent6 3 8" xfId="3823" xr:uid="{00000000-0005-0000-0000-0000850E0000}"/>
    <cellStyle name="40% - Accent6 3 9" xfId="3824" xr:uid="{00000000-0005-0000-0000-0000860E0000}"/>
    <cellStyle name="40% - Accent6 30" xfId="3825" xr:uid="{00000000-0005-0000-0000-0000870E0000}"/>
    <cellStyle name="40% - Accent6 31" xfId="3826" xr:uid="{00000000-0005-0000-0000-0000880E0000}"/>
    <cellStyle name="40% - Accent6 32" xfId="3827" xr:uid="{00000000-0005-0000-0000-0000890E0000}"/>
    <cellStyle name="40% - Accent6 33" xfId="3828" xr:uid="{00000000-0005-0000-0000-00008A0E0000}"/>
    <cellStyle name="40% - Accent6 34" xfId="3829" xr:uid="{00000000-0005-0000-0000-00008B0E0000}"/>
    <cellStyle name="40% - Accent6 35" xfId="3830" xr:uid="{00000000-0005-0000-0000-00008C0E0000}"/>
    <cellStyle name="40% - Accent6 36" xfId="3831" xr:uid="{00000000-0005-0000-0000-00008D0E0000}"/>
    <cellStyle name="40% - Accent6 37" xfId="3832" xr:uid="{00000000-0005-0000-0000-00008E0E0000}"/>
    <cellStyle name="40% - Accent6 38" xfId="3833" xr:uid="{00000000-0005-0000-0000-00008F0E0000}"/>
    <cellStyle name="40% - Accent6 39" xfId="3834" xr:uid="{00000000-0005-0000-0000-0000900E0000}"/>
    <cellStyle name="40% - Accent6 4" xfId="3835" xr:uid="{00000000-0005-0000-0000-0000910E0000}"/>
    <cellStyle name="40% - Accent6 4 10" xfId="3836" xr:uid="{00000000-0005-0000-0000-0000920E0000}"/>
    <cellStyle name="40% - Accent6 4 11" xfId="3837" xr:uid="{00000000-0005-0000-0000-0000930E0000}"/>
    <cellStyle name="40% - Accent6 4 12" xfId="3838" xr:uid="{00000000-0005-0000-0000-0000940E0000}"/>
    <cellStyle name="40% - Accent6 4 13" xfId="3839" xr:uid="{00000000-0005-0000-0000-0000950E0000}"/>
    <cellStyle name="40% - Accent6 4 14" xfId="3840" xr:uid="{00000000-0005-0000-0000-0000960E0000}"/>
    <cellStyle name="40% - Accent6 4 2" xfId="3841" xr:uid="{00000000-0005-0000-0000-0000970E0000}"/>
    <cellStyle name="40% - Accent6 4 3" xfId="3842" xr:uid="{00000000-0005-0000-0000-0000980E0000}"/>
    <cellStyle name="40% - Accent6 4 4" xfId="3843" xr:uid="{00000000-0005-0000-0000-0000990E0000}"/>
    <cellStyle name="40% - Accent6 4 5" xfId="3844" xr:uid="{00000000-0005-0000-0000-00009A0E0000}"/>
    <cellStyle name="40% - Accent6 4 6" xfId="3845" xr:uid="{00000000-0005-0000-0000-00009B0E0000}"/>
    <cellStyle name="40% - Accent6 4 7" xfId="3846" xr:uid="{00000000-0005-0000-0000-00009C0E0000}"/>
    <cellStyle name="40% - Accent6 4 8" xfId="3847" xr:uid="{00000000-0005-0000-0000-00009D0E0000}"/>
    <cellStyle name="40% - Accent6 4 9" xfId="3848" xr:uid="{00000000-0005-0000-0000-00009E0E0000}"/>
    <cellStyle name="40% - Accent6 40" xfId="3849" xr:uid="{00000000-0005-0000-0000-00009F0E0000}"/>
    <cellStyle name="40% - Accent6 41" xfId="3850" xr:uid="{00000000-0005-0000-0000-0000A00E0000}"/>
    <cellStyle name="40% - Accent6 42" xfId="3851" xr:uid="{00000000-0005-0000-0000-0000A10E0000}"/>
    <cellStyle name="40% - Accent6 43" xfId="3852" xr:uid="{00000000-0005-0000-0000-0000A20E0000}"/>
    <cellStyle name="40% - Accent6 44" xfId="3853" xr:uid="{00000000-0005-0000-0000-0000A30E0000}"/>
    <cellStyle name="40% - Accent6 45" xfId="3854" xr:uid="{00000000-0005-0000-0000-0000A40E0000}"/>
    <cellStyle name="40% - Accent6 46" xfId="3855" xr:uid="{00000000-0005-0000-0000-0000A50E0000}"/>
    <cellStyle name="40% - Accent6 47" xfId="3856" xr:uid="{00000000-0005-0000-0000-0000A60E0000}"/>
    <cellStyle name="40% - Accent6 48" xfId="3857" xr:uid="{00000000-0005-0000-0000-0000A70E0000}"/>
    <cellStyle name="40% - Accent6 49" xfId="3858" xr:uid="{00000000-0005-0000-0000-0000A80E0000}"/>
    <cellStyle name="40% - Accent6 5" xfId="3859" xr:uid="{00000000-0005-0000-0000-0000A90E0000}"/>
    <cellStyle name="40% - Accent6 5 10" xfId="3860" xr:uid="{00000000-0005-0000-0000-0000AA0E0000}"/>
    <cellStyle name="40% - Accent6 5 11" xfId="3861" xr:uid="{00000000-0005-0000-0000-0000AB0E0000}"/>
    <cellStyle name="40% - Accent6 5 12" xfId="3862" xr:uid="{00000000-0005-0000-0000-0000AC0E0000}"/>
    <cellStyle name="40% - Accent6 5 13" xfId="3863" xr:uid="{00000000-0005-0000-0000-0000AD0E0000}"/>
    <cellStyle name="40% - Accent6 5 2" xfId="3864" xr:uid="{00000000-0005-0000-0000-0000AE0E0000}"/>
    <cellStyle name="40% - Accent6 5 3" xfId="3865" xr:uid="{00000000-0005-0000-0000-0000AF0E0000}"/>
    <cellStyle name="40% - Accent6 5 4" xfId="3866" xr:uid="{00000000-0005-0000-0000-0000B00E0000}"/>
    <cellStyle name="40% - Accent6 5 5" xfId="3867" xr:uid="{00000000-0005-0000-0000-0000B10E0000}"/>
    <cellStyle name="40% - Accent6 5 6" xfId="3868" xr:uid="{00000000-0005-0000-0000-0000B20E0000}"/>
    <cellStyle name="40% - Accent6 5 7" xfId="3869" xr:uid="{00000000-0005-0000-0000-0000B30E0000}"/>
    <cellStyle name="40% - Accent6 5 8" xfId="3870" xr:uid="{00000000-0005-0000-0000-0000B40E0000}"/>
    <cellStyle name="40% - Accent6 5 9" xfId="3871" xr:uid="{00000000-0005-0000-0000-0000B50E0000}"/>
    <cellStyle name="40% - Accent6 50" xfId="3872" xr:uid="{00000000-0005-0000-0000-0000B60E0000}"/>
    <cellStyle name="40% - Accent6 51" xfId="3873" xr:uid="{00000000-0005-0000-0000-0000B70E0000}"/>
    <cellStyle name="40% - Accent6 52" xfId="3874" xr:uid="{00000000-0005-0000-0000-0000B80E0000}"/>
    <cellStyle name="40% - Accent6 53" xfId="3875" xr:uid="{00000000-0005-0000-0000-0000B90E0000}"/>
    <cellStyle name="40% - Accent6 54" xfId="3876" xr:uid="{00000000-0005-0000-0000-0000BA0E0000}"/>
    <cellStyle name="40% - Accent6 55" xfId="3877" xr:uid="{00000000-0005-0000-0000-0000BB0E0000}"/>
    <cellStyle name="40% - Accent6 56" xfId="3878" xr:uid="{00000000-0005-0000-0000-0000BC0E0000}"/>
    <cellStyle name="40% - Accent6 57" xfId="3879" xr:uid="{00000000-0005-0000-0000-0000BD0E0000}"/>
    <cellStyle name="40% - Accent6 58" xfId="3880" xr:uid="{00000000-0005-0000-0000-0000BE0E0000}"/>
    <cellStyle name="40% - Accent6 59" xfId="3881" xr:uid="{00000000-0005-0000-0000-0000BF0E0000}"/>
    <cellStyle name="40% - Accent6 6" xfId="3882" xr:uid="{00000000-0005-0000-0000-0000C00E0000}"/>
    <cellStyle name="40% - Accent6 6 10" xfId="3883" xr:uid="{00000000-0005-0000-0000-0000C10E0000}"/>
    <cellStyle name="40% - Accent6 6 11" xfId="3884" xr:uid="{00000000-0005-0000-0000-0000C20E0000}"/>
    <cellStyle name="40% - Accent6 6 12" xfId="3885" xr:uid="{00000000-0005-0000-0000-0000C30E0000}"/>
    <cellStyle name="40% - Accent6 6 13" xfId="3886" xr:uid="{00000000-0005-0000-0000-0000C40E0000}"/>
    <cellStyle name="40% - Accent6 6 2" xfId="3887" xr:uid="{00000000-0005-0000-0000-0000C50E0000}"/>
    <cellStyle name="40% - Accent6 6 3" xfId="3888" xr:uid="{00000000-0005-0000-0000-0000C60E0000}"/>
    <cellStyle name="40% - Accent6 6 4" xfId="3889" xr:uid="{00000000-0005-0000-0000-0000C70E0000}"/>
    <cellStyle name="40% - Accent6 6 5" xfId="3890" xr:uid="{00000000-0005-0000-0000-0000C80E0000}"/>
    <cellStyle name="40% - Accent6 6 6" xfId="3891" xr:uid="{00000000-0005-0000-0000-0000C90E0000}"/>
    <cellStyle name="40% - Accent6 6 7" xfId="3892" xr:uid="{00000000-0005-0000-0000-0000CA0E0000}"/>
    <cellStyle name="40% - Accent6 6 8" xfId="3893" xr:uid="{00000000-0005-0000-0000-0000CB0E0000}"/>
    <cellStyle name="40% - Accent6 6 9" xfId="3894" xr:uid="{00000000-0005-0000-0000-0000CC0E0000}"/>
    <cellStyle name="40% - Accent6 60" xfId="3895" xr:uid="{00000000-0005-0000-0000-0000CD0E0000}"/>
    <cellStyle name="40% - Accent6 61" xfId="3896" xr:uid="{00000000-0005-0000-0000-0000CE0E0000}"/>
    <cellStyle name="40% - Accent6 62" xfId="3897" xr:uid="{00000000-0005-0000-0000-0000CF0E0000}"/>
    <cellStyle name="40% - Accent6 63" xfId="3898" xr:uid="{00000000-0005-0000-0000-0000D00E0000}"/>
    <cellStyle name="40% - Accent6 64" xfId="3899" xr:uid="{00000000-0005-0000-0000-0000D10E0000}"/>
    <cellStyle name="40% - Accent6 65" xfId="3900" xr:uid="{00000000-0005-0000-0000-0000D20E0000}"/>
    <cellStyle name="40% - Accent6 66" xfId="3901" xr:uid="{00000000-0005-0000-0000-0000D30E0000}"/>
    <cellStyle name="40% - Accent6 67" xfId="3902" xr:uid="{00000000-0005-0000-0000-0000D40E0000}"/>
    <cellStyle name="40% - Accent6 68" xfId="3903" xr:uid="{00000000-0005-0000-0000-0000D50E0000}"/>
    <cellStyle name="40% - Accent6 69" xfId="3904" xr:uid="{00000000-0005-0000-0000-0000D60E0000}"/>
    <cellStyle name="40% - Accent6 7" xfId="3905" xr:uid="{00000000-0005-0000-0000-0000D70E0000}"/>
    <cellStyle name="40% - Accent6 7 10" xfId="3906" xr:uid="{00000000-0005-0000-0000-0000D80E0000}"/>
    <cellStyle name="40% - Accent6 7 11" xfId="3907" xr:uid="{00000000-0005-0000-0000-0000D90E0000}"/>
    <cellStyle name="40% - Accent6 7 12" xfId="3908" xr:uid="{00000000-0005-0000-0000-0000DA0E0000}"/>
    <cellStyle name="40% - Accent6 7 13" xfId="3909" xr:uid="{00000000-0005-0000-0000-0000DB0E0000}"/>
    <cellStyle name="40% - Accent6 7 2" xfId="3910" xr:uid="{00000000-0005-0000-0000-0000DC0E0000}"/>
    <cellStyle name="40% - Accent6 7 3" xfId="3911" xr:uid="{00000000-0005-0000-0000-0000DD0E0000}"/>
    <cellStyle name="40% - Accent6 7 4" xfId="3912" xr:uid="{00000000-0005-0000-0000-0000DE0E0000}"/>
    <cellStyle name="40% - Accent6 7 5" xfId="3913" xr:uid="{00000000-0005-0000-0000-0000DF0E0000}"/>
    <cellStyle name="40% - Accent6 7 6" xfId="3914" xr:uid="{00000000-0005-0000-0000-0000E00E0000}"/>
    <cellStyle name="40% - Accent6 7 7" xfId="3915" xr:uid="{00000000-0005-0000-0000-0000E10E0000}"/>
    <cellStyle name="40% - Accent6 7 8" xfId="3916" xr:uid="{00000000-0005-0000-0000-0000E20E0000}"/>
    <cellStyle name="40% - Accent6 7 9" xfId="3917" xr:uid="{00000000-0005-0000-0000-0000E30E0000}"/>
    <cellStyle name="40% - Accent6 70" xfId="3918" xr:uid="{00000000-0005-0000-0000-0000E40E0000}"/>
    <cellStyle name="40% - Accent6 71" xfId="3919" xr:uid="{00000000-0005-0000-0000-0000E50E0000}"/>
    <cellStyle name="40% - Accent6 72" xfId="3920" xr:uid="{00000000-0005-0000-0000-0000E60E0000}"/>
    <cellStyle name="40% - Accent6 8" xfId="3921" xr:uid="{00000000-0005-0000-0000-0000E70E0000}"/>
    <cellStyle name="40% - Accent6 8 10" xfId="3922" xr:uid="{00000000-0005-0000-0000-0000E80E0000}"/>
    <cellStyle name="40% - Accent6 8 11" xfId="3923" xr:uid="{00000000-0005-0000-0000-0000E90E0000}"/>
    <cellStyle name="40% - Accent6 8 12" xfId="3924" xr:uid="{00000000-0005-0000-0000-0000EA0E0000}"/>
    <cellStyle name="40% - Accent6 8 13" xfId="3925" xr:uid="{00000000-0005-0000-0000-0000EB0E0000}"/>
    <cellStyle name="40% - Accent6 8 2" xfId="3926" xr:uid="{00000000-0005-0000-0000-0000EC0E0000}"/>
    <cellStyle name="40% - Accent6 8 3" xfId="3927" xr:uid="{00000000-0005-0000-0000-0000ED0E0000}"/>
    <cellStyle name="40% - Accent6 8 4" xfId="3928" xr:uid="{00000000-0005-0000-0000-0000EE0E0000}"/>
    <cellStyle name="40% - Accent6 8 5" xfId="3929" xr:uid="{00000000-0005-0000-0000-0000EF0E0000}"/>
    <cellStyle name="40% - Accent6 8 6" xfId="3930" xr:uid="{00000000-0005-0000-0000-0000F00E0000}"/>
    <cellStyle name="40% - Accent6 8 7" xfId="3931" xr:uid="{00000000-0005-0000-0000-0000F10E0000}"/>
    <cellStyle name="40% - Accent6 8 8" xfId="3932" xr:uid="{00000000-0005-0000-0000-0000F20E0000}"/>
    <cellStyle name="40% - Accent6 8 9" xfId="3933" xr:uid="{00000000-0005-0000-0000-0000F30E0000}"/>
    <cellStyle name="40% - Accent6 9" xfId="3934" xr:uid="{00000000-0005-0000-0000-0000F40E0000}"/>
    <cellStyle name="40% - Accent6 9 2" xfId="3935" xr:uid="{00000000-0005-0000-0000-0000F50E0000}"/>
    <cellStyle name="40% - Accent6 9 2 2" xfId="3936" xr:uid="{00000000-0005-0000-0000-0000F60E0000}"/>
    <cellStyle name="40% - Accent6 9 2 3" xfId="3937" xr:uid="{00000000-0005-0000-0000-0000F70E0000}"/>
    <cellStyle name="40% - Accent6 9 2 4" xfId="3938" xr:uid="{00000000-0005-0000-0000-0000F80E0000}"/>
    <cellStyle name="40% - Accent6 9 2 5" xfId="3939" xr:uid="{00000000-0005-0000-0000-0000F90E0000}"/>
    <cellStyle name="40% - Accent6 9 2 6" xfId="3940" xr:uid="{00000000-0005-0000-0000-0000FA0E0000}"/>
    <cellStyle name="40% - Accent6 9 2 7" xfId="3941" xr:uid="{00000000-0005-0000-0000-0000FB0E0000}"/>
    <cellStyle name="40% - Accent6 9 3" xfId="3942" xr:uid="{00000000-0005-0000-0000-0000FC0E0000}"/>
    <cellStyle name="40% - Accent6 9 4" xfId="3943" xr:uid="{00000000-0005-0000-0000-0000FD0E0000}"/>
    <cellStyle name="40% - Accent6 9 5" xfId="3944" xr:uid="{00000000-0005-0000-0000-0000FE0E0000}"/>
    <cellStyle name="40% - Accent6 9 6" xfId="3945" xr:uid="{00000000-0005-0000-0000-0000FF0E0000}"/>
    <cellStyle name="40% - Accent6 9 7" xfId="3946" xr:uid="{00000000-0005-0000-0000-0000000F0000}"/>
    <cellStyle name="60% - Accent1" xfId="30304" builtinId="32" customBuiltin="1"/>
    <cellStyle name="60% - Accent1 10" xfId="3947" xr:uid="{00000000-0005-0000-0000-0000020F0000}"/>
    <cellStyle name="60% - Accent1 10 2" xfId="3948" xr:uid="{00000000-0005-0000-0000-0000030F0000}"/>
    <cellStyle name="60% - Accent1 10 2 2" xfId="3949" xr:uid="{00000000-0005-0000-0000-0000040F0000}"/>
    <cellStyle name="60% - Accent1 10 2 3" xfId="3950" xr:uid="{00000000-0005-0000-0000-0000050F0000}"/>
    <cellStyle name="60% - Accent1 10 2 4" xfId="3951" xr:uid="{00000000-0005-0000-0000-0000060F0000}"/>
    <cellStyle name="60% - Accent1 10 2 5" xfId="3952" xr:uid="{00000000-0005-0000-0000-0000070F0000}"/>
    <cellStyle name="60% - Accent1 10 2 6" xfId="3953" xr:uid="{00000000-0005-0000-0000-0000080F0000}"/>
    <cellStyle name="60% - Accent1 10 2 7" xfId="3954" xr:uid="{00000000-0005-0000-0000-0000090F0000}"/>
    <cellStyle name="60% - Accent1 10 3" xfId="3955" xr:uid="{00000000-0005-0000-0000-00000A0F0000}"/>
    <cellStyle name="60% - Accent1 10 4" xfId="3956" xr:uid="{00000000-0005-0000-0000-00000B0F0000}"/>
    <cellStyle name="60% - Accent1 10 5" xfId="3957" xr:uid="{00000000-0005-0000-0000-00000C0F0000}"/>
    <cellStyle name="60% - Accent1 10 6" xfId="3958" xr:uid="{00000000-0005-0000-0000-00000D0F0000}"/>
    <cellStyle name="60% - Accent1 10 7" xfId="3959" xr:uid="{00000000-0005-0000-0000-00000E0F0000}"/>
    <cellStyle name="60% - Accent1 11" xfId="3960" xr:uid="{00000000-0005-0000-0000-00000F0F0000}"/>
    <cellStyle name="60% - Accent1 11 2" xfId="3961" xr:uid="{00000000-0005-0000-0000-0000100F0000}"/>
    <cellStyle name="60% - Accent1 11 2 2" xfId="3962" xr:uid="{00000000-0005-0000-0000-0000110F0000}"/>
    <cellStyle name="60% - Accent1 11 2 3" xfId="3963" xr:uid="{00000000-0005-0000-0000-0000120F0000}"/>
    <cellStyle name="60% - Accent1 11 2 4" xfId="3964" xr:uid="{00000000-0005-0000-0000-0000130F0000}"/>
    <cellStyle name="60% - Accent1 11 2 5" xfId="3965" xr:uid="{00000000-0005-0000-0000-0000140F0000}"/>
    <cellStyle name="60% - Accent1 11 2 6" xfId="3966" xr:uid="{00000000-0005-0000-0000-0000150F0000}"/>
    <cellStyle name="60% - Accent1 11 2 7" xfId="3967" xr:uid="{00000000-0005-0000-0000-0000160F0000}"/>
    <cellStyle name="60% - Accent1 11 3" xfId="3968" xr:uid="{00000000-0005-0000-0000-0000170F0000}"/>
    <cellStyle name="60% - Accent1 11 4" xfId="3969" xr:uid="{00000000-0005-0000-0000-0000180F0000}"/>
    <cellStyle name="60% - Accent1 11 5" xfId="3970" xr:uid="{00000000-0005-0000-0000-0000190F0000}"/>
    <cellStyle name="60% - Accent1 11 6" xfId="3971" xr:uid="{00000000-0005-0000-0000-00001A0F0000}"/>
    <cellStyle name="60% - Accent1 11 7" xfId="3972" xr:uid="{00000000-0005-0000-0000-00001B0F0000}"/>
    <cellStyle name="60% - Accent1 12" xfId="3973" xr:uid="{00000000-0005-0000-0000-00001C0F0000}"/>
    <cellStyle name="60% - Accent1 12 2" xfId="3974" xr:uid="{00000000-0005-0000-0000-00001D0F0000}"/>
    <cellStyle name="60% - Accent1 12 2 2" xfId="3975" xr:uid="{00000000-0005-0000-0000-00001E0F0000}"/>
    <cellStyle name="60% - Accent1 12 2 3" xfId="3976" xr:uid="{00000000-0005-0000-0000-00001F0F0000}"/>
    <cellStyle name="60% - Accent1 12 2 4" xfId="3977" xr:uid="{00000000-0005-0000-0000-0000200F0000}"/>
    <cellStyle name="60% - Accent1 12 2 5" xfId="3978" xr:uid="{00000000-0005-0000-0000-0000210F0000}"/>
    <cellStyle name="60% - Accent1 12 2 6" xfId="3979" xr:uid="{00000000-0005-0000-0000-0000220F0000}"/>
    <cellStyle name="60% - Accent1 12 2 7" xfId="3980" xr:uid="{00000000-0005-0000-0000-0000230F0000}"/>
    <cellStyle name="60% - Accent1 12 3" xfId="3981" xr:uid="{00000000-0005-0000-0000-0000240F0000}"/>
    <cellStyle name="60% - Accent1 12 4" xfId="3982" xr:uid="{00000000-0005-0000-0000-0000250F0000}"/>
    <cellStyle name="60% - Accent1 12 5" xfId="3983" xr:uid="{00000000-0005-0000-0000-0000260F0000}"/>
    <cellStyle name="60% - Accent1 12 6" xfId="3984" xr:uid="{00000000-0005-0000-0000-0000270F0000}"/>
    <cellStyle name="60% - Accent1 12 7" xfId="3985" xr:uid="{00000000-0005-0000-0000-0000280F0000}"/>
    <cellStyle name="60% - Accent1 13" xfId="3986" xr:uid="{00000000-0005-0000-0000-0000290F0000}"/>
    <cellStyle name="60% - Accent1 13 2" xfId="3987" xr:uid="{00000000-0005-0000-0000-00002A0F0000}"/>
    <cellStyle name="60% - Accent1 13 2 2" xfId="3988" xr:uid="{00000000-0005-0000-0000-00002B0F0000}"/>
    <cellStyle name="60% - Accent1 13 2 3" xfId="3989" xr:uid="{00000000-0005-0000-0000-00002C0F0000}"/>
    <cellStyle name="60% - Accent1 13 2 4" xfId="3990" xr:uid="{00000000-0005-0000-0000-00002D0F0000}"/>
    <cellStyle name="60% - Accent1 13 2 5" xfId="3991" xr:uid="{00000000-0005-0000-0000-00002E0F0000}"/>
    <cellStyle name="60% - Accent1 13 2 6" xfId="3992" xr:uid="{00000000-0005-0000-0000-00002F0F0000}"/>
    <cellStyle name="60% - Accent1 13 2 7" xfId="3993" xr:uid="{00000000-0005-0000-0000-0000300F0000}"/>
    <cellStyle name="60% - Accent1 13 3" xfId="3994" xr:uid="{00000000-0005-0000-0000-0000310F0000}"/>
    <cellStyle name="60% - Accent1 13 4" xfId="3995" xr:uid="{00000000-0005-0000-0000-0000320F0000}"/>
    <cellStyle name="60% - Accent1 13 5" xfId="3996" xr:uid="{00000000-0005-0000-0000-0000330F0000}"/>
    <cellStyle name="60% - Accent1 13 6" xfId="3997" xr:uid="{00000000-0005-0000-0000-0000340F0000}"/>
    <cellStyle name="60% - Accent1 13 7" xfId="3998" xr:uid="{00000000-0005-0000-0000-0000350F0000}"/>
    <cellStyle name="60% - Accent1 14" xfId="3999" xr:uid="{00000000-0005-0000-0000-0000360F0000}"/>
    <cellStyle name="60% - Accent1 14 2" xfId="4000" xr:uid="{00000000-0005-0000-0000-0000370F0000}"/>
    <cellStyle name="60% - Accent1 14 2 2" xfId="4001" xr:uid="{00000000-0005-0000-0000-0000380F0000}"/>
    <cellStyle name="60% - Accent1 14 2 3" xfId="4002" xr:uid="{00000000-0005-0000-0000-0000390F0000}"/>
    <cellStyle name="60% - Accent1 14 2 4" xfId="4003" xr:uid="{00000000-0005-0000-0000-00003A0F0000}"/>
    <cellStyle name="60% - Accent1 14 2 5" xfId="4004" xr:uid="{00000000-0005-0000-0000-00003B0F0000}"/>
    <cellStyle name="60% - Accent1 14 2 6" xfId="4005" xr:uid="{00000000-0005-0000-0000-00003C0F0000}"/>
    <cellStyle name="60% - Accent1 14 2 7" xfId="4006" xr:uid="{00000000-0005-0000-0000-00003D0F0000}"/>
    <cellStyle name="60% - Accent1 14 3" xfId="4007" xr:uid="{00000000-0005-0000-0000-00003E0F0000}"/>
    <cellStyle name="60% - Accent1 14 4" xfId="4008" xr:uid="{00000000-0005-0000-0000-00003F0F0000}"/>
    <cellStyle name="60% - Accent1 14 5" xfId="4009" xr:uid="{00000000-0005-0000-0000-0000400F0000}"/>
    <cellStyle name="60% - Accent1 14 6" xfId="4010" xr:uid="{00000000-0005-0000-0000-0000410F0000}"/>
    <cellStyle name="60% - Accent1 14 7" xfId="4011" xr:uid="{00000000-0005-0000-0000-0000420F0000}"/>
    <cellStyle name="60% - Accent1 15" xfId="4012" xr:uid="{00000000-0005-0000-0000-0000430F0000}"/>
    <cellStyle name="60% - Accent1 15 2" xfId="4013" xr:uid="{00000000-0005-0000-0000-0000440F0000}"/>
    <cellStyle name="60% - Accent1 15 2 2" xfId="4014" xr:uid="{00000000-0005-0000-0000-0000450F0000}"/>
    <cellStyle name="60% - Accent1 15 2 3" xfId="4015" xr:uid="{00000000-0005-0000-0000-0000460F0000}"/>
    <cellStyle name="60% - Accent1 15 2 4" xfId="4016" xr:uid="{00000000-0005-0000-0000-0000470F0000}"/>
    <cellStyle name="60% - Accent1 15 2 5" xfId="4017" xr:uid="{00000000-0005-0000-0000-0000480F0000}"/>
    <cellStyle name="60% - Accent1 15 2 6" xfId="4018" xr:uid="{00000000-0005-0000-0000-0000490F0000}"/>
    <cellStyle name="60% - Accent1 15 2 7" xfId="4019" xr:uid="{00000000-0005-0000-0000-00004A0F0000}"/>
    <cellStyle name="60% - Accent1 15 3" xfId="4020" xr:uid="{00000000-0005-0000-0000-00004B0F0000}"/>
    <cellStyle name="60% - Accent1 15 4" xfId="4021" xr:uid="{00000000-0005-0000-0000-00004C0F0000}"/>
    <cellStyle name="60% - Accent1 15 5" xfId="4022" xr:uid="{00000000-0005-0000-0000-00004D0F0000}"/>
    <cellStyle name="60% - Accent1 15 6" xfId="4023" xr:uid="{00000000-0005-0000-0000-00004E0F0000}"/>
    <cellStyle name="60% - Accent1 15 7" xfId="4024" xr:uid="{00000000-0005-0000-0000-00004F0F0000}"/>
    <cellStyle name="60% - Accent1 16" xfId="4025" xr:uid="{00000000-0005-0000-0000-0000500F0000}"/>
    <cellStyle name="60% - Accent1 16 2" xfId="4026" xr:uid="{00000000-0005-0000-0000-0000510F0000}"/>
    <cellStyle name="60% - Accent1 16 2 2" xfId="4027" xr:uid="{00000000-0005-0000-0000-0000520F0000}"/>
    <cellStyle name="60% - Accent1 16 2 3" xfId="4028" xr:uid="{00000000-0005-0000-0000-0000530F0000}"/>
    <cellStyle name="60% - Accent1 16 2 4" xfId="4029" xr:uid="{00000000-0005-0000-0000-0000540F0000}"/>
    <cellStyle name="60% - Accent1 16 2 5" xfId="4030" xr:uid="{00000000-0005-0000-0000-0000550F0000}"/>
    <cellStyle name="60% - Accent1 16 2 6" xfId="4031" xr:uid="{00000000-0005-0000-0000-0000560F0000}"/>
    <cellStyle name="60% - Accent1 16 2 7" xfId="4032" xr:uid="{00000000-0005-0000-0000-0000570F0000}"/>
    <cellStyle name="60% - Accent1 16 3" xfId="4033" xr:uid="{00000000-0005-0000-0000-0000580F0000}"/>
    <cellStyle name="60% - Accent1 16 4" xfId="4034" xr:uid="{00000000-0005-0000-0000-0000590F0000}"/>
    <cellStyle name="60% - Accent1 16 5" xfId="4035" xr:uid="{00000000-0005-0000-0000-00005A0F0000}"/>
    <cellStyle name="60% - Accent1 16 6" xfId="4036" xr:uid="{00000000-0005-0000-0000-00005B0F0000}"/>
    <cellStyle name="60% - Accent1 16 7" xfId="4037" xr:uid="{00000000-0005-0000-0000-00005C0F0000}"/>
    <cellStyle name="60% - Accent1 17" xfId="4038" xr:uid="{00000000-0005-0000-0000-00005D0F0000}"/>
    <cellStyle name="60% - Accent1 17 2" xfId="4039" xr:uid="{00000000-0005-0000-0000-00005E0F0000}"/>
    <cellStyle name="60% - Accent1 17 2 2" xfId="4040" xr:uid="{00000000-0005-0000-0000-00005F0F0000}"/>
    <cellStyle name="60% - Accent1 17 2 3" xfId="4041" xr:uid="{00000000-0005-0000-0000-0000600F0000}"/>
    <cellStyle name="60% - Accent1 17 2 4" xfId="4042" xr:uid="{00000000-0005-0000-0000-0000610F0000}"/>
    <cellStyle name="60% - Accent1 17 2 5" xfId="4043" xr:uid="{00000000-0005-0000-0000-0000620F0000}"/>
    <cellStyle name="60% - Accent1 17 2 6" xfId="4044" xr:uid="{00000000-0005-0000-0000-0000630F0000}"/>
    <cellStyle name="60% - Accent1 17 2 7" xfId="4045" xr:uid="{00000000-0005-0000-0000-0000640F0000}"/>
    <cellStyle name="60% - Accent1 17 3" xfId="4046" xr:uid="{00000000-0005-0000-0000-0000650F0000}"/>
    <cellStyle name="60% - Accent1 17 4" xfId="4047" xr:uid="{00000000-0005-0000-0000-0000660F0000}"/>
    <cellStyle name="60% - Accent1 17 5" xfId="4048" xr:uid="{00000000-0005-0000-0000-0000670F0000}"/>
    <cellStyle name="60% - Accent1 17 6" xfId="4049" xr:uid="{00000000-0005-0000-0000-0000680F0000}"/>
    <cellStyle name="60% - Accent1 17 7" xfId="4050" xr:uid="{00000000-0005-0000-0000-0000690F0000}"/>
    <cellStyle name="60% - Accent1 18" xfId="4051" xr:uid="{00000000-0005-0000-0000-00006A0F0000}"/>
    <cellStyle name="60% - Accent1 18 2" xfId="4052" xr:uid="{00000000-0005-0000-0000-00006B0F0000}"/>
    <cellStyle name="60% - Accent1 18 2 2" xfId="4053" xr:uid="{00000000-0005-0000-0000-00006C0F0000}"/>
    <cellStyle name="60% - Accent1 18 2 3" xfId="4054" xr:uid="{00000000-0005-0000-0000-00006D0F0000}"/>
    <cellStyle name="60% - Accent1 18 2 4" xfId="4055" xr:uid="{00000000-0005-0000-0000-00006E0F0000}"/>
    <cellStyle name="60% - Accent1 18 2 5" xfId="4056" xr:uid="{00000000-0005-0000-0000-00006F0F0000}"/>
    <cellStyle name="60% - Accent1 18 2 6" xfId="4057" xr:uid="{00000000-0005-0000-0000-0000700F0000}"/>
    <cellStyle name="60% - Accent1 18 2 7" xfId="4058" xr:uid="{00000000-0005-0000-0000-0000710F0000}"/>
    <cellStyle name="60% - Accent1 18 3" xfId="4059" xr:uid="{00000000-0005-0000-0000-0000720F0000}"/>
    <cellStyle name="60% - Accent1 18 4" xfId="4060" xr:uid="{00000000-0005-0000-0000-0000730F0000}"/>
    <cellStyle name="60% - Accent1 18 5" xfId="4061" xr:uid="{00000000-0005-0000-0000-0000740F0000}"/>
    <cellStyle name="60% - Accent1 18 6" xfId="4062" xr:uid="{00000000-0005-0000-0000-0000750F0000}"/>
    <cellStyle name="60% - Accent1 18 7" xfId="4063" xr:uid="{00000000-0005-0000-0000-0000760F0000}"/>
    <cellStyle name="60% - Accent1 19" xfId="4064" xr:uid="{00000000-0005-0000-0000-0000770F0000}"/>
    <cellStyle name="60% - Accent1 19 2" xfId="4065" xr:uid="{00000000-0005-0000-0000-0000780F0000}"/>
    <cellStyle name="60% - Accent1 19 2 2" xfId="4066" xr:uid="{00000000-0005-0000-0000-0000790F0000}"/>
    <cellStyle name="60% - Accent1 19 2 3" xfId="4067" xr:uid="{00000000-0005-0000-0000-00007A0F0000}"/>
    <cellStyle name="60% - Accent1 19 2 4" xfId="4068" xr:uid="{00000000-0005-0000-0000-00007B0F0000}"/>
    <cellStyle name="60% - Accent1 19 2 5" xfId="4069" xr:uid="{00000000-0005-0000-0000-00007C0F0000}"/>
    <cellStyle name="60% - Accent1 19 2 6" xfId="4070" xr:uid="{00000000-0005-0000-0000-00007D0F0000}"/>
    <cellStyle name="60% - Accent1 19 2 7" xfId="4071" xr:uid="{00000000-0005-0000-0000-00007E0F0000}"/>
    <cellStyle name="60% - Accent1 19 3" xfId="4072" xr:uid="{00000000-0005-0000-0000-00007F0F0000}"/>
    <cellStyle name="60% - Accent1 19 4" xfId="4073" xr:uid="{00000000-0005-0000-0000-0000800F0000}"/>
    <cellStyle name="60% - Accent1 19 5" xfId="4074" xr:uid="{00000000-0005-0000-0000-0000810F0000}"/>
    <cellStyle name="60% - Accent1 19 6" xfId="4075" xr:uid="{00000000-0005-0000-0000-0000820F0000}"/>
    <cellStyle name="60% - Accent1 19 7" xfId="4076" xr:uid="{00000000-0005-0000-0000-0000830F0000}"/>
    <cellStyle name="60% - Accent1 2" xfId="4077" xr:uid="{00000000-0005-0000-0000-0000840F0000}"/>
    <cellStyle name="60% - Accent1 2 10" xfId="4078" xr:uid="{00000000-0005-0000-0000-0000850F0000}"/>
    <cellStyle name="60% - Accent1 2 10 2" xfId="4079" xr:uid="{00000000-0005-0000-0000-0000860F0000}"/>
    <cellStyle name="60% - Accent1 2 11" xfId="4080" xr:uid="{00000000-0005-0000-0000-0000870F0000}"/>
    <cellStyle name="60% - Accent1 2 11 2" xfId="4081" xr:uid="{00000000-0005-0000-0000-0000880F0000}"/>
    <cellStyle name="60% - Accent1 2 12" xfId="4082" xr:uid="{00000000-0005-0000-0000-0000890F0000}"/>
    <cellStyle name="60% - Accent1 2 12 2" xfId="4083" xr:uid="{00000000-0005-0000-0000-00008A0F0000}"/>
    <cellStyle name="60% - Accent1 2 13" xfId="4084" xr:uid="{00000000-0005-0000-0000-00008B0F0000}"/>
    <cellStyle name="60% - Accent1 2 13 2" xfId="4085" xr:uid="{00000000-0005-0000-0000-00008C0F0000}"/>
    <cellStyle name="60% - Accent1 2 14" xfId="4086" xr:uid="{00000000-0005-0000-0000-00008D0F0000}"/>
    <cellStyle name="60% - Accent1 2 2" xfId="4087" xr:uid="{00000000-0005-0000-0000-00008E0F0000}"/>
    <cellStyle name="60% - Accent1 2 3" xfId="4088" xr:uid="{00000000-0005-0000-0000-00008F0F0000}"/>
    <cellStyle name="60% - Accent1 2 4" xfId="4089" xr:uid="{00000000-0005-0000-0000-0000900F0000}"/>
    <cellStyle name="60% - Accent1 2 5" xfId="4090" xr:uid="{00000000-0005-0000-0000-0000910F0000}"/>
    <cellStyle name="60% - Accent1 2 6" xfId="4091" xr:uid="{00000000-0005-0000-0000-0000920F0000}"/>
    <cellStyle name="60% - Accent1 2 7" xfId="4092" xr:uid="{00000000-0005-0000-0000-0000930F0000}"/>
    <cellStyle name="60% - Accent1 2 8" xfId="4093" xr:uid="{00000000-0005-0000-0000-0000940F0000}"/>
    <cellStyle name="60% - Accent1 2 9" xfId="4094" xr:uid="{00000000-0005-0000-0000-0000950F0000}"/>
    <cellStyle name="60% - Accent1 2 9 2" xfId="4095" xr:uid="{00000000-0005-0000-0000-0000960F0000}"/>
    <cellStyle name="60% - Accent1 20" xfId="4096" xr:uid="{00000000-0005-0000-0000-0000970F0000}"/>
    <cellStyle name="60% - Accent1 20 2" xfId="4097" xr:uid="{00000000-0005-0000-0000-0000980F0000}"/>
    <cellStyle name="60% - Accent1 20 2 2" xfId="4098" xr:uid="{00000000-0005-0000-0000-0000990F0000}"/>
    <cellStyle name="60% - Accent1 20 2 3" xfId="4099" xr:uid="{00000000-0005-0000-0000-00009A0F0000}"/>
    <cellStyle name="60% - Accent1 20 2 4" xfId="4100" xr:uid="{00000000-0005-0000-0000-00009B0F0000}"/>
    <cellStyle name="60% - Accent1 20 2 5" xfId="4101" xr:uid="{00000000-0005-0000-0000-00009C0F0000}"/>
    <cellStyle name="60% - Accent1 20 2 6" xfId="4102" xr:uid="{00000000-0005-0000-0000-00009D0F0000}"/>
    <cellStyle name="60% - Accent1 20 2 7" xfId="4103" xr:uid="{00000000-0005-0000-0000-00009E0F0000}"/>
    <cellStyle name="60% - Accent1 20 3" xfId="4104" xr:uid="{00000000-0005-0000-0000-00009F0F0000}"/>
    <cellStyle name="60% - Accent1 20 4" xfId="4105" xr:uid="{00000000-0005-0000-0000-0000A00F0000}"/>
    <cellStyle name="60% - Accent1 20 5" xfId="4106" xr:uid="{00000000-0005-0000-0000-0000A10F0000}"/>
    <cellStyle name="60% - Accent1 20 6" xfId="4107" xr:uid="{00000000-0005-0000-0000-0000A20F0000}"/>
    <cellStyle name="60% - Accent1 20 7" xfId="4108" xr:uid="{00000000-0005-0000-0000-0000A30F0000}"/>
    <cellStyle name="60% - Accent1 21" xfId="4109" xr:uid="{00000000-0005-0000-0000-0000A40F0000}"/>
    <cellStyle name="60% - Accent1 21 2" xfId="4110" xr:uid="{00000000-0005-0000-0000-0000A50F0000}"/>
    <cellStyle name="60% - Accent1 21 2 2" xfId="4111" xr:uid="{00000000-0005-0000-0000-0000A60F0000}"/>
    <cellStyle name="60% - Accent1 21 2 3" xfId="4112" xr:uid="{00000000-0005-0000-0000-0000A70F0000}"/>
    <cellStyle name="60% - Accent1 21 2 4" xfId="4113" xr:uid="{00000000-0005-0000-0000-0000A80F0000}"/>
    <cellStyle name="60% - Accent1 21 2 5" xfId="4114" xr:uid="{00000000-0005-0000-0000-0000A90F0000}"/>
    <cellStyle name="60% - Accent1 21 2 6" xfId="4115" xr:uid="{00000000-0005-0000-0000-0000AA0F0000}"/>
    <cellStyle name="60% - Accent1 21 2 7" xfId="4116" xr:uid="{00000000-0005-0000-0000-0000AB0F0000}"/>
    <cellStyle name="60% - Accent1 21 3" xfId="4117" xr:uid="{00000000-0005-0000-0000-0000AC0F0000}"/>
    <cellStyle name="60% - Accent1 21 4" xfId="4118" xr:uid="{00000000-0005-0000-0000-0000AD0F0000}"/>
    <cellStyle name="60% - Accent1 21 5" xfId="4119" xr:uid="{00000000-0005-0000-0000-0000AE0F0000}"/>
    <cellStyle name="60% - Accent1 21 6" xfId="4120" xr:uid="{00000000-0005-0000-0000-0000AF0F0000}"/>
    <cellStyle name="60% - Accent1 21 7" xfId="4121" xr:uid="{00000000-0005-0000-0000-0000B00F0000}"/>
    <cellStyle name="60% - Accent1 22" xfId="4122" xr:uid="{00000000-0005-0000-0000-0000B10F0000}"/>
    <cellStyle name="60% - Accent1 22 2" xfId="4123" xr:uid="{00000000-0005-0000-0000-0000B20F0000}"/>
    <cellStyle name="60% - Accent1 22 2 2" xfId="4124" xr:uid="{00000000-0005-0000-0000-0000B30F0000}"/>
    <cellStyle name="60% - Accent1 22 2 3" xfId="4125" xr:uid="{00000000-0005-0000-0000-0000B40F0000}"/>
    <cellStyle name="60% - Accent1 22 2 4" xfId="4126" xr:uid="{00000000-0005-0000-0000-0000B50F0000}"/>
    <cellStyle name="60% - Accent1 22 2 5" xfId="4127" xr:uid="{00000000-0005-0000-0000-0000B60F0000}"/>
    <cellStyle name="60% - Accent1 22 2 6" xfId="4128" xr:uid="{00000000-0005-0000-0000-0000B70F0000}"/>
    <cellStyle name="60% - Accent1 22 2 7" xfId="4129" xr:uid="{00000000-0005-0000-0000-0000B80F0000}"/>
    <cellStyle name="60% - Accent1 22 3" xfId="4130" xr:uid="{00000000-0005-0000-0000-0000B90F0000}"/>
    <cellStyle name="60% - Accent1 22 4" xfId="4131" xr:uid="{00000000-0005-0000-0000-0000BA0F0000}"/>
    <cellStyle name="60% - Accent1 22 5" xfId="4132" xr:uid="{00000000-0005-0000-0000-0000BB0F0000}"/>
    <cellStyle name="60% - Accent1 22 6" xfId="4133" xr:uid="{00000000-0005-0000-0000-0000BC0F0000}"/>
    <cellStyle name="60% - Accent1 22 7" xfId="4134" xr:uid="{00000000-0005-0000-0000-0000BD0F0000}"/>
    <cellStyle name="60% - Accent1 23" xfId="4135" xr:uid="{00000000-0005-0000-0000-0000BE0F0000}"/>
    <cellStyle name="60% - Accent1 23 2" xfId="4136" xr:uid="{00000000-0005-0000-0000-0000BF0F0000}"/>
    <cellStyle name="60% - Accent1 23 2 2" xfId="4137" xr:uid="{00000000-0005-0000-0000-0000C00F0000}"/>
    <cellStyle name="60% - Accent1 23 2 3" xfId="4138" xr:uid="{00000000-0005-0000-0000-0000C10F0000}"/>
    <cellStyle name="60% - Accent1 23 2 4" xfId="4139" xr:uid="{00000000-0005-0000-0000-0000C20F0000}"/>
    <cellStyle name="60% - Accent1 23 2 5" xfId="4140" xr:uid="{00000000-0005-0000-0000-0000C30F0000}"/>
    <cellStyle name="60% - Accent1 23 2 6" xfId="4141" xr:uid="{00000000-0005-0000-0000-0000C40F0000}"/>
    <cellStyle name="60% - Accent1 23 2 7" xfId="4142" xr:uid="{00000000-0005-0000-0000-0000C50F0000}"/>
    <cellStyle name="60% - Accent1 23 3" xfId="4143" xr:uid="{00000000-0005-0000-0000-0000C60F0000}"/>
    <cellStyle name="60% - Accent1 23 4" xfId="4144" xr:uid="{00000000-0005-0000-0000-0000C70F0000}"/>
    <cellStyle name="60% - Accent1 23 5" xfId="4145" xr:uid="{00000000-0005-0000-0000-0000C80F0000}"/>
    <cellStyle name="60% - Accent1 23 6" xfId="4146" xr:uid="{00000000-0005-0000-0000-0000C90F0000}"/>
    <cellStyle name="60% - Accent1 23 7" xfId="4147" xr:uid="{00000000-0005-0000-0000-0000CA0F0000}"/>
    <cellStyle name="60% - Accent1 24" xfId="4148" xr:uid="{00000000-0005-0000-0000-0000CB0F0000}"/>
    <cellStyle name="60% - Accent1 25" xfId="4149" xr:uid="{00000000-0005-0000-0000-0000CC0F0000}"/>
    <cellStyle name="60% - Accent1 26" xfId="4150" xr:uid="{00000000-0005-0000-0000-0000CD0F0000}"/>
    <cellStyle name="60% - Accent1 27" xfId="4151" xr:uid="{00000000-0005-0000-0000-0000CE0F0000}"/>
    <cellStyle name="60% - Accent1 28" xfId="4152" xr:uid="{00000000-0005-0000-0000-0000CF0F0000}"/>
    <cellStyle name="60% - Accent1 29" xfId="4153" xr:uid="{00000000-0005-0000-0000-0000D00F0000}"/>
    <cellStyle name="60% - Accent1 3" xfId="4154" xr:uid="{00000000-0005-0000-0000-0000D10F0000}"/>
    <cellStyle name="60% - Accent1 3 10" xfId="4155" xr:uid="{00000000-0005-0000-0000-0000D20F0000}"/>
    <cellStyle name="60% - Accent1 3 11" xfId="4156" xr:uid="{00000000-0005-0000-0000-0000D30F0000}"/>
    <cellStyle name="60% - Accent1 3 12" xfId="4157" xr:uid="{00000000-0005-0000-0000-0000D40F0000}"/>
    <cellStyle name="60% - Accent1 3 13" xfId="4158" xr:uid="{00000000-0005-0000-0000-0000D50F0000}"/>
    <cellStyle name="60% - Accent1 3 14" xfId="4159" xr:uid="{00000000-0005-0000-0000-0000D60F0000}"/>
    <cellStyle name="60% - Accent1 3 15" xfId="4160" xr:uid="{00000000-0005-0000-0000-0000D70F0000}"/>
    <cellStyle name="60% - Accent1 3 2" xfId="4161" xr:uid="{00000000-0005-0000-0000-0000D80F0000}"/>
    <cellStyle name="60% - Accent1 3 3" xfId="4162" xr:uid="{00000000-0005-0000-0000-0000D90F0000}"/>
    <cellStyle name="60% - Accent1 3 4" xfId="4163" xr:uid="{00000000-0005-0000-0000-0000DA0F0000}"/>
    <cellStyle name="60% - Accent1 3 5" xfId="4164" xr:uid="{00000000-0005-0000-0000-0000DB0F0000}"/>
    <cellStyle name="60% - Accent1 3 6" xfId="4165" xr:uid="{00000000-0005-0000-0000-0000DC0F0000}"/>
    <cellStyle name="60% - Accent1 3 7" xfId="4166" xr:uid="{00000000-0005-0000-0000-0000DD0F0000}"/>
    <cellStyle name="60% - Accent1 3 8" xfId="4167" xr:uid="{00000000-0005-0000-0000-0000DE0F0000}"/>
    <cellStyle name="60% - Accent1 3 9" xfId="4168" xr:uid="{00000000-0005-0000-0000-0000DF0F0000}"/>
    <cellStyle name="60% - Accent1 30" xfId="4169" xr:uid="{00000000-0005-0000-0000-0000E00F0000}"/>
    <cellStyle name="60% - Accent1 31" xfId="4170" xr:uid="{00000000-0005-0000-0000-0000E10F0000}"/>
    <cellStyle name="60% - Accent1 32" xfId="4171" xr:uid="{00000000-0005-0000-0000-0000E20F0000}"/>
    <cellStyle name="60% - Accent1 33" xfId="4172" xr:uid="{00000000-0005-0000-0000-0000E30F0000}"/>
    <cellStyle name="60% - Accent1 34" xfId="4173" xr:uid="{00000000-0005-0000-0000-0000E40F0000}"/>
    <cellStyle name="60% - Accent1 35" xfId="4174" xr:uid="{00000000-0005-0000-0000-0000E50F0000}"/>
    <cellStyle name="60% - Accent1 36" xfId="4175" xr:uid="{00000000-0005-0000-0000-0000E60F0000}"/>
    <cellStyle name="60% - Accent1 37" xfId="4176" xr:uid="{00000000-0005-0000-0000-0000E70F0000}"/>
    <cellStyle name="60% - Accent1 38" xfId="4177" xr:uid="{00000000-0005-0000-0000-0000E80F0000}"/>
    <cellStyle name="60% - Accent1 39" xfId="4178" xr:uid="{00000000-0005-0000-0000-0000E90F0000}"/>
    <cellStyle name="60% - Accent1 4" xfId="4179" xr:uid="{00000000-0005-0000-0000-0000EA0F0000}"/>
    <cellStyle name="60% - Accent1 4 10" xfId="4180" xr:uid="{00000000-0005-0000-0000-0000EB0F0000}"/>
    <cellStyle name="60% - Accent1 4 11" xfId="4181" xr:uid="{00000000-0005-0000-0000-0000EC0F0000}"/>
    <cellStyle name="60% - Accent1 4 12" xfId="4182" xr:uid="{00000000-0005-0000-0000-0000ED0F0000}"/>
    <cellStyle name="60% - Accent1 4 13" xfId="4183" xr:uid="{00000000-0005-0000-0000-0000EE0F0000}"/>
    <cellStyle name="60% - Accent1 4 14" xfId="4184" xr:uid="{00000000-0005-0000-0000-0000EF0F0000}"/>
    <cellStyle name="60% - Accent1 4 2" xfId="4185" xr:uid="{00000000-0005-0000-0000-0000F00F0000}"/>
    <cellStyle name="60% - Accent1 4 3" xfId="4186" xr:uid="{00000000-0005-0000-0000-0000F10F0000}"/>
    <cellStyle name="60% - Accent1 4 4" xfId="4187" xr:uid="{00000000-0005-0000-0000-0000F20F0000}"/>
    <cellStyle name="60% - Accent1 4 5" xfId="4188" xr:uid="{00000000-0005-0000-0000-0000F30F0000}"/>
    <cellStyle name="60% - Accent1 4 6" xfId="4189" xr:uid="{00000000-0005-0000-0000-0000F40F0000}"/>
    <cellStyle name="60% - Accent1 4 7" xfId="4190" xr:uid="{00000000-0005-0000-0000-0000F50F0000}"/>
    <cellStyle name="60% - Accent1 4 8" xfId="4191" xr:uid="{00000000-0005-0000-0000-0000F60F0000}"/>
    <cellStyle name="60% - Accent1 4 9" xfId="4192" xr:uid="{00000000-0005-0000-0000-0000F70F0000}"/>
    <cellStyle name="60% - Accent1 40" xfId="4193" xr:uid="{00000000-0005-0000-0000-0000F80F0000}"/>
    <cellStyle name="60% - Accent1 41" xfId="4194" xr:uid="{00000000-0005-0000-0000-0000F90F0000}"/>
    <cellStyle name="60% - Accent1 42" xfId="4195" xr:uid="{00000000-0005-0000-0000-0000FA0F0000}"/>
    <cellStyle name="60% - Accent1 43" xfId="4196" xr:uid="{00000000-0005-0000-0000-0000FB0F0000}"/>
    <cellStyle name="60% - Accent1 44" xfId="4197" xr:uid="{00000000-0005-0000-0000-0000FC0F0000}"/>
    <cellStyle name="60% - Accent1 45" xfId="4198" xr:uid="{00000000-0005-0000-0000-0000FD0F0000}"/>
    <cellStyle name="60% - Accent1 46" xfId="4199" xr:uid="{00000000-0005-0000-0000-0000FE0F0000}"/>
    <cellStyle name="60% - Accent1 47" xfId="4200" xr:uid="{00000000-0005-0000-0000-0000FF0F0000}"/>
    <cellStyle name="60% - Accent1 48" xfId="4201" xr:uid="{00000000-0005-0000-0000-000000100000}"/>
    <cellStyle name="60% - Accent1 49" xfId="4202" xr:uid="{00000000-0005-0000-0000-000001100000}"/>
    <cellStyle name="60% - Accent1 5" xfId="4203" xr:uid="{00000000-0005-0000-0000-000002100000}"/>
    <cellStyle name="60% - Accent1 5 10" xfId="4204" xr:uid="{00000000-0005-0000-0000-000003100000}"/>
    <cellStyle name="60% - Accent1 5 11" xfId="4205" xr:uid="{00000000-0005-0000-0000-000004100000}"/>
    <cellStyle name="60% - Accent1 5 12" xfId="4206" xr:uid="{00000000-0005-0000-0000-000005100000}"/>
    <cellStyle name="60% - Accent1 5 13" xfId="4207" xr:uid="{00000000-0005-0000-0000-000006100000}"/>
    <cellStyle name="60% - Accent1 5 2" xfId="4208" xr:uid="{00000000-0005-0000-0000-000007100000}"/>
    <cellStyle name="60% - Accent1 5 3" xfId="4209" xr:uid="{00000000-0005-0000-0000-000008100000}"/>
    <cellStyle name="60% - Accent1 5 4" xfId="4210" xr:uid="{00000000-0005-0000-0000-000009100000}"/>
    <cellStyle name="60% - Accent1 5 5" xfId="4211" xr:uid="{00000000-0005-0000-0000-00000A100000}"/>
    <cellStyle name="60% - Accent1 5 6" xfId="4212" xr:uid="{00000000-0005-0000-0000-00000B100000}"/>
    <cellStyle name="60% - Accent1 5 7" xfId="4213" xr:uid="{00000000-0005-0000-0000-00000C100000}"/>
    <cellStyle name="60% - Accent1 5 8" xfId="4214" xr:uid="{00000000-0005-0000-0000-00000D100000}"/>
    <cellStyle name="60% - Accent1 5 9" xfId="4215" xr:uid="{00000000-0005-0000-0000-00000E100000}"/>
    <cellStyle name="60% - Accent1 50" xfId="4216" xr:uid="{00000000-0005-0000-0000-00000F100000}"/>
    <cellStyle name="60% - Accent1 51" xfId="4217" xr:uid="{00000000-0005-0000-0000-000010100000}"/>
    <cellStyle name="60% - Accent1 52" xfId="4218" xr:uid="{00000000-0005-0000-0000-000011100000}"/>
    <cellStyle name="60% - Accent1 53" xfId="4219" xr:uid="{00000000-0005-0000-0000-000012100000}"/>
    <cellStyle name="60% - Accent1 54" xfId="4220" xr:uid="{00000000-0005-0000-0000-000013100000}"/>
    <cellStyle name="60% - Accent1 55" xfId="4221" xr:uid="{00000000-0005-0000-0000-000014100000}"/>
    <cellStyle name="60% - Accent1 56" xfId="4222" xr:uid="{00000000-0005-0000-0000-000015100000}"/>
    <cellStyle name="60% - Accent1 57" xfId="4223" xr:uid="{00000000-0005-0000-0000-000016100000}"/>
    <cellStyle name="60% - Accent1 58" xfId="4224" xr:uid="{00000000-0005-0000-0000-000017100000}"/>
    <cellStyle name="60% - Accent1 59" xfId="4225" xr:uid="{00000000-0005-0000-0000-000018100000}"/>
    <cellStyle name="60% - Accent1 6" xfId="4226" xr:uid="{00000000-0005-0000-0000-000019100000}"/>
    <cellStyle name="60% - Accent1 6 10" xfId="4227" xr:uid="{00000000-0005-0000-0000-00001A100000}"/>
    <cellStyle name="60% - Accent1 6 11" xfId="4228" xr:uid="{00000000-0005-0000-0000-00001B100000}"/>
    <cellStyle name="60% - Accent1 6 12" xfId="4229" xr:uid="{00000000-0005-0000-0000-00001C100000}"/>
    <cellStyle name="60% - Accent1 6 13" xfId="4230" xr:uid="{00000000-0005-0000-0000-00001D100000}"/>
    <cellStyle name="60% - Accent1 6 2" xfId="4231" xr:uid="{00000000-0005-0000-0000-00001E100000}"/>
    <cellStyle name="60% - Accent1 6 3" xfId="4232" xr:uid="{00000000-0005-0000-0000-00001F100000}"/>
    <cellStyle name="60% - Accent1 6 4" xfId="4233" xr:uid="{00000000-0005-0000-0000-000020100000}"/>
    <cellStyle name="60% - Accent1 6 5" xfId="4234" xr:uid="{00000000-0005-0000-0000-000021100000}"/>
    <cellStyle name="60% - Accent1 6 6" xfId="4235" xr:uid="{00000000-0005-0000-0000-000022100000}"/>
    <cellStyle name="60% - Accent1 6 7" xfId="4236" xr:uid="{00000000-0005-0000-0000-000023100000}"/>
    <cellStyle name="60% - Accent1 6 8" xfId="4237" xr:uid="{00000000-0005-0000-0000-000024100000}"/>
    <cellStyle name="60% - Accent1 6 9" xfId="4238" xr:uid="{00000000-0005-0000-0000-000025100000}"/>
    <cellStyle name="60% - Accent1 60" xfId="4239" xr:uid="{00000000-0005-0000-0000-000026100000}"/>
    <cellStyle name="60% - Accent1 61" xfId="4240" xr:uid="{00000000-0005-0000-0000-000027100000}"/>
    <cellStyle name="60% - Accent1 62" xfId="4241" xr:uid="{00000000-0005-0000-0000-000028100000}"/>
    <cellStyle name="60% - Accent1 63" xfId="4242" xr:uid="{00000000-0005-0000-0000-000029100000}"/>
    <cellStyle name="60% - Accent1 64" xfId="4243" xr:uid="{00000000-0005-0000-0000-00002A100000}"/>
    <cellStyle name="60% - Accent1 65" xfId="4244" xr:uid="{00000000-0005-0000-0000-00002B100000}"/>
    <cellStyle name="60% - Accent1 66" xfId="4245" xr:uid="{00000000-0005-0000-0000-00002C100000}"/>
    <cellStyle name="60% - Accent1 67" xfId="4246" xr:uid="{00000000-0005-0000-0000-00002D100000}"/>
    <cellStyle name="60% - Accent1 68" xfId="4247" xr:uid="{00000000-0005-0000-0000-00002E100000}"/>
    <cellStyle name="60% - Accent1 69" xfId="4248" xr:uid="{00000000-0005-0000-0000-00002F100000}"/>
    <cellStyle name="60% - Accent1 7" xfId="4249" xr:uid="{00000000-0005-0000-0000-000030100000}"/>
    <cellStyle name="60% - Accent1 7 10" xfId="4250" xr:uid="{00000000-0005-0000-0000-000031100000}"/>
    <cellStyle name="60% - Accent1 7 11" xfId="4251" xr:uid="{00000000-0005-0000-0000-000032100000}"/>
    <cellStyle name="60% - Accent1 7 12" xfId="4252" xr:uid="{00000000-0005-0000-0000-000033100000}"/>
    <cellStyle name="60% - Accent1 7 13" xfId="4253" xr:uid="{00000000-0005-0000-0000-000034100000}"/>
    <cellStyle name="60% - Accent1 7 2" xfId="4254" xr:uid="{00000000-0005-0000-0000-000035100000}"/>
    <cellStyle name="60% - Accent1 7 3" xfId="4255" xr:uid="{00000000-0005-0000-0000-000036100000}"/>
    <cellStyle name="60% - Accent1 7 4" xfId="4256" xr:uid="{00000000-0005-0000-0000-000037100000}"/>
    <cellStyle name="60% - Accent1 7 5" xfId="4257" xr:uid="{00000000-0005-0000-0000-000038100000}"/>
    <cellStyle name="60% - Accent1 7 6" xfId="4258" xr:uid="{00000000-0005-0000-0000-000039100000}"/>
    <cellStyle name="60% - Accent1 7 7" xfId="4259" xr:uid="{00000000-0005-0000-0000-00003A100000}"/>
    <cellStyle name="60% - Accent1 7 8" xfId="4260" xr:uid="{00000000-0005-0000-0000-00003B100000}"/>
    <cellStyle name="60% - Accent1 7 9" xfId="4261" xr:uid="{00000000-0005-0000-0000-00003C100000}"/>
    <cellStyle name="60% - Accent1 70" xfId="4262" xr:uid="{00000000-0005-0000-0000-00003D100000}"/>
    <cellStyle name="60% - Accent1 71" xfId="4263" xr:uid="{00000000-0005-0000-0000-00003E100000}"/>
    <cellStyle name="60% - Accent1 72" xfId="4264" xr:uid="{00000000-0005-0000-0000-00003F100000}"/>
    <cellStyle name="60% - Accent1 8" xfId="4265" xr:uid="{00000000-0005-0000-0000-000040100000}"/>
    <cellStyle name="60% - Accent1 8 10" xfId="4266" xr:uid="{00000000-0005-0000-0000-000041100000}"/>
    <cellStyle name="60% - Accent1 8 11" xfId="4267" xr:uid="{00000000-0005-0000-0000-000042100000}"/>
    <cellStyle name="60% - Accent1 8 12" xfId="4268" xr:uid="{00000000-0005-0000-0000-000043100000}"/>
    <cellStyle name="60% - Accent1 8 13" xfId="4269" xr:uid="{00000000-0005-0000-0000-000044100000}"/>
    <cellStyle name="60% - Accent1 8 2" xfId="4270" xr:uid="{00000000-0005-0000-0000-000045100000}"/>
    <cellStyle name="60% - Accent1 8 3" xfId="4271" xr:uid="{00000000-0005-0000-0000-000046100000}"/>
    <cellStyle name="60% - Accent1 8 4" xfId="4272" xr:uid="{00000000-0005-0000-0000-000047100000}"/>
    <cellStyle name="60% - Accent1 8 5" xfId="4273" xr:uid="{00000000-0005-0000-0000-000048100000}"/>
    <cellStyle name="60% - Accent1 8 6" xfId="4274" xr:uid="{00000000-0005-0000-0000-000049100000}"/>
    <cellStyle name="60% - Accent1 8 7" xfId="4275" xr:uid="{00000000-0005-0000-0000-00004A100000}"/>
    <cellStyle name="60% - Accent1 8 8" xfId="4276" xr:uid="{00000000-0005-0000-0000-00004B100000}"/>
    <cellStyle name="60% - Accent1 8 9" xfId="4277" xr:uid="{00000000-0005-0000-0000-00004C100000}"/>
    <cellStyle name="60% - Accent1 9" xfId="4278" xr:uid="{00000000-0005-0000-0000-00004D100000}"/>
    <cellStyle name="60% - Accent1 9 2" xfId="4279" xr:uid="{00000000-0005-0000-0000-00004E100000}"/>
    <cellStyle name="60% - Accent1 9 2 2" xfId="4280" xr:uid="{00000000-0005-0000-0000-00004F100000}"/>
    <cellStyle name="60% - Accent1 9 2 3" xfId="4281" xr:uid="{00000000-0005-0000-0000-000050100000}"/>
    <cellStyle name="60% - Accent1 9 2 4" xfId="4282" xr:uid="{00000000-0005-0000-0000-000051100000}"/>
    <cellStyle name="60% - Accent1 9 2 5" xfId="4283" xr:uid="{00000000-0005-0000-0000-000052100000}"/>
    <cellStyle name="60% - Accent1 9 2 6" xfId="4284" xr:uid="{00000000-0005-0000-0000-000053100000}"/>
    <cellStyle name="60% - Accent1 9 2 7" xfId="4285" xr:uid="{00000000-0005-0000-0000-000054100000}"/>
    <cellStyle name="60% - Accent1 9 3" xfId="4286" xr:uid="{00000000-0005-0000-0000-000055100000}"/>
    <cellStyle name="60% - Accent1 9 4" xfId="4287" xr:uid="{00000000-0005-0000-0000-000056100000}"/>
    <cellStyle name="60% - Accent1 9 5" xfId="4288" xr:uid="{00000000-0005-0000-0000-000057100000}"/>
    <cellStyle name="60% - Accent1 9 6" xfId="4289" xr:uid="{00000000-0005-0000-0000-000058100000}"/>
    <cellStyle name="60% - Accent1 9 7" xfId="4290" xr:uid="{00000000-0005-0000-0000-000059100000}"/>
    <cellStyle name="60% - Accent2" xfId="30308" builtinId="36" customBuiltin="1"/>
    <cellStyle name="60% - Accent2 10" xfId="4291" xr:uid="{00000000-0005-0000-0000-00005B100000}"/>
    <cellStyle name="60% - Accent2 11" xfId="4292" xr:uid="{00000000-0005-0000-0000-00005C100000}"/>
    <cellStyle name="60% - Accent2 12" xfId="4293" xr:uid="{00000000-0005-0000-0000-00005D100000}"/>
    <cellStyle name="60% - Accent2 13" xfId="4294" xr:uid="{00000000-0005-0000-0000-00005E100000}"/>
    <cellStyle name="60% - Accent2 14" xfId="4295" xr:uid="{00000000-0005-0000-0000-00005F100000}"/>
    <cellStyle name="60% - Accent2 15" xfId="4296" xr:uid="{00000000-0005-0000-0000-000060100000}"/>
    <cellStyle name="60% - Accent2 16" xfId="4297" xr:uid="{00000000-0005-0000-0000-000061100000}"/>
    <cellStyle name="60% - Accent2 17" xfId="4298" xr:uid="{00000000-0005-0000-0000-000062100000}"/>
    <cellStyle name="60% - Accent2 18" xfId="4299" xr:uid="{00000000-0005-0000-0000-000063100000}"/>
    <cellStyle name="60% - Accent2 19" xfId="4300" xr:uid="{00000000-0005-0000-0000-000064100000}"/>
    <cellStyle name="60% - Accent2 2" xfId="4301" xr:uid="{00000000-0005-0000-0000-000065100000}"/>
    <cellStyle name="60% - Accent2 2 2" xfId="4302" xr:uid="{00000000-0005-0000-0000-000066100000}"/>
    <cellStyle name="60% - Accent2 2 3" xfId="4303" xr:uid="{00000000-0005-0000-0000-000067100000}"/>
    <cellStyle name="60% - Accent2 2 4" xfId="4304" xr:uid="{00000000-0005-0000-0000-000068100000}"/>
    <cellStyle name="60% - Accent2 2 5" xfId="4305" xr:uid="{00000000-0005-0000-0000-000069100000}"/>
    <cellStyle name="60% - Accent2 2 6" xfId="4306" xr:uid="{00000000-0005-0000-0000-00006A100000}"/>
    <cellStyle name="60% - Accent2 2 7" xfId="4307" xr:uid="{00000000-0005-0000-0000-00006B100000}"/>
    <cellStyle name="60% - Accent2 2 8" xfId="4308" xr:uid="{00000000-0005-0000-0000-00006C100000}"/>
    <cellStyle name="60% - Accent2 20" xfId="4309" xr:uid="{00000000-0005-0000-0000-00006D100000}"/>
    <cellStyle name="60% - Accent2 21" xfId="4310" xr:uid="{00000000-0005-0000-0000-00006E100000}"/>
    <cellStyle name="60% - Accent2 22" xfId="4311" xr:uid="{00000000-0005-0000-0000-00006F100000}"/>
    <cellStyle name="60% - Accent2 23" xfId="4312" xr:uid="{00000000-0005-0000-0000-000070100000}"/>
    <cellStyle name="60% - Accent2 23 2" xfId="4313" xr:uid="{00000000-0005-0000-0000-000071100000}"/>
    <cellStyle name="60% - Accent2 23 2 2" xfId="4314" xr:uid="{00000000-0005-0000-0000-000072100000}"/>
    <cellStyle name="60% - Accent2 23 2 3" xfId="4315" xr:uid="{00000000-0005-0000-0000-000073100000}"/>
    <cellStyle name="60% - Accent2 23 2 4" xfId="4316" xr:uid="{00000000-0005-0000-0000-000074100000}"/>
    <cellStyle name="60% - Accent2 23 2 5" xfId="4317" xr:uid="{00000000-0005-0000-0000-000075100000}"/>
    <cellStyle name="60% - Accent2 23 2 6" xfId="4318" xr:uid="{00000000-0005-0000-0000-000076100000}"/>
    <cellStyle name="60% - Accent2 23 2 7" xfId="4319" xr:uid="{00000000-0005-0000-0000-000077100000}"/>
    <cellStyle name="60% - Accent2 23 3" xfId="4320" xr:uid="{00000000-0005-0000-0000-000078100000}"/>
    <cellStyle name="60% - Accent2 23 4" xfId="4321" xr:uid="{00000000-0005-0000-0000-000079100000}"/>
    <cellStyle name="60% - Accent2 23 5" xfId="4322" xr:uid="{00000000-0005-0000-0000-00007A100000}"/>
    <cellStyle name="60% - Accent2 23 6" xfId="4323" xr:uid="{00000000-0005-0000-0000-00007B100000}"/>
    <cellStyle name="60% - Accent2 23 7" xfId="4324" xr:uid="{00000000-0005-0000-0000-00007C100000}"/>
    <cellStyle name="60% - Accent2 24" xfId="4325" xr:uid="{00000000-0005-0000-0000-00007D100000}"/>
    <cellStyle name="60% - Accent2 25" xfId="4326" xr:uid="{00000000-0005-0000-0000-00007E100000}"/>
    <cellStyle name="60% - Accent2 26" xfId="4327" xr:uid="{00000000-0005-0000-0000-00007F100000}"/>
    <cellStyle name="60% - Accent2 27" xfId="4328" xr:uid="{00000000-0005-0000-0000-000080100000}"/>
    <cellStyle name="60% - Accent2 28" xfId="4329" xr:uid="{00000000-0005-0000-0000-000081100000}"/>
    <cellStyle name="60% - Accent2 29" xfId="4330" xr:uid="{00000000-0005-0000-0000-000082100000}"/>
    <cellStyle name="60% - Accent2 3" xfId="4331" xr:uid="{00000000-0005-0000-0000-000083100000}"/>
    <cellStyle name="60% - Accent2 3 2" xfId="4332" xr:uid="{00000000-0005-0000-0000-000084100000}"/>
    <cellStyle name="60% - Accent2 3 3" xfId="4333" xr:uid="{00000000-0005-0000-0000-000085100000}"/>
    <cellStyle name="60% - Accent2 3 4" xfId="4334" xr:uid="{00000000-0005-0000-0000-000086100000}"/>
    <cellStyle name="60% - Accent2 3 5" xfId="4335" xr:uid="{00000000-0005-0000-0000-000087100000}"/>
    <cellStyle name="60% - Accent2 3 6" xfId="4336" xr:uid="{00000000-0005-0000-0000-000088100000}"/>
    <cellStyle name="60% - Accent2 3 7" xfId="4337" xr:uid="{00000000-0005-0000-0000-000089100000}"/>
    <cellStyle name="60% - Accent2 3 8" xfId="4338" xr:uid="{00000000-0005-0000-0000-00008A100000}"/>
    <cellStyle name="60% - Accent2 30" xfId="4339" xr:uid="{00000000-0005-0000-0000-00008B100000}"/>
    <cellStyle name="60% - Accent2 31" xfId="4340" xr:uid="{00000000-0005-0000-0000-00008C100000}"/>
    <cellStyle name="60% - Accent2 32" xfId="4341" xr:uid="{00000000-0005-0000-0000-00008D100000}"/>
    <cellStyle name="60% - Accent2 33" xfId="4342" xr:uid="{00000000-0005-0000-0000-00008E100000}"/>
    <cellStyle name="60% - Accent2 34" xfId="4343" xr:uid="{00000000-0005-0000-0000-00008F100000}"/>
    <cellStyle name="60% - Accent2 35" xfId="4344" xr:uid="{00000000-0005-0000-0000-000090100000}"/>
    <cellStyle name="60% - Accent2 36" xfId="4345" xr:uid="{00000000-0005-0000-0000-000091100000}"/>
    <cellStyle name="60% - Accent2 37" xfId="4346" xr:uid="{00000000-0005-0000-0000-000092100000}"/>
    <cellStyle name="60% - Accent2 38" xfId="4347" xr:uid="{00000000-0005-0000-0000-000093100000}"/>
    <cellStyle name="60% - Accent2 39" xfId="4348" xr:uid="{00000000-0005-0000-0000-000094100000}"/>
    <cellStyle name="60% - Accent2 4" xfId="4349" xr:uid="{00000000-0005-0000-0000-000095100000}"/>
    <cellStyle name="60% - Accent2 4 2" xfId="4350" xr:uid="{00000000-0005-0000-0000-000096100000}"/>
    <cellStyle name="60% - Accent2 4 3" xfId="4351" xr:uid="{00000000-0005-0000-0000-000097100000}"/>
    <cellStyle name="60% - Accent2 4 4" xfId="4352" xr:uid="{00000000-0005-0000-0000-000098100000}"/>
    <cellStyle name="60% - Accent2 4 5" xfId="4353" xr:uid="{00000000-0005-0000-0000-000099100000}"/>
    <cellStyle name="60% - Accent2 4 6" xfId="4354" xr:uid="{00000000-0005-0000-0000-00009A100000}"/>
    <cellStyle name="60% - Accent2 4 7" xfId="4355" xr:uid="{00000000-0005-0000-0000-00009B100000}"/>
    <cellStyle name="60% - Accent2 4 8" xfId="4356" xr:uid="{00000000-0005-0000-0000-00009C100000}"/>
    <cellStyle name="60% - Accent2 40" xfId="4357" xr:uid="{00000000-0005-0000-0000-00009D100000}"/>
    <cellStyle name="60% - Accent2 41" xfId="4358" xr:uid="{00000000-0005-0000-0000-00009E100000}"/>
    <cellStyle name="60% - Accent2 42" xfId="4359" xr:uid="{00000000-0005-0000-0000-00009F100000}"/>
    <cellStyle name="60% - Accent2 43" xfId="4360" xr:uid="{00000000-0005-0000-0000-0000A0100000}"/>
    <cellStyle name="60% - Accent2 44" xfId="4361" xr:uid="{00000000-0005-0000-0000-0000A1100000}"/>
    <cellStyle name="60% - Accent2 45" xfId="4362" xr:uid="{00000000-0005-0000-0000-0000A2100000}"/>
    <cellStyle name="60% - Accent2 46" xfId="4363" xr:uid="{00000000-0005-0000-0000-0000A3100000}"/>
    <cellStyle name="60% - Accent2 47" xfId="4364" xr:uid="{00000000-0005-0000-0000-0000A4100000}"/>
    <cellStyle name="60% - Accent2 48" xfId="4365" xr:uid="{00000000-0005-0000-0000-0000A5100000}"/>
    <cellStyle name="60% - Accent2 49" xfId="4366" xr:uid="{00000000-0005-0000-0000-0000A6100000}"/>
    <cellStyle name="60% - Accent2 5" xfId="4367" xr:uid="{00000000-0005-0000-0000-0000A7100000}"/>
    <cellStyle name="60% - Accent2 5 2" xfId="4368" xr:uid="{00000000-0005-0000-0000-0000A8100000}"/>
    <cellStyle name="60% - Accent2 5 3" xfId="4369" xr:uid="{00000000-0005-0000-0000-0000A9100000}"/>
    <cellStyle name="60% - Accent2 5 4" xfId="4370" xr:uid="{00000000-0005-0000-0000-0000AA100000}"/>
    <cellStyle name="60% - Accent2 5 5" xfId="4371" xr:uid="{00000000-0005-0000-0000-0000AB100000}"/>
    <cellStyle name="60% - Accent2 5 6" xfId="4372" xr:uid="{00000000-0005-0000-0000-0000AC100000}"/>
    <cellStyle name="60% - Accent2 5 7" xfId="4373" xr:uid="{00000000-0005-0000-0000-0000AD100000}"/>
    <cellStyle name="60% - Accent2 50" xfId="4374" xr:uid="{00000000-0005-0000-0000-0000AE100000}"/>
    <cellStyle name="60% - Accent2 51" xfId="4375" xr:uid="{00000000-0005-0000-0000-0000AF100000}"/>
    <cellStyle name="60% - Accent2 52" xfId="4376" xr:uid="{00000000-0005-0000-0000-0000B0100000}"/>
    <cellStyle name="60% - Accent2 53" xfId="4377" xr:uid="{00000000-0005-0000-0000-0000B1100000}"/>
    <cellStyle name="60% - Accent2 54" xfId="4378" xr:uid="{00000000-0005-0000-0000-0000B2100000}"/>
    <cellStyle name="60% - Accent2 55" xfId="4379" xr:uid="{00000000-0005-0000-0000-0000B3100000}"/>
    <cellStyle name="60% - Accent2 56" xfId="4380" xr:uid="{00000000-0005-0000-0000-0000B4100000}"/>
    <cellStyle name="60% - Accent2 57" xfId="4381" xr:uid="{00000000-0005-0000-0000-0000B5100000}"/>
    <cellStyle name="60% - Accent2 58" xfId="4382" xr:uid="{00000000-0005-0000-0000-0000B6100000}"/>
    <cellStyle name="60% - Accent2 59" xfId="4383" xr:uid="{00000000-0005-0000-0000-0000B7100000}"/>
    <cellStyle name="60% - Accent2 6" xfId="4384" xr:uid="{00000000-0005-0000-0000-0000B8100000}"/>
    <cellStyle name="60% - Accent2 6 2" xfId="4385" xr:uid="{00000000-0005-0000-0000-0000B9100000}"/>
    <cellStyle name="60% - Accent2 6 3" xfId="4386" xr:uid="{00000000-0005-0000-0000-0000BA100000}"/>
    <cellStyle name="60% - Accent2 6 4" xfId="4387" xr:uid="{00000000-0005-0000-0000-0000BB100000}"/>
    <cellStyle name="60% - Accent2 6 5" xfId="4388" xr:uid="{00000000-0005-0000-0000-0000BC100000}"/>
    <cellStyle name="60% - Accent2 6 6" xfId="4389" xr:uid="{00000000-0005-0000-0000-0000BD100000}"/>
    <cellStyle name="60% - Accent2 6 7" xfId="4390" xr:uid="{00000000-0005-0000-0000-0000BE100000}"/>
    <cellStyle name="60% - Accent2 60" xfId="4391" xr:uid="{00000000-0005-0000-0000-0000BF100000}"/>
    <cellStyle name="60% - Accent2 61" xfId="4392" xr:uid="{00000000-0005-0000-0000-0000C0100000}"/>
    <cellStyle name="60% - Accent2 62" xfId="4393" xr:uid="{00000000-0005-0000-0000-0000C1100000}"/>
    <cellStyle name="60% - Accent2 63" xfId="4394" xr:uid="{00000000-0005-0000-0000-0000C2100000}"/>
    <cellStyle name="60% - Accent2 64" xfId="4395" xr:uid="{00000000-0005-0000-0000-0000C3100000}"/>
    <cellStyle name="60% - Accent2 65" xfId="4396" xr:uid="{00000000-0005-0000-0000-0000C4100000}"/>
    <cellStyle name="60% - Accent2 66" xfId="4397" xr:uid="{00000000-0005-0000-0000-0000C5100000}"/>
    <cellStyle name="60% - Accent2 67" xfId="4398" xr:uid="{00000000-0005-0000-0000-0000C6100000}"/>
    <cellStyle name="60% - Accent2 68" xfId="4399" xr:uid="{00000000-0005-0000-0000-0000C7100000}"/>
    <cellStyle name="60% - Accent2 69" xfId="4400" xr:uid="{00000000-0005-0000-0000-0000C8100000}"/>
    <cellStyle name="60% - Accent2 7" xfId="4401" xr:uid="{00000000-0005-0000-0000-0000C9100000}"/>
    <cellStyle name="60% - Accent2 7 2" xfId="4402" xr:uid="{00000000-0005-0000-0000-0000CA100000}"/>
    <cellStyle name="60% - Accent2 7 3" xfId="4403" xr:uid="{00000000-0005-0000-0000-0000CB100000}"/>
    <cellStyle name="60% - Accent2 7 4" xfId="4404" xr:uid="{00000000-0005-0000-0000-0000CC100000}"/>
    <cellStyle name="60% - Accent2 7 5" xfId="4405" xr:uid="{00000000-0005-0000-0000-0000CD100000}"/>
    <cellStyle name="60% - Accent2 7 6" xfId="4406" xr:uid="{00000000-0005-0000-0000-0000CE100000}"/>
    <cellStyle name="60% - Accent2 7 7" xfId="4407" xr:uid="{00000000-0005-0000-0000-0000CF100000}"/>
    <cellStyle name="60% - Accent2 70" xfId="4408" xr:uid="{00000000-0005-0000-0000-0000D0100000}"/>
    <cellStyle name="60% - Accent2 71" xfId="4409" xr:uid="{00000000-0005-0000-0000-0000D1100000}"/>
    <cellStyle name="60% - Accent2 72" xfId="4410" xr:uid="{00000000-0005-0000-0000-0000D2100000}"/>
    <cellStyle name="60% - Accent2 8" xfId="4411" xr:uid="{00000000-0005-0000-0000-0000D3100000}"/>
    <cellStyle name="60% - Accent2 8 2" xfId="4412" xr:uid="{00000000-0005-0000-0000-0000D4100000}"/>
    <cellStyle name="60% - Accent2 8 3" xfId="4413" xr:uid="{00000000-0005-0000-0000-0000D5100000}"/>
    <cellStyle name="60% - Accent2 8 4" xfId="4414" xr:uid="{00000000-0005-0000-0000-0000D6100000}"/>
    <cellStyle name="60% - Accent2 8 5" xfId="4415" xr:uid="{00000000-0005-0000-0000-0000D7100000}"/>
    <cellStyle name="60% - Accent2 8 6" xfId="4416" xr:uid="{00000000-0005-0000-0000-0000D8100000}"/>
    <cellStyle name="60% - Accent2 8 7" xfId="4417" xr:uid="{00000000-0005-0000-0000-0000D9100000}"/>
    <cellStyle name="60% - Accent2 9" xfId="4418" xr:uid="{00000000-0005-0000-0000-0000DA100000}"/>
    <cellStyle name="60% - Accent3" xfId="30312" builtinId="40" customBuiltin="1"/>
    <cellStyle name="60% - Accent3 10" xfId="4419" xr:uid="{00000000-0005-0000-0000-0000DC100000}"/>
    <cellStyle name="60% - Accent3 10 2" xfId="4420" xr:uid="{00000000-0005-0000-0000-0000DD100000}"/>
    <cellStyle name="60% - Accent3 10 2 2" xfId="4421" xr:uid="{00000000-0005-0000-0000-0000DE100000}"/>
    <cellStyle name="60% - Accent3 10 2 3" xfId="4422" xr:uid="{00000000-0005-0000-0000-0000DF100000}"/>
    <cellStyle name="60% - Accent3 10 2 4" xfId="4423" xr:uid="{00000000-0005-0000-0000-0000E0100000}"/>
    <cellStyle name="60% - Accent3 10 2 5" xfId="4424" xr:uid="{00000000-0005-0000-0000-0000E1100000}"/>
    <cellStyle name="60% - Accent3 10 2 6" xfId="4425" xr:uid="{00000000-0005-0000-0000-0000E2100000}"/>
    <cellStyle name="60% - Accent3 10 2 7" xfId="4426" xr:uid="{00000000-0005-0000-0000-0000E3100000}"/>
    <cellStyle name="60% - Accent3 10 3" xfId="4427" xr:uid="{00000000-0005-0000-0000-0000E4100000}"/>
    <cellStyle name="60% - Accent3 10 4" xfId="4428" xr:uid="{00000000-0005-0000-0000-0000E5100000}"/>
    <cellStyle name="60% - Accent3 10 5" xfId="4429" xr:uid="{00000000-0005-0000-0000-0000E6100000}"/>
    <cellStyle name="60% - Accent3 10 6" xfId="4430" xr:uid="{00000000-0005-0000-0000-0000E7100000}"/>
    <cellStyle name="60% - Accent3 10 7" xfId="4431" xr:uid="{00000000-0005-0000-0000-0000E8100000}"/>
    <cellStyle name="60% - Accent3 11" xfId="4432" xr:uid="{00000000-0005-0000-0000-0000E9100000}"/>
    <cellStyle name="60% - Accent3 11 2" xfId="4433" xr:uid="{00000000-0005-0000-0000-0000EA100000}"/>
    <cellStyle name="60% - Accent3 11 2 2" xfId="4434" xr:uid="{00000000-0005-0000-0000-0000EB100000}"/>
    <cellStyle name="60% - Accent3 11 2 3" xfId="4435" xr:uid="{00000000-0005-0000-0000-0000EC100000}"/>
    <cellStyle name="60% - Accent3 11 2 4" xfId="4436" xr:uid="{00000000-0005-0000-0000-0000ED100000}"/>
    <cellStyle name="60% - Accent3 11 2 5" xfId="4437" xr:uid="{00000000-0005-0000-0000-0000EE100000}"/>
    <cellStyle name="60% - Accent3 11 2 6" xfId="4438" xr:uid="{00000000-0005-0000-0000-0000EF100000}"/>
    <cellStyle name="60% - Accent3 11 2 7" xfId="4439" xr:uid="{00000000-0005-0000-0000-0000F0100000}"/>
    <cellStyle name="60% - Accent3 11 3" xfId="4440" xr:uid="{00000000-0005-0000-0000-0000F1100000}"/>
    <cellStyle name="60% - Accent3 11 4" xfId="4441" xr:uid="{00000000-0005-0000-0000-0000F2100000}"/>
    <cellStyle name="60% - Accent3 11 5" xfId="4442" xr:uid="{00000000-0005-0000-0000-0000F3100000}"/>
    <cellStyle name="60% - Accent3 11 6" xfId="4443" xr:uid="{00000000-0005-0000-0000-0000F4100000}"/>
    <cellStyle name="60% - Accent3 11 7" xfId="4444" xr:uid="{00000000-0005-0000-0000-0000F5100000}"/>
    <cellStyle name="60% - Accent3 12" xfId="4445" xr:uid="{00000000-0005-0000-0000-0000F6100000}"/>
    <cellStyle name="60% - Accent3 12 2" xfId="4446" xr:uid="{00000000-0005-0000-0000-0000F7100000}"/>
    <cellStyle name="60% - Accent3 12 2 2" xfId="4447" xr:uid="{00000000-0005-0000-0000-0000F8100000}"/>
    <cellStyle name="60% - Accent3 12 2 3" xfId="4448" xr:uid="{00000000-0005-0000-0000-0000F9100000}"/>
    <cellStyle name="60% - Accent3 12 2 4" xfId="4449" xr:uid="{00000000-0005-0000-0000-0000FA100000}"/>
    <cellStyle name="60% - Accent3 12 2 5" xfId="4450" xr:uid="{00000000-0005-0000-0000-0000FB100000}"/>
    <cellStyle name="60% - Accent3 12 2 6" xfId="4451" xr:uid="{00000000-0005-0000-0000-0000FC100000}"/>
    <cellStyle name="60% - Accent3 12 2 7" xfId="4452" xr:uid="{00000000-0005-0000-0000-0000FD100000}"/>
    <cellStyle name="60% - Accent3 12 3" xfId="4453" xr:uid="{00000000-0005-0000-0000-0000FE100000}"/>
    <cellStyle name="60% - Accent3 12 4" xfId="4454" xr:uid="{00000000-0005-0000-0000-0000FF100000}"/>
    <cellStyle name="60% - Accent3 12 5" xfId="4455" xr:uid="{00000000-0005-0000-0000-000000110000}"/>
    <cellStyle name="60% - Accent3 12 6" xfId="4456" xr:uid="{00000000-0005-0000-0000-000001110000}"/>
    <cellStyle name="60% - Accent3 12 7" xfId="4457" xr:uid="{00000000-0005-0000-0000-000002110000}"/>
    <cellStyle name="60% - Accent3 13" xfId="4458" xr:uid="{00000000-0005-0000-0000-000003110000}"/>
    <cellStyle name="60% - Accent3 13 2" xfId="4459" xr:uid="{00000000-0005-0000-0000-000004110000}"/>
    <cellStyle name="60% - Accent3 13 2 2" xfId="4460" xr:uid="{00000000-0005-0000-0000-000005110000}"/>
    <cellStyle name="60% - Accent3 13 2 3" xfId="4461" xr:uid="{00000000-0005-0000-0000-000006110000}"/>
    <cellStyle name="60% - Accent3 13 2 4" xfId="4462" xr:uid="{00000000-0005-0000-0000-000007110000}"/>
    <cellStyle name="60% - Accent3 13 2 5" xfId="4463" xr:uid="{00000000-0005-0000-0000-000008110000}"/>
    <cellStyle name="60% - Accent3 13 2 6" xfId="4464" xr:uid="{00000000-0005-0000-0000-000009110000}"/>
    <cellStyle name="60% - Accent3 13 2 7" xfId="4465" xr:uid="{00000000-0005-0000-0000-00000A110000}"/>
    <cellStyle name="60% - Accent3 13 3" xfId="4466" xr:uid="{00000000-0005-0000-0000-00000B110000}"/>
    <cellStyle name="60% - Accent3 13 4" xfId="4467" xr:uid="{00000000-0005-0000-0000-00000C110000}"/>
    <cellStyle name="60% - Accent3 13 5" xfId="4468" xr:uid="{00000000-0005-0000-0000-00000D110000}"/>
    <cellStyle name="60% - Accent3 13 6" xfId="4469" xr:uid="{00000000-0005-0000-0000-00000E110000}"/>
    <cellStyle name="60% - Accent3 13 7" xfId="4470" xr:uid="{00000000-0005-0000-0000-00000F110000}"/>
    <cellStyle name="60% - Accent3 14" xfId="4471" xr:uid="{00000000-0005-0000-0000-000010110000}"/>
    <cellStyle name="60% - Accent3 14 2" xfId="4472" xr:uid="{00000000-0005-0000-0000-000011110000}"/>
    <cellStyle name="60% - Accent3 14 2 2" xfId="4473" xr:uid="{00000000-0005-0000-0000-000012110000}"/>
    <cellStyle name="60% - Accent3 14 2 3" xfId="4474" xr:uid="{00000000-0005-0000-0000-000013110000}"/>
    <cellStyle name="60% - Accent3 14 2 4" xfId="4475" xr:uid="{00000000-0005-0000-0000-000014110000}"/>
    <cellStyle name="60% - Accent3 14 2 5" xfId="4476" xr:uid="{00000000-0005-0000-0000-000015110000}"/>
    <cellStyle name="60% - Accent3 14 2 6" xfId="4477" xr:uid="{00000000-0005-0000-0000-000016110000}"/>
    <cellStyle name="60% - Accent3 14 2 7" xfId="4478" xr:uid="{00000000-0005-0000-0000-000017110000}"/>
    <cellStyle name="60% - Accent3 14 3" xfId="4479" xr:uid="{00000000-0005-0000-0000-000018110000}"/>
    <cellStyle name="60% - Accent3 14 4" xfId="4480" xr:uid="{00000000-0005-0000-0000-000019110000}"/>
    <cellStyle name="60% - Accent3 14 5" xfId="4481" xr:uid="{00000000-0005-0000-0000-00001A110000}"/>
    <cellStyle name="60% - Accent3 14 6" xfId="4482" xr:uid="{00000000-0005-0000-0000-00001B110000}"/>
    <cellStyle name="60% - Accent3 14 7" xfId="4483" xr:uid="{00000000-0005-0000-0000-00001C110000}"/>
    <cellStyle name="60% - Accent3 15" xfId="4484" xr:uid="{00000000-0005-0000-0000-00001D110000}"/>
    <cellStyle name="60% - Accent3 15 2" xfId="4485" xr:uid="{00000000-0005-0000-0000-00001E110000}"/>
    <cellStyle name="60% - Accent3 15 2 2" xfId="4486" xr:uid="{00000000-0005-0000-0000-00001F110000}"/>
    <cellStyle name="60% - Accent3 15 2 3" xfId="4487" xr:uid="{00000000-0005-0000-0000-000020110000}"/>
    <cellStyle name="60% - Accent3 15 2 4" xfId="4488" xr:uid="{00000000-0005-0000-0000-000021110000}"/>
    <cellStyle name="60% - Accent3 15 2 5" xfId="4489" xr:uid="{00000000-0005-0000-0000-000022110000}"/>
    <cellStyle name="60% - Accent3 15 2 6" xfId="4490" xr:uid="{00000000-0005-0000-0000-000023110000}"/>
    <cellStyle name="60% - Accent3 15 2 7" xfId="4491" xr:uid="{00000000-0005-0000-0000-000024110000}"/>
    <cellStyle name="60% - Accent3 15 3" xfId="4492" xr:uid="{00000000-0005-0000-0000-000025110000}"/>
    <cellStyle name="60% - Accent3 15 4" xfId="4493" xr:uid="{00000000-0005-0000-0000-000026110000}"/>
    <cellStyle name="60% - Accent3 15 5" xfId="4494" xr:uid="{00000000-0005-0000-0000-000027110000}"/>
    <cellStyle name="60% - Accent3 15 6" xfId="4495" xr:uid="{00000000-0005-0000-0000-000028110000}"/>
    <cellStyle name="60% - Accent3 15 7" xfId="4496" xr:uid="{00000000-0005-0000-0000-000029110000}"/>
    <cellStyle name="60% - Accent3 16" xfId="4497" xr:uid="{00000000-0005-0000-0000-00002A110000}"/>
    <cellStyle name="60% - Accent3 16 2" xfId="4498" xr:uid="{00000000-0005-0000-0000-00002B110000}"/>
    <cellStyle name="60% - Accent3 16 2 2" xfId="4499" xr:uid="{00000000-0005-0000-0000-00002C110000}"/>
    <cellStyle name="60% - Accent3 16 2 3" xfId="4500" xr:uid="{00000000-0005-0000-0000-00002D110000}"/>
    <cellStyle name="60% - Accent3 16 2 4" xfId="4501" xr:uid="{00000000-0005-0000-0000-00002E110000}"/>
    <cellStyle name="60% - Accent3 16 2 5" xfId="4502" xr:uid="{00000000-0005-0000-0000-00002F110000}"/>
    <cellStyle name="60% - Accent3 16 2 6" xfId="4503" xr:uid="{00000000-0005-0000-0000-000030110000}"/>
    <cellStyle name="60% - Accent3 16 2 7" xfId="4504" xr:uid="{00000000-0005-0000-0000-000031110000}"/>
    <cellStyle name="60% - Accent3 16 3" xfId="4505" xr:uid="{00000000-0005-0000-0000-000032110000}"/>
    <cellStyle name="60% - Accent3 16 4" xfId="4506" xr:uid="{00000000-0005-0000-0000-000033110000}"/>
    <cellStyle name="60% - Accent3 16 5" xfId="4507" xr:uid="{00000000-0005-0000-0000-000034110000}"/>
    <cellStyle name="60% - Accent3 16 6" xfId="4508" xr:uid="{00000000-0005-0000-0000-000035110000}"/>
    <cellStyle name="60% - Accent3 16 7" xfId="4509" xr:uid="{00000000-0005-0000-0000-000036110000}"/>
    <cellStyle name="60% - Accent3 17" xfId="4510" xr:uid="{00000000-0005-0000-0000-000037110000}"/>
    <cellStyle name="60% - Accent3 17 2" xfId="4511" xr:uid="{00000000-0005-0000-0000-000038110000}"/>
    <cellStyle name="60% - Accent3 17 2 2" xfId="4512" xr:uid="{00000000-0005-0000-0000-000039110000}"/>
    <cellStyle name="60% - Accent3 17 2 3" xfId="4513" xr:uid="{00000000-0005-0000-0000-00003A110000}"/>
    <cellStyle name="60% - Accent3 17 2 4" xfId="4514" xr:uid="{00000000-0005-0000-0000-00003B110000}"/>
    <cellStyle name="60% - Accent3 17 2 5" xfId="4515" xr:uid="{00000000-0005-0000-0000-00003C110000}"/>
    <cellStyle name="60% - Accent3 17 2 6" xfId="4516" xr:uid="{00000000-0005-0000-0000-00003D110000}"/>
    <cellStyle name="60% - Accent3 17 2 7" xfId="4517" xr:uid="{00000000-0005-0000-0000-00003E110000}"/>
    <cellStyle name="60% - Accent3 17 3" xfId="4518" xr:uid="{00000000-0005-0000-0000-00003F110000}"/>
    <cellStyle name="60% - Accent3 17 4" xfId="4519" xr:uid="{00000000-0005-0000-0000-000040110000}"/>
    <cellStyle name="60% - Accent3 17 5" xfId="4520" xr:uid="{00000000-0005-0000-0000-000041110000}"/>
    <cellStyle name="60% - Accent3 17 6" xfId="4521" xr:uid="{00000000-0005-0000-0000-000042110000}"/>
    <cellStyle name="60% - Accent3 17 7" xfId="4522" xr:uid="{00000000-0005-0000-0000-000043110000}"/>
    <cellStyle name="60% - Accent3 18" xfId="4523" xr:uid="{00000000-0005-0000-0000-000044110000}"/>
    <cellStyle name="60% - Accent3 18 2" xfId="4524" xr:uid="{00000000-0005-0000-0000-000045110000}"/>
    <cellStyle name="60% - Accent3 18 2 2" xfId="4525" xr:uid="{00000000-0005-0000-0000-000046110000}"/>
    <cellStyle name="60% - Accent3 18 2 3" xfId="4526" xr:uid="{00000000-0005-0000-0000-000047110000}"/>
    <cellStyle name="60% - Accent3 18 2 4" xfId="4527" xr:uid="{00000000-0005-0000-0000-000048110000}"/>
    <cellStyle name="60% - Accent3 18 2 5" xfId="4528" xr:uid="{00000000-0005-0000-0000-000049110000}"/>
    <cellStyle name="60% - Accent3 18 2 6" xfId="4529" xr:uid="{00000000-0005-0000-0000-00004A110000}"/>
    <cellStyle name="60% - Accent3 18 2 7" xfId="4530" xr:uid="{00000000-0005-0000-0000-00004B110000}"/>
    <cellStyle name="60% - Accent3 18 3" xfId="4531" xr:uid="{00000000-0005-0000-0000-00004C110000}"/>
    <cellStyle name="60% - Accent3 18 4" xfId="4532" xr:uid="{00000000-0005-0000-0000-00004D110000}"/>
    <cellStyle name="60% - Accent3 18 5" xfId="4533" xr:uid="{00000000-0005-0000-0000-00004E110000}"/>
    <cellStyle name="60% - Accent3 18 6" xfId="4534" xr:uid="{00000000-0005-0000-0000-00004F110000}"/>
    <cellStyle name="60% - Accent3 18 7" xfId="4535" xr:uid="{00000000-0005-0000-0000-000050110000}"/>
    <cellStyle name="60% - Accent3 19" xfId="4536" xr:uid="{00000000-0005-0000-0000-000051110000}"/>
    <cellStyle name="60% - Accent3 19 2" xfId="4537" xr:uid="{00000000-0005-0000-0000-000052110000}"/>
    <cellStyle name="60% - Accent3 19 2 2" xfId="4538" xr:uid="{00000000-0005-0000-0000-000053110000}"/>
    <cellStyle name="60% - Accent3 19 2 3" xfId="4539" xr:uid="{00000000-0005-0000-0000-000054110000}"/>
    <cellStyle name="60% - Accent3 19 2 4" xfId="4540" xr:uid="{00000000-0005-0000-0000-000055110000}"/>
    <cellStyle name="60% - Accent3 19 2 5" xfId="4541" xr:uid="{00000000-0005-0000-0000-000056110000}"/>
    <cellStyle name="60% - Accent3 19 2 6" xfId="4542" xr:uid="{00000000-0005-0000-0000-000057110000}"/>
    <cellStyle name="60% - Accent3 19 2 7" xfId="4543" xr:uid="{00000000-0005-0000-0000-000058110000}"/>
    <cellStyle name="60% - Accent3 19 3" xfId="4544" xr:uid="{00000000-0005-0000-0000-000059110000}"/>
    <cellStyle name="60% - Accent3 19 4" xfId="4545" xr:uid="{00000000-0005-0000-0000-00005A110000}"/>
    <cellStyle name="60% - Accent3 19 5" xfId="4546" xr:uid="{00000000-0005-0000-0000-00005B110000}"/>
    <cellStyle name="60% - Accent3 19 6" xfId="4547" xr:uid="{00000000-0005-0000-0000-00005C110000}"/>
    <cellStyle name="60% - Accent3 19 7" xfId="4548" xr:uid="{00000000-0005-0000-0000-00005D110000}"/>
    <cellStyle name="60% - Accent3 2" xfId="4549" xr:uid="{00000000-0005-0000-0000-00005E110000}"/>
    <cellStyle name="60% - Accent3 2 10" xfId="4550" xr:uid="{00000000-0005-0000-0000-00005F110000}"/>
    <cellStyle name="60% - Accent3 2 10 2" xfId="4551" xr:uid="{00000000-0005-0000-0000-000060110000}"/>
    <cellStyle name="60% - Accent3 2 11" xfId="4552" xr:uid="{00000000-0005-0000-0000-000061110000}"/>
    <cellStyle name="60% - Accent3 2 11 2" xfId="4553" xr:uid="{00000000-0005-0000-0000-000062110000}"/>
    <cellStyle name="60% - Accent3 2 12" xfId="4554" xr:uid="{00000000-0005-0000-0000-000063110000}"/>
    <cellStyle name="60% - Accent3 2 12 2" xfId="4555" xr:uid="{00000000-0005-0000-0000-000064110000}"/>
    <cellStyle name="60% - Accent3 2 13" xfId="4556" xr:uid="{00000000-0005-0000-0000-000065110000}"/>
    <cellStyle name="60% - Accent3 2 13 2" xfId="4557" xr:uid="{00000000-0005-0000-0000-000066110000}"/>
    <cellStyle name="60% - Accent3 2 14" xfId="4558" xr:uid="{00000000-0005-0000-0000-000067110000}"/>
    <cellStyle name="60% - Accent3 2 2" xfId="4559" xr:uid="{00000000-0005-0000-0000-000068110000}"/>
    <cellStyle name="60% - Accent3 2 3" xfId="4560" xr:uid="{00000000-0005-0000-0000-000069110000}"/>
    <cellStyle name="60% - Accent3 2 4" xfId="4561" xr:uid="{00000000-0005-0000-0000-00006A110000}"/>
    <cellStyle name="60% - Accent3 2 5" xfId="4562" xr:uid="{00000000-0005-0000-0000-00006B110000}"/>
    <cellStyle name="60% - Accent3 2 6" xfId="4563" xr:uid="{00000000-0005-0000-0000-00006C110000}"/>
    <cellStyle name="60% - Accent3 2 7" xfId="4564" xr:uid="{00000000-0005-0000-0000-00006D110000}"/>
    <cellStyle name="60% - Accent3 2 8" xfId="4565" xr:uid="{00000000-0005-0000-0000-00006E110000}"/>
    <cellStyle name="60% - Accent3 2 9" xfId="4566" xr:uid="{00000000-0005-0000-0000-00006F110000}"/>
    <cellStyle name="60% - Accent3 2 9 2" xfId="4567" xr:uid="{00000000-0005-0000-0000-000070110000}"/>
    <cellStyle name="60% - Accent3 20" xfId="4568" xr:uid="{00000000-0005-0000-0000-000071110000}"/>
    <cellStyle name="60% - Accent3 20 2" xfId="4569" xr:uid="{00000000-0005-0000-0000-000072110000}"/>
    <cellStyle name="60% - Accent3 20 2 2" xfId="4570" xr:uid="{00000000-0005-0000-0000-000073110000}"/>
    <cellStyle name="60% - Accent3 20 2 3" xfId="4571" xr:uid="{00000000-0005-0000-0000-000074110000}"/>
    <cellStyle name="60% - Accent3 20 2 4" xfId="4572" xr:uid="{00000000-0005-0000-0000-000075110000}"/>
    <cellStyle name="60% - Accent3 20 2 5" xfId="4573" xr:uid="{00000000-0005-0000-0000-000076110000}"/>
    <cellStyle name="60% - Accent3 20 2 6" xfId="4574" xr:uid="{00000000-0005-0000-0000-000077110000}"/>
    <cellStyle name="60% - Accent3 20 2 7" xfId="4575" xr:uid="{00000000-0005-0000-0000-000078110000}"/>
    <cellStyle name="60% - Accent3 20 3" xfId="4576" xr:uid="{00000000-0005-0000-0000-000079110000}"/>
    <cellStyle name="60% - Accent3 20 4" xfId="4577" xr:uid="{00000000-0005-0000-0000-00007A110000}"/>
    <cellStyle name="60% - Accent3 20 5" xfId="4578" xr:uid="{00000000-0005-0000-0000-00007B110000}"/>
    <cellStyle name="60% - Accent3 20 6" xfId="4579" xr:uid="{00000000-0005-0000-0000-00007C110000}"/>
    <cellStyle name="60% - Accent3 20 7" xfId="4580" xr:uid="{00000000-0005-0000-0000-00007D110000}"/>
    <cellStyle name="60% - Accent3 21" xfId="4581" xr:uid="{00000000-0005-0000-0000-00007E110000}"/>
    <cellStyle name="60% - Accent3 21 2" xfId="4582" xr:uid="{00000000-0005-0000-0000-00007F110000}"/>
    <cellStyle name="60% - Accent3 21 2 2" xfId="4583" xr:uid="{00000000-0005-0000-0000-000080110000}"/>
    <cellStyle name="60% - Accent3 21 2 3" xfId="4584" xr:uid="{00000000-0005-0000-0000-000081110000}"/>
    <cellStyle name="60% - Accent3 21 2 4" xfId="4585" xr:uid="{00000000-0005-0000-0000-000082110000}"/>
    <cellStyle name="60% - Accent3 21 2 5" xfId="4586" xr:uid="{00000000-0005-0000-0000-000083110000}"/>
    <cellStyle name="60% - Accent3 21 2 6" xfId="4587" xr:uid="{00000000-0005-0000-0000-000084110000}"/>
    <cellStyle name="60% - Accent3 21 2 7" xfId="4588" xr:uid="{00000000-0005-0000-0000-000085110000}"/>
    <cellStyle name="60% - Accent3 21 3" xfId="4589" xr:uid="{00000000-0005-0000-0000-000086110000}"/>
    <cellStyle name="60% - Accent3 21 4" xfId="4590" xr:uid="{00000000-0005-0000-0000-000087110000}"/>
    <cellStyle name="60% - Accent3 21 5" xfId="4591" xr:uid="{00000000-0005-0000-0000-000088110000}"/>
    <cellStyle name="60% - Accent3 21 6" xfId="4592" xr:uid="{00000000-0005-0000-0000-000089110000}"/>
    <cellStyle name="60% - Accent3 21 7" xfId="4593" xr:uid="{00000000-0005-0000-0000-00008A110000}"/>
    <cellStyle name="60% - Accent3 22" xfId="4594" xr:uid="{00000000-0005-0000-0000-00008B110000}"/>
    <cellStyle name="60% - Accent3 22 2" xfId="4595" xr:uid="{00000000-0005-0000-0000-00008C110000}"/>
    <cellStyle name="60% - Accent3 22 2 2" xfId="4596" xr:uid="{00000000-0005-0000-0000-00008D110000}"/>
    <cellStyle name="60% - Accent3 22 2 3" xfId="4597" xr:uid="{00000000-0005-0000-0000-00008E110000}"/>
    <cellStyle name="60% - Accent3 22 2 4" xfId="4598" xr:uid="{00000000-0005-0000-0000-00008F110000}"/>
    <cellStyle name="60% - Accent3 22 2 5" xfId="4599" xr:uid="{00000000-0005-0000-0000-000090110000}"/>
    <cellStyle name="60% - Accent3 22 2 6" xfId="4600" xr:uid="{00000000-0005-0000-0000-000091110000}"/>
    <cellStyle name="60% - Accent3 22 2 7" xfId="4601" xr:uid="{00000000-0005-0000-0000-000092110000}"/>
    <cellStyle name="60% - Accent3 22 3" xfId="4602" xr:uid="{00000000-0005-0000-0000-000093110000}"/>
    <cellStyle name="60% - Accent3 22 4" xfId="4603" xr:uid="{00000000-0005-0000-0000-000094110000}"/>
    <cellStyle name="60% - Accent3 22 5" xfId="4604" xr:uid="{00000000-0005-0000-0000-000095110000}"/>
    <cellStyle name="60% - Accent3 22 6" xfId="4605" xr:uid="{00000000-0005-0000-0000-000096110000}"/>
    <cellStyle name="60% - Accent3 22 7" xfId="4606" xr:uid="{00000000-0005-0000-0000-000097110000}"/>
    <cellStyle name="60% - Accent3 23" xfId="4607" xr:uid="{00000000-0005-0000-0000-000098110000}"/>
    <cellStyle name="60% - Accent3 23 2" xfId="4608" xr:uid="{00000000-0005-0000-0000-000099110000}"/>
    <cellStyle name="60% - Accent3 23 2 2" xfId="4609" xr:uid="{00000000-0005-0000-0000-00009A110000}"/>
    <cellStyle name="60% - Accent3 23 2 3" xfId="4610" xr:uid="{00000000-0005-0000-0000-00009B110000}"/>
    <cellStyle name="60% - Accent3 23 2 4" xfId="4611" xr:uid="{00000000-0005-0000-0000-00009C110000}"/>
    <cellStyle name="60% - Accent3 23 2 5" xfId="4612" xr:uid="{00000000-0005-0000-0000-00009D110000}"/>
    <cellStyle name="60% - Accent3 23 2 6" xfId="4613" xr:uid="{00000000-0005-0000-0000-00009E110000}"/>
    <cellStyle name="60% - Accent3 23 2 7" xfId="4614" xr:uid="{00000000-0005-0000-0000-00009F110000}"/>
    <cellStyle name="60% - Accent3 23 3" xfId="4615" xr:uid="{00000000-0005-0000-0000-0000A0110000}"/>
    <cellStyle name="60% - Accent3 23 4" xfId="4616" xr:uid="{00000000-0005-0000-0000-0000A1110000}"/>
    <cellStyle name="60% - Accent3 23 5" xfId="4617" xr:uid="{00000000-0005-0000-0000-0000A2110000}"/>
    <cellStyle name="60% - Accent3 23 6" xfId="4618" xr:uid="{00000000-0005-0000-0000-0000A3110000}"/>
    <cellStyle name="60% - Accent3 23 7" xfId="4619" xr:uid="{00000000-0005-0000-0000-0000A4110000}"/>
    <cellStyle name="60% - Accent3 24" xfId="4620" xr:uid="{00000000-0005-0000-0000-0000A5110000}"/>
    <cellStyle name="60% - Accent3 25" xfId="4621" xr:uid="{00000000-0005-0000-0000-0000A6110000}"/>
    <cellStyle name="60% - Accent3 26" xfId="4622" xr:uid="{00000000-0005-0000-0000-0000A7110000}"/>
    <cellStyle name="60% - Accent3 27" xfId="4623" xr:uid="{00000000-0005-0000-0000-0000A8110000}"/>
    <cellStyle name="60% - Accent3 28" xfId="4624" xr:uid="{00000000-0005-0000-0000-0000A9110000}"/>
    <cellStyle name="60% - Accent3 29" xfId="4625" xr:uid="{00000000-0005-0000-0000-0000AA110000}"/>
    <cellStyle name="60% - Accent3 3" xfId="4626" xr:uid="{00000000-0005-0000-0000-0000AB110000}"/>
    <cellStyle name="60% - Accent3 3 10" xfId="4627" xr:uid="{00000000-0005-0000-0000-0000AC110000}"/>
    <cellStyle name="60% - Accent3 3 11" xfId="4628" xr:uid="{00000000-0005-0000-0000-0000AD110000}"/>
    <cellStyle name="60% - Accent3 3 12" xfId="4629" xr:uid="{00000000-0005-0000-0000-0000AE110000}"/>
    <cellStyle name="60% - Accent3 3 13" xfId="4630" xr:uid="{00000000-0005-0000-0000-0000AF110000}"/>
    <cellStyle name="60% - Accent3 3 14" xfId="4631" xr:uid="{00000000-0005-0000-0000-0000B0110000}"/>
    <cellStyle name="60% - Accent3 3 15" xfId="4632" xr:uid="{00000000-0005-0000-0000-0000B1110000}"/>
    <cellStyle name="60% - Accent3 3 2" xfId="4633" xr:uid="{00000000-0005-0000-0000-0000B2110000}"/>
    <cellStyle name="60% - Accent3 3 3" xfId="4634" xr:uid="{00000000-0005-0000-0000-0000B3110000}"/>
    <cellStyle name="60% - Accent3 3 4" xfId="4635" xr:uid="{00000000-0005-0000-0000-0000B4110000}"/>
    <cellStyle name="60% - Accent3 3 5" xfId="4636" xr:uid="{00000000-0005-0000-0000-0000B5110000}"/>
    <cellStyle name="60% - Accent3 3 6" xfId="4637" xr:uid="{00000000-0005-0000-0000-0000B6110000}"/>
    <cellStyle name="60% - Accent3 3 7" xfId="4638" xr:uid="{00000000-0005-0000-0000-0000B7110000}"/>
    <cellStyle name="60% - Accent3 3 8" xfId="4639" xr:uid="{00000000-0005-0000-0000-0000B8110000}"/>
    <cellStyle name="60% - Accent3 3 9" xfId="4640" xr:uid="{00000000-0005-0000-0000-0000B9110000}"/>
    <cellStyle name="60% - Accent3 30" xfId="4641" xr:uid="{00000000-0005-0000-0000-0000BA110000}"/>
    <cellStyle name="60% - Accent3 31" xfId="4642" xr:uid="{00000000-0005-0000-0000-0000BB110000}"/>
    <cellStyle name="60% - Accent3 32" xfId="4643" xr:uid="{00000000-0005-0000-0000-0000BC110000}"/>
    <cellStyle name="60% - Accent3 33" xfId="4644" xr:uid="{00000000-0005-0000-0000-0000BD110000}"/>
    <cellStyle name="60% - Accent3 34" xfId="4645" xr:uid="{00000000-0005-0000-0000-0000BE110000}"/>
    <cellStyle name="60% - Accent3 35" xfId="4646" xr:uid="{00000000-0005-0000-0000-0000BF110000}"/>
    <cellStyle name="60% - Accent3 36" xfId="4647" xr:uid="{00000000-0005-0000-0000-0000C0110000}"/>
    <cellStyle name="60% - Accent3 37" xfId="4648" xr:uid="{00000000-0005-0000-0000-0000C1110000}"/>
    <cellStyle name="60% - Accent3 38" xfId="4649" xr:uid="{00000000-0005-0000-0000-0000C2110000}"/>
    <cellStyle name="60% - Accent3 39" xfId="4650" xr:uid="{00000000-0005-0000-0000-0000C3110000}"/>
    <cellStyle name="60% - Accent3 4" xfId="4651" xr:uid="{00000000-0005-0000-0000-0000C4110000}"/>
    <cellStyle name="60% - Accent3 4 10" xfId="4652" xr:uid="{00000000-0005-0000-0000-0000C5110000}"/>
    <cellStyle name="60% - Accent3 4 11" xfId="4653" xr:uid="{00000000-0005-0000-0000-0000C6110000}"/>
    <cellStyle name="60% - Accent3 4 12" xfId="4654" xr:uid="{00000000-0005-0000-0000-0000C7110000}"/>
    <cellStyle name="60% - Accent3 4 13" xfId="4655" xr:uid="{00000000-0005-0000-0000-0000C8110000}"/>
    <cellStyle name="60% - Accent3 4 14" xfId="4656" xr:uid="{00000000-0005-0000-0000-0000C9110000}"/>
    <cellStyle name="60% - Accent3 4 2" xfId="4657" xr:uid="{00000000-0005-0000-0000-0000CA110000}"/>
    <cellStyle name="60% - Accent3 4 3" xfId="4658" xr:uid="{00000000-0005-0000-0000-0000CB110000}"/>
    <cellStyle name="60% - Accent3 4 4" xfId="4659" xr:uid="{00000000-0005-0000-0000-0000CC110000}"/>
    <cellStyle name="60% - Accent3 4 5" xfId="4660" xr:uid="{00000000-0005-0000-0000-0000CD110000}"/>
    <cellStyle name="60% - Accent3 4 6" xfId="4661" xr:uid="{00000000-0005-0000-0000-0000CE110000}"/>
    <cellStyle name="60% - Accent3 4 7" xfId="4662" xr:uid="{00000000-0005-0000-0000-0000CF110000}"/>
    <cellStyle name="60% - Accent3 4 8" xfId="4663" xr:uid="{00000000-0005-0000-0000-0000D0110000}"/>
    <cellStyle name="60% - Accent3 4 9" xfId="4664" xr:uid="{00000000-0005-0000-0000-0000D1110000}"/>
    <cellStyle name="60% - Accent3 40" xfId="4665" xr:uid="{00000000-0005-0000-0000-0000D2110000}"/>
    <cellStyle name="60% - Accent3 41" xfId="4666" xr:uid="{00000000-0005-0000-0000-0000D3110000}"/>
    <cellStyle name="60% - Accent3 42" xfId="4667" xr:uid="{00000000-0005-0000-0000-0000D4110000}"/>
    <cellStyle name="60% - Accent3 43" xfId="4668" xr:uid="{00000000-0005-0000-0000-0000D5110000}"/>
    <cellStyle name="60% - Accent3 44" xfId="4669" xr:uid="{00000000-0005-0000-0000-0000D6110000}"/>
    <cellStyle name="60% - Accent3 45" xfId="4670" xr:uid="{00000000-0005-0000-0000-0000D7110000}"/>
    <cellStyle name="60% - Accent3 46" xfId="4671" xr:uid="{00000000-0005-0000-0000-0000D8110000}"/>
    <cellStyle name="60% - Accent3 47" xfId="4672" xr:uid="{00000000-0005-0000-0000-0000D9110000}"/>
    <cellStyle name="60% - Accent3 48" xfId="4673" xr:uid="{00000000-0005-0000-0000-0000DA110000}"/>
    <cellStyle name="60% - Accent3 49" xfId="4674" xr:uid="{00000000-0005-0000-0000-0000DB110000}"/>
    <cellStyle name="60% - Accent3 5" xfId="4675" xr:uid="{00000000-0005-0000-0000-0000DC110000}"/>
    <cellStyle name="60% - Accent3 5 10" xfId="4676" xr:uid="{00000000-0005-0000-0000-0000DD110000}"/>
    <cellStyle name="60% - Accent3 5 11" xfId="4677" xr:uid="{00000000-0005-0000-0000-0000DE110000}"/>
    <cellStyle name="60% - Accent3 5 12" xfId="4678" xr:uid="{00000000-0005-0000-0000-0000DF110000}"/>
    <cellStyle name="60% - Accent3 5 13" xfId="4679" xr:uid="{00000000-0005-0000-0000-0000E0110000}"/>
    <cellStyle name="60% - Accent3 5 2" xfId="4680" xr:uid="{00000000-0005-0000-0000-0000E1110000}"/>
    <cellStyle name="60% - Accent3 5 3" xfId="4681" xr:uid="{00000000-0005-0000-0000-0000E2110000}"/>
    <cellStyle name="60% - Accent3 5 4" xfId="4682" xr:uid="{00000000-0005-0000-0000-0000E3110000}"/>
    <cellStyle name="60% - Accent3 5 5" xfId="4683" xr:uid="{00000000-0005-0000-0000-0000E4110000}"/>
    <cellStyle name="60% - Accent3 5 6" xfId="4684" xr:uid="{00000000-0005-0000-0000-0000E5110000}"/>
    <cellStyle name="60% - Accent3 5 7" xfId="4685" xr:uid="{00000000-0005-0000-0000-0000E6110000}"/>
    <cellStyle name="60% - Accent3 5 8" xfId="4686" xr:uid="{00000000-0005-0000-0000-0000E7110000}"/>
    <cellStyle name="60% - Accent3 5 9" xfId="4687" xr:uid="{00000000-0005-0000-0000-0000E8110000}"/>
    <cellStyle name="60% - Accent3 50" xfId="4688" xr:uid="{00000000-0005-0000-0000-0000E9110000}"/>
    <cellStyle name="60% - Accent3 51" xfId="4689" xr:uid="{00000000-0005-0000-0000-0000EA110000}"/>
    <cellStyle name="60% - Accent3 52" xfId="4690" xr:uid="{00000000-0005-0000-0000-0000EB110000}"/>
    <cellStyle name="60% - Accent3 53" xfId="4691" xr:uid="{00000000-0005-0000-0000-0000EC110000}"/>
    <cellStyle name="60% - Accent3 54" xfId="4692" xr:uid="{00000000-0005-0000-0000-0000ED110000}"/>
    <cellStyle name="60% - Accent3 55" xfId="4693" xr:uid="{00000000-0005-0000-0000-0000EE110000}"/>
    <cellStyle name="60% - Accent3 56" xfId="4694" xr:uid="{00000000-0005-0000-0000-0000EF110000}"/>
    <cellStyle name="60% - Accent3 57" xfId="4695" xr:uid="{00000000-0005-0000-0000-0000F0110000}"/>
    <cellStyle name="60% - Accent3 58" xfId="4696" xr:uid="{00000000-0005-0000-0000-0000F1110000}"/>
    <cellStyle name="60% - Accent3 59" xfId="4697" xr:uid="{00000000-0005-0000-0000-0000F2110000}"/>
    <cellStyle name="60% - Accent3 6" xfId="4698" xr:uid="{00000000-0005-0000-0000-0000F3110000}"/>
    <cellStyle name="60% - Accent3 6 10" xfId="4699" xr:uid="{00000000-0005-0000-0000-0000F4110000}"/>
    <cellStyle name="60% - Accent3 6 11" xfId="4700" xr:uid="{00000000-0005-0000-0000-0000F5110000}"/>
    <cellStyle name="60% - Accent3 6 12" xfId="4701" xr:uid="{00000000-0005-0000-0000-0000F6110000}"/>
    <cellStyle name="60% - Accent3 6 13" xfId="4702" xr:uid="{00000000-0005-0000-0000-0000F7110000}"/>
    <cellStyle name="60% - Accent3 6 2" xfId="4703" xr:uid="{00000000-0005-0000-0000-0000F8110000}"/>
    <cellStyle name="60% - Accent3 6 3" xfId="4704" xr:uid="{00000000-0005-0000-0000-0000F9110000}"/>
    <cellStyle name="60% - Accent3 6 4" xfId="4705" xr:uid="{00000000-0005-0000-0000-0000FA110000}"/>
    <cellStyle name="60% - Accent3 6 5" xfId="4706" xr:uid="{00000000-0005-0000-0000-0000FB110000}"/>
    <cellStyle name="60% - Accent3 6 6" xfId="4707" xr:uid="{00000000-0005-0000-0000-0000FC110000}"/>
    <cellStyle name="60% - Accent3 6 7" xfId="4708" xr:uid="{00000000-0005-0000-0000-0000FD110000}"/>
    <cellStyle name="60% - Accent3 6 8" xfId="4709" xr:uid="{00000000-0005-0000-0000-0000FE110000}"/>
    <cellStyle name="60% - Accent3 6 9" xfId="4710" xr:uid="{00000000-0005-0000-0000-0000FF110000}"/>
    <cellStyle name="60% - Accent3 60" xfId="4711" xr:uid="{00000000-0005-0000-0000-000000120000}"/>
    <cellStyle name="60% - Accent3 61" xfId="4712" xr:uid="{00000000-0005-0000-0000-000001120000}"/>
    <cellStyle name="60% - Accent3 62" xfId="4713" xr:uid="{00000000-0005-0000-0000-000002120000}"/>
    <cellStyle name="60% - Accent3 63" xfId="4714" xr:uid="{00000000-0005-0000-0000-000003120000}"/>
    <cellStyle name="60% - Accent3 64" xfId="4715" xr:uid="{00000000-0005-0000-0000-000004120000}"/>
    <cellStyle name="60% - Accent3 65" xfId="4716" xr:uid="{00000000-0005-0000-0000-000005120000}"/>
    <cellStyle name="60% - Accent3 66" xfId="4717" xr:uid="{00000000-0005-0000-0000-000006120000}"/>
    <cellStyle name="60% - Accent3 67" xfId="4718" xr:uid="{00000000-0005-0000-0000-000007120000}"/>
    <cellStyle name="60% - Accent3 68" xfId="4719" xr:uid="{00000000-0005-0000-0000-000008120000}"/>
    <cellStyle name="60% - Accent3 69" xfId="4720" xr:uid="{00000000-0005-0000-0000-000009120000}"/>
    <cellStyle name="60% - Accent3 7" xfId="4721" xr:uid="{00000000-0005-0000-0000-00000A120000}"/>
    <cellStyle name="60% - Accent3 7 10" xfId="4722" xr:uid="{00000000-0005-0000-0000-00000B120000}"/>
    <cellStyle name="60% - Accent3 7 11" xfId="4723" xr:uid="{00000000-0005-0000-0000-00000C120000}"/>
    <cellStyle name="60% - Accent3 7 12" xfId="4724" xr:uid="{00000000-0005-0000-0000-00000D120000}"/>
    <cellStyle name="60% - Accent3 7 13" xfId="4725" xr:uid="{00000000-0005-0000-0000-00000E120000}"/>
    <cellStyle name="60% - Accent3 7 2" xfId="4726" xr:uid="{00000000-0005-0000-0000-00000F120000}"/>
    <cellStyle name="60% - Accent3 7 3" xfId="4727" xr:uid="{00000000-0005-0000-0000-000010120000}"/>
    <cellStyle name="60% - Accent3 7 4" xfId="4728" xr:uid="{00000000-0005-0000-0000-000011120000}"/>
    <cellStyle name="60% - Accent3 7 5" xfId="4729" xr:uid="{00000000-0005-0000-0000-000012120000}"/>
    <cellStyle name="60% - Accent3 7 6" xfId="4730" xr:uid="{00000000-0005-0000-0000-000013120000}"/>
    <cellStyle name="60% - Accent3 7 7" xfId="4731" xr:uid="{00000000-0005-0000-0000-000014120000}"/>
    <cellStyle name="60% - Accent3 7 8" xfId="4732" xr:uid="{00000000-0005-0000-0000-000015120000}"/>
    <cellStyle name="60% - Accent3 7 9" xfId="4733" xr:uid="{00000000-0005-0000-0000-000016120000}"/>
    <cellStyle name="60% - Accent3 70" xfId="4734" xr:uid="{00000000-0005-0000-0000-000017120000}"/>
    <cellStyle name="60% - Accent3 71" xfId="4735" xr:uid="{00000000-0005-0000-0000-000018120000}"/>
    <cellStyle name="60% - Accent3 72" xfId="4736" xr:uid="{00000000-0005-0000-0000-000019120000}"/>
    <cellStyle name="60% - Accent3 8" xfId="4737" xr:uid="{00000000-0005-0000-0000-00001A120000}"/>
    <cellStyle name="60% - Accent3 8 10" xfId="4738" xr:uid="{00000000-0005-0000-0000-00001B120000}"/>
    <cellStyle name="60% - Accent3 8 11" xfId="4739" xr:uid="{00000000-0005-0000-0000-00001C120000}"/>
    <cellStyle name="60% - Accent3 8 12" xfId="4740" xr:uid="{00000000-0005-0000-0000-00001D120000}"/>
    <cellStyle name="60% - Accent3 8 13" xfId="4741" xr:uid="{00000000-0005-0000-0000-00001E120000}"/>
    <cellStyle name="60% - Accent3 8 2" xfId="4742" xr:uid="{00000000-0005-0000-0000-00001F120000}"/>
    <cellStyle name="60% - Accent3 8 3" xfId="4743" xr:uid="{00000000-0005-0000-0000-000020120000}"/>
    <cellStyle name="60% - Accent3 8 4" xfId="4744" xr:uid="{00000000-0005-0000-0000-000021120000}"/>
    <cellStyle name="60% - Accent3 8 5" xfId="4745" xr:uid="{00000000-0005-0000-0000-000022120000}"/>
    <cellStyle name="60% - Accent3 8 6" xfId="4746" xr:uid="{00000000-0005-0000-0000-000023120000}"/>
    <cellStyle name="60% - Accent3 8 7" xfId="4747" xr:uid="{00000000-0005-0000-0000-000024120000}"/>
    <cellStyle name="60% - Accent3 8 8" xfId="4748" xr:uid="{00000000-0005-0000-0000-000025120000}"/>
    <cellStyle name="60% - Accent3 8 9" xfId="4749" xr:uid="{00000000-0005-0000-0000-000026120000}"/>
    <cellStyle name="60% - Accent3 9" xfId="4750" xr:uid="{00000000-0005-0000-0000-000027120000}"/>
    <cellStyle name="60% - Accent3 9 2" xfId="4751" xr:uid="{00000000-0005-0000-0000-000028120000}"/>
    <cellStyle name="60% - Accent3 9 2 2" xfId="4752" xr:uid="{00000000-0005-0000-0000-000029120000}"/>
    <cellStyle name="60% - Accent3 9 2 3" xfId="4753" xr:uid="{00000000-0005-0000-0000-00002A120000}"/>
    <cellStyle name="60% - Accent3 9 2 4" xfId="4754" xr:uid="{00000000-0005-0000-0000-00002B120000}"/>
    <cellStyle name="60% - Accent3 9 2 5" xfId="4755" xr:uid="{00000000-0005-0000-0000-00002C120000}"/>
    <cellStyle name="60% - Accent3 9 2 6" xfId="4756" xr:uid="{00000000-0005-0000-0000-00002D120000}"/>
    <cellStyle name="60% - Accent3 9 2 7" xfId="4757" xr:uid="{00000000-0005-0000-0000-00002E120000}"/>
    <cellStyle name="60% - Accent3 9 3" xfId="4758" xr:uid="{00000000-0005-0000-0000-00002F120000}"/>
    <cellStyle name="60% - Accent3 9 4" xfId="4759" xr:uid="{00000000-0005-0000-0000-000030120000}"/>
    <cellStyle name="60% - Accent3 9 5" xfId="4760" xr:uid="{00000000-0005-0000-0000-000031120000}"/>
    <cellStyle name="60% - Accent3 9 6" xfId="4761" xr:uid="{00000000-0005-0000-0000-000032120000}"/>
    <cellStyle name="60% - Accent3 9 7" xfId="4762" xr:uid="{00000000-0005-0000-0000-000033120000}"/>
    <cellStyle name="60% - Accent4" xfId="30316" builtinId="44" customBuiltin="1"/>
    <cellStyle name="60% - Accent4 10" xfId="4763" xr:uid="{00000000-0005-0000-0000-000035120000}"/>
    <cellStyle name="60% - Accent4 10 2" xfId="4764" xr:uid="{00000000-0005-0000-0000-000036120000}"/>
    <cellStyle name="60% - Accent4 10 2 2" xfId="4765" xr:uid="{00000000-0005-0000-0000-000037120000}"/>
    <cellStyle name="60% - Accent4 10 2 3" xfId="4766" xr:uid="{00000000-0005-0000-0000-000038120000}"/>
    <cellStyle name="60% - Accent4 10 2 4" xfId="4767" xr:uid="{00000000-0005-0000-0000-000039120000}"/>
    <cellStyle name="60% - Accent4 10 2 5" xfId="4768" xr:uid="{00000000-0005-0000-0000-00003A120000}"/>
    <cellStyle name="60% - Accent4 10 2 6" xfId="4769" xr:uid="{00000000-0005-0000-0000-00003B120000}"/>
    <cellStyle name="60% - Accent4 10 2 7" xfId="4770" xr:uid="{00000000-0005-0000-0000-00003C120000}"/>
    <cellStyle name="60% - Accent4 10 3" xfId="4771" xr:uid="{00000000-0005-0000-0000-00003D120000}"/>
    <cellStyle name="60% - Accent4 10 4" xfId="4772" xr:uid="{00000000-0005-0000-0000-00003E120000}"/>
    <cellStyle name="60% - Accent4 10 5" xfId="4773" xr:uid="{00000000-0005-0000-0000-00003F120000}"/>
    <cellStyle name="60% - Accent4 10 6" xfId="4774" xr:uid="{00000000-0005-0000-0000-000040120000}"/>
    <cellStyle name="60% - Accent4 10 7" xfId="4775" xr:uid="{00000000-0005-0000-0000-000041120000}"/>
    <cellStyle name="60% - Accent4 11" xfId="4776" xr:uid="{00000000-0005-0000-0000-000042120000}"/>
    <cellStyle name="60% - Accent4 11 2" xfId="4777" xr:uid="{00000000-0005-0000-0000-000043120000}"/>
    <cellStyle name="60% - Accent4 11 2 2" xfId="4778" xr:uid="{00000000-0005-0000-0000-000044120000}"/>
    <cellStyle name="60% - Accent4 11 2 3" xfId="4779" xr:uid="{00000000-0005-0000-0000-000045120000}"/>
    <cellStyle name="60% - Accent4 11 2 4" xfId="4780" xr:uid="{00000000-0005-0000-0000-000046120000}"/>
    <cellStyle name="60% - Accent4 11 2 5" xfId="4781" xr:uid="{00000000-0005-0000-0000-000047120000}"/>
    <cellStyle name="60% - Accent4 11 2 6" xfId="4782" xr:uid="{00000000-0005-0000-0000-000048120000}"/>
    <cellStyle name="60% - Accent4 11 2 7" xfId="4783" xr:uid="{00000000-0005-0000-0000-000049120000}"/>
    <cellStyle name="60% - Accent4 11 3" xfId="4784" xr:uid="{00000000-0005-0000-0000-00004A120000}"/>
    <cellStyle name="60% - Accent4 11 4" xfId="4785" xr:uid="{00000000-0005-0000-0000-00004B120000}"/>
    <cellStyle name="60% - Accent4 11 5" xfId="4786" xr:uid="{00000000-0005-0000-0000-00004C120000}"/>
    <cellStyle name="60% - Accent4 11 6" xfId="4787" xr:uid="{00000000-0005-0000-0000-00004D120000}"/>
    <cellStyle name="60% - Accent4 11 7" xfId="4788" xr:uid="{00000000-0005-0000-0000-00004E120000}"/>
    <cellStyle name="60% - Accent4 12" xfId="4789" xr:uid="{00000000-0005-0000-0000-00004F120000}"/>
    <cellStyle name="60% - Accent4 12 2" xfId="4790" xr:uid="{00000000-0005-0000-0000-000050120000}"/>
    <cellStyle name="60% - Accent4 12 2 2" xfId="4791" xr:uid="{00000000-0005-0000-0000-000051120000}"/>
    <cellStyle name="60% - Accent4 12 2 3" xfId="4792" xr:uid="{00000000-0005-0000-0000-000052120000}"/>
    <cellStyle name="60% - Accent4 12 2 4" xfId="4793" xr:uid="{00000000-0005-0000-0000-000053120000}"/>
    <cellStyle name="60% - Accent4 12 2 5" xfId="4794" xr:uid="{00000000-0005-0000-0000-000054120000}"/>
    <cellStyle name="60% - Accent4 12 2 6" xfId="4795" xr:uid="{00000000-0005-0000-0000-000055120000}"/>
    <cellStyle name="60% - Accent4 12 2 7" xfId="4796" xr:uid="{00000000-0005-0000-0000-000056120000}"/>
    <cellStyle name="60% - Accent4 12 3" xfId="4797" xr:uid="{00000000-0005-0000-0000-000057120000}"/>
    <cellStyle name="60% - Accent4 12 4" xfId="4798" xr:uid="{00000000-0005-0000-0000-000058120000}"/>
    <cellStyle name="60% - Accent4 12 5" xfId="4799" xr:uid="{00000000-0005-0000-0000-000059120000}"/>
    <cellStyle name="60% - Accent4 12 6" xfId="4800" xr:uid="{00000000-0005-0000-0000-00005A120000}"/>
    <cellStyle name="60% - Accent4 12 7" xfId="4801" xr:uid="{00000000-0005-0000-0000-00005B120000}"/>
    <cellStyle name="60% - Accent4 13" xfId="4802" xr:uid="{00000000-0005-0000-0000-00005C120000}"/>
    <cellStyle name="60% - Accent4 13 2" xfId="4803" xr:uid="{00000000-0005-0000-0000-00005D120000}"/>
    <cellStyle name="60% - Accent4 13 2 2" xfId="4804" xr:uid="{00000000-0005-0000-0000-00005E120000}"/>
    <cellStyle name="60% - Accent4 13 2 3" xfId="4805" xr:uid="{00000000-0005-0000-0000-00005F120000}"/>
    <cellStyle name="60% - Accent4 13 2 4" xfId="4806" xr:uid="{00000000-0005-0000-0000-000060120000}"/>
    <cellStyle name="60% - Accent4 13 2 5" xfId="4807" xr:uid="{00000000-0005-0000-0000-000061120000}"/>
    <cellStyle name="60% - Accent4 13 2 6" xfId="4808" xr:uid="{00000000-0005-0000-0000-000062120000}"/>
    <cellStyle name="60% - Accent4 13 2 7" xfId="4809" xr:uid="{00000000-0005-0000-0000-000063120000}"/>
    <cellStyle name="60% - Accent4 13 3" xfId="4810" xr:uid="{00000000-0005-0000-0000-000064120000}"/>
    <cellStyle name="60% - Accent4 13 4" xfId="4811" xr:uid="{00000000-0005-0000-0000-000065120000}"/>
    <cellStyle name="60% - Accent4 13 5" xfId="4812" xr:uid="{00000000-0005-0000-0000-000066120000}"/>
    <cellStyle name="60% - Accent4 13 6" xfId="4813" xr:uid="{00000000-0005-0000-0000-000067120000}"/>
    <cellStyle name="60% - Accent4 13 7" xfId="4814" xr:uid="{00000000-0005-0000-0000-000068120000}"/>
    <cellStyle name="60% - Accent4 14" xfId="4815" xr:uid="{00000000-0005-0000-0000-000069120000}"/>
    <cellStyle name="60% - Accent4 14 2" xfId="4816" xr:uid="{00000000-0005-0000-0000-00006A120000}"/>
    <cellStyle name="60% - Accent4 14 2 2" xfId="4817" xr:uid="{00000000-0005-0000-0000-00006B120000}"/>
    <cellStyle name="60% - Accent4 14 2 3" xfId="4818" xr:uid="{00000000-0005-0000-0000-00006C120000}"/>
    <cellStyle name="60% - Accent4 14 2 4" xfId="4819" xr:uid="{00000000-0005-0000-0000-00006D120000}"/>
    <cellStyle name="60% - Accent4 14 2 5" xfId="4820" xr:uid="{00000000-0005-0000-0000-00006E120000}"/>
    <cellStyle name="60% - Accent4 14 2 6" xfId="4821" xr:uid="{00000000-0005-0000-0000-00006F120000}"/>
    <cellStyle name="60% - Accent4 14 2 7" xfId="4822" xr:uid="{00000000-0005-0000-0000-000070120000}"/>
    <cellStyle name="60% - Accent4 14 3" xfId="4823" xr:uid="{00000000-0005-0000-0000-000071120000}"/>
    <cellStyle name="60% - Accent4 14 4" xfId="4824" xr:uid="{00000000-0005-0000-0000-000072120000}"/>
    <cellStyle name="60% - Accent4 14 5" xfId="4825" xr:uid="{00000000-0005-0000-0000-000073120000}"/>
    <cellStyle name="60% - Accent4 14 6" xfId="4826" xr:uid="{00000000-0005-0000-0000-000074120000}"/>
    <cellStyle name="60% - Accent4 14 7" xfId="4827" xr:uid="{00000000-0005-0000-0000-000075120000}"/>
    <cellStyle name="60% - Accent4 15" xfId="4828" xr:uid="{00000000-0005-0000-0000-000076120000}"/>
    <cellStyle name="60% - Accent4 15 2" xfId="4829" xr:uid="{00000000-0005-0000-0000-000077120000}"/>
    <cellStyle name="60% - Accent4 15 2 2" xfId="4830" xr:uid="{00000000-0005-0000-0000-000078120000}"/>
    <cellStyle name="60% - Accent4 15 2 3" xfId="4831" xr:uid="{00000000-0005-0000-0000-000079120000}"/>
    <cellStyle name="60% - Accent4 15 2 4" xfId="4832" xr:uid="{00000000-0005-0000-0000-00007A120000}"/>
    <cellStyle name="60% - Accent4 15 2 5" xfId="4833" xr:uid="{00000000-0005-0000-0000-00007B120000}"/>
    <cellStyle name="60% - Accent4 15 2 6" xfId="4834" xr:uid="{00000000-0005-0000-0000-00007C120000}"/>
    <cellStyle name="60% - Accent4 15 2 7" xfId="4835" xr:uid="{00000000-0005-0000-0000-00007D120000}"/>
    <cellStyle name="60% - Accent4 15 3" xfId="4836" xr:uid="{00000000-0005-0000-0000-00007E120000}"/>
    <cellStyle name="60% - Accent4 15 4" xfId="4837" xr:uid="{00000000-0005-0000-0000-00007F120000}"/>
    <cellStyle name="60% - Accent4 15 5" xfId="4838" xr:uid="{00000000-0005-0000-0000-000080120000}"/>
    <cellStyle name="60% - Accent4 15 6" xfId="4839" xr:uid="{00000000-0005-0000-0000-000081120000}"/>
    <cellStyle name="60% - Accent4 15 7" xfId="4840" xr:uid="{00000000-0005-0000-0000-000082120000}"/>
    <cellStyle name="60% - Accent4 16" xfId="4841" xr:uid="{00000000-0005-0000-0000-000083120000}"/>
    <cellStyle name="60% - Accent4 16 2" xfId="4842" xr:uid="{00000000-0005-0000-0000-000084120000}"/>
    <cellStyle name="60% - Accent4 16 2 2" xfId="4843" xr:uid="{00000000-0005-0000-0000-000085120000}"/>
    <cellStyle name="60% - Accent4 16 2 3" xfId="4844" xr:uid="{00000000-0005-0000-0000-000086120000}"/>
    <cellStyle name="60% - Accent4 16 2 4" xfId="4845" xr:uid="{00000000-0005-0000-0000-000087120000}"/>
    <cellStyle name="60% - Accent4 16 2 5" xfId="4846" xr:uid="{00000000-0005-0000-0000-000088120000}"/>
    <cellStyle name="60% - Accent4 16 2 6" xfId="4847" xr:uid="{00000000-0005-0000-0000-000089120000}"/>
    <cellStyle name="60% - Accent4 16 2 7" xfId="4848" xr:uid="{00000000-0005-0000-0000-00008A120000}"/>
    <cellStyle name="60% - Accent4 16 3" xfId="4849" xr:uid="{00000000-0005-0000-0000-00008B120000}"/>
    <cellStyle name="60% - Accent4 16 4" xfId="4850" xr:uid="{00000000-0005-0000-0000-00008C120000}"/>
    <cellStyle name="60% - Accent4 16 5" xfId="4851" xr:uid="{00000000-0005-0000-0000-00008D120000}"/>
    <cellStyle name="60% - Accent4 16 6" xfId="4852" xr:uid="{00000000-0005-0000-0000-00008E120000}"/>
    <cellStyle name="60% - Accent4 16 7" xfId="4853" xr:uid="{00000000-0005-0000-0000-00008F120000}"/>
    <cellStyle name="60% - Accent4 17" xfId="4854" xr:uid="{00000000-0005-0000-0000-000090120000}"/>
    <cellStyle name="60% - Accent4 17 2" xfId="4855" xr:uid="{00000000-0005-0000-0000-000091120000}"/>
    <cellStyle name="60% - Accent4 17 2 2" xfId="4856" xr:uid="{00000000-0005-0000-0000-000092120000}"/>
    <cellStyle name="60% - Accent4 17 2 3" xfId="4857" xr:uid="{00000000-0005-0000-0000-000093120000}"/>
    <cellStyle name="60% - Accent4 17 2 4" xfId="4858" xr:uid="{00000000-0005-0000-0000-000094120000}"/>
    <cellStyle name="60% - Accent4 17 2 5" xfId="4859" xr:uid="{00000000-0005-0000-0000-000095120000}"/>
    <cellStyle name="60% - Accent4 17 2 6" xfId="4860" xr:uid="{00000000-0005-0000-0000-000096120000}"/>
    <cellStyle name="60% - Accent4 17 2 7" xfId="4861" xr:uid="{00000000-0005-0000-0000-000097120000}"/>
    <cellStyle name="60% - Accent4 17 3" xfId="4862" xr:uid="{00000000-0005-0000-0000-000098120000}"/>
    <cellStyle name="60% - Accent4 17 4" xfId="4863" xr:uid="{00000000-0005-0000-0000-000099120000}"/>
    <cellStyle name="60% - Accent4 17 5" xfId="4864" xr:uid="{00000000-0005-0000-0000-00009A120000}"/>
    <cellStyle name="60% - Accent4 17 6" xfId="4865" xr:uid="{00000000-0005-0000-0000-00009B120000}"/>
    <cellStyle name="60% - Accent4 17 7" xfId="4866" xr:uid="{00000000-0005-0000-0000-00009C120000}"/>
    <cellStyle name="60% - Accent4 18" xfId="4867" xr:uid="{00000000-0005-0000-0000-00009D120000}"/>
    <cellStyle name="60% - Accent4 18 2" xfId="4868" xr:uid="{00000000-0005-0000-0000-00009E120000}"/>
    <cellStyle name="60% - Accent4 18 2 2" xfId="4869" xr:uid="{00000000-0005-0000-0000-00009F120000}"/>
    <cellStyle name="60% - Accent4 18 2 3" xfId="4870" xr:uid="{00000000-0005-0000-0000-0000A0120000}"/>
    <cellStyle name="60% - Accent4 18 2 4" xfId="4871" xr:uid="{00000000-0005-0000-0000-0000A1120000}"/>
    <cellStyle name="60% - Accent4 18 2 5" xfId="4872" xr:uid="{00000000-0005-0000-0000-0000A2120000}"/>
    <cellStyle name="60% - Accent4 18 2 6" xfId="4873" xr:uid="{00000000-0005-0000-0000-0000A3120000}"/>
    <cellStyle name="60% - Accent4 18 2 7" xfId="4874" xr:uid="{00000000-0005-0000-0000-0000A4120000}"/>
    <cellStyle name="60% - Accent4 18 3" xfId="4875" xr:uid="{00000000-0005-0000-0000-0000A5120000}"/>
    <cellStyle name="60% - Accent4 18 4" xfId="4876" xr:uid="{00000000-0005-0000-0000-0000A6120000}"/>
    <cellStyle name="60% - Accent4 18 5" xfId="4877" xr:uid="{00000000-0005-0000-0000-0000A7120000}"/>
    <cellStyle name="60% - Accent4 18 6" xfId="4878" xr:uid="{00000000-0005-0000-0000-0000A8120000}"/>
    <cellStyle name="60% - Accent4 18 7" xfId="4879" xr:uid="{00000000-0005-0000-0000-0000A9120000}"/>
    <cellStyle name="60% - Accent4 19" xfId="4880" xr:uid="{00000000-0005-0000-0000-0000AA120000}"/>
    <cellStyle name="60% - Accent4 19 2" xfId="4881" xr:uid="{00000000-0005-0000-0000-0000AB120000}"/>
    <cellStyle name="60% - Accent4 19 2 2" xfId="4882" xr:uid="{00000000-0005-0000-0000-0000AC120000}"/>
    <cellStyle name="60% - Accent4 19 2 3" xfId="4883" xr:uid="{00000000-0005-0000-0000-0000AD120000}"/>
    <cellStyle name="60% - Accent4 19 2 4" xfId="4884" xr:uid="{00000000-0005-0000-0000-0000AE120000}"/>
    <cellStyle name="60% - Accent4 19 2 5" xfId="4885" xr:uid="{00000000-0005-0000-0000-0000AF120000}"/>
    <cellStyle name="60% - Accent4 19 2 6" xfId="4886" xr:uid="{00000000-0005-0000-0000-0000B0120000}"/>
    <cellStyle name="60% - Accent4 19 2 7" xfId="4887" xr:uid="{00000000-0005-0000-0000-0000B1120000}"/>
    <cellStyle name="60% - Accent4 19 3" xfId="4888" xr:uid="{00000000-0005-0000-0000-0000B2120000}"/>
    <cellStyle name="60% - Accent4 19 4" xfId="4889" xr:uid="{00000000-0005-0000-0000-0000B3120000}"/>
    <cellStyle name="60% - Accent4 19 5" xfId="4890" xr:uid="{00000000-0005-0000-0000-0000B4120000}"/>
    <cellStyle name="60% - Accent4 19 6" xfId="4891" xr:uid="{00000000-0005-0000-0000-0000B5120000}"/>
    <cellStyle name="60% - Accent4 19 7" xfId="4892" xr:uid="{00000000-0005-0000-0000-0000B6120000}"/>
    <cellStyle name="60% - Accent4 2" xfId="4893" xr:uid="{00000000-0005-0000-0000-0000B7120000}"/>
    <cellStyle name="60% - Accent4 2 10" xfId="4894" xr:uid="{00000000-0005-0000-0000-0000B8120000}"/>
    <cellStyle name="60% - Accent4 2 10 2" xfId="4895" xr:uid="{00000000-0005-0000-0000-0000B9120000}"/>
    <cellStyle name="60% - Accent4 2 11" xfId="4896" xr:uid="{00000000-0005-0000-0000-0000BA120000}"/>
    <cellStyle name="60% - Accent4 2 11 2" xfId="4897" xr:uid="{00000000-0005-0000-0000-0000BB120000}"/>
    <cellStyle name="60% - Accent4 2 12" xfId="4898" xr:uid="{00000000-0005-0000-0000-0000BC120000}"/>
    <cellStyle name="60% - Accent4 2 12 2" xfId="4899" xr:uid="{00000000-0005-0000-0000-0000BD120000}"/>
    <cellStyle name="60% - Accent4 2 13" xfId="4900" xr:uid="{00000000-0005-0000-0000-0000BE120000}"/>
    <cellStyle name="60% - Accent4 2 13 2" xfId="4901" xr:uid="{00000000-0005-0000-0000-0000BF120000}"/>
    <cellStyle name="60% - Accent4 2 14" xfId="4902" xr:uid="{00000000-0005-0000-0000-0000C0120000}"/>
    <cellStyle name="60% - Accent4 2 15" xfId="4903" xr:uid="{00000000-0005-0000-0000-0000C1120000}"/>
    <cellStyle name="60% - Accent4 2 16" xfId="4904" xr:uid="{00000000-0005-0000-0000-0000C2120000}"/>
    <cellStyle name="60% - Accent4 2 17" xfId="4905" xr:uid="{00000000-0005-0000-0000-0000C3120000}"/>
    <cellStyle name="60% - Accent4 2 18" xfId="4906" xr:uid="{00000000-0005-0000-0000-0000C4120000}"/>
    <cellStyle name="60% - Accent4 2 19" xfId="4907" xr:uid="{00000000-0005-0000-0000-0000C5120000}"/>
    <cellStyle name="60% - Accent4 2 2" xfId="4908" xr:uid="{00000000-0005-0000-0000-0000C6120000}"/>
    <cellStyle name="60% - Accent4 2 2 10" xfId="4909" xr:uid="{00000000-0005-0000-0000-0000C7120000}"/>
    <cellStyle name="60% - Accent4 2 2 11" xfId="4910" xr:uid="{00000000-0005-0000-0000-0000C8120000}"/>
    <cellStyle name="60% - Accent4 2 2 12" xfId="4911" xr:uid="{00000000-0005-0000-0000-0000C9120000}"/>
    <cellStyle name="60% - Accent4 2 2 13" xfId="4912" xr:uid="{00000000-0005-0000-0000-0000CA120000}"/>
    <cellStyle name="60% - Accent4 2 2 14" xfId="4913" xr:uid="{00000000-0005-0000-0000-0000CB120000}"/>
    <cellStyle name="60% - Accent4 2 2 15" xfId="4914" xr:uid="{00000000-0005-0000-0000-0000CC120000}"/>
    <cellStyle name="60% - Accent4 2 2 2" xfId="4915" xr:uid="{00000000-0005-0000-0000-0000CD120000}"/>
    <cellStyle name="60% - Accent4 2 2 2 10" xfId="4916" xr:uid="{00000000-0005-0000-0000-0000CE120000}"/>
    <cellStyle name="60% - Accent4 2 2 2 11" xfId="4917" xr:uid="{00000000-0005-0000-0000-0000CF120000}"/>
    <cellStyle name="60% - Accent4 2 2 2 12" xfId="4918" xr:uid="{00000000-0005-0000-0000-0000D0120000}"/>
    <cellStyle name="60% - Accent4 2 2 2 13" xfId="4919" xr:uid="{00000000-0005-0000-0000-0000D1120000}"/>
    <cellStyle name="60% - Accent4 2 2 2 2" xfId="4920" xr:uid="{00000000-0005-0000-0000-0000D2120000}"/>
    <cellStyle name="60% - Accent4 2 2 2 2 10" xfId="4921" xr:uid="{00000000-0005-0000-0000-0000D3120000}"/>
    <cellStyle name="60% - Accent4 2 2 2 2 11" xfId="4922" xr:uid="{00000000-0005-0000-0000-0000D4120000}"/>
    <cellStyle name="60% - Accent4 2 2 2 2 12" xfId="4923" xr:uid="{00000000-0005-0000-0000-0000D5120000}"/>
    <cellStyle name="60% - Accent4 2 2 2 2 2" xfId="4924" xr:uid="{00000000-0005-0000-0000-0000D6120000}"/>
    <cellStyle name="60% - Accent4 2 2 2 2 2 2" xfId="4925" xr:uid="{00000000-0005-0000-0000-0000D7120000}"/>
    <cellStyle name="60% - Accent4 2 2 2 2 2 2 2" xfId="4926" xr:uid="{00000000-0005-0000-0000-0000D8120000}"/>
    <cellStyle name="60% - Accent4 2 2 2 2 2 2 3" xfId="4927" xr:uid="{00000000-0005-0000-0000-0000D9120000}"/>
    <cellStyle name="60% - Accent4 2 2 2 2 2 2 4" xfId="4928" xr:uid="{00000000-0005-0000-0000-0000DA120000}"/>
    <cellStyle name="60% - Accent4 2 2 2 2 2 2 5" xfId="4929" xr:uid="{00000000-0005-0000-0000-0000DB120000}"/>
    <cellStyle name="60% - Accent4 2 2 2 2 2 2 6" xfId="4930" xr:uid="{00000000-0005-0000-0000-0000DC120000}"/>
    <cellStyle name="60% - Accent4 2 2 2 2 2 2 7" xfId="4931" xr:uid="{00000000-0005-0000-0000-0000DD120000}"/>
    <cellStyle name="60% - Accent4 2 2 2 2 2 3" xfId="4932" xr:uid="{00000000-0005-0000-0000-0000DE120000}"/>
    <cellStyle name="60% - Accent4 2 2 2 2 2 4" xfId="4933" xr:uid="{00000000-0005-0000-0000-0000DF120000}"/>
    <cellStyle name="60% - Accent4 2 2 2 2 2 5" xfId="4934" xr:uid="{00000000-0005-0000-0000-0000E0120000}"/>
    <cellStyle name="60% - Accent4 2 2 2 2 2 6" xfId="4935" xr:uid="{00000000-0005-0000-0000-0000E1120000}"/>
    <cellStyle name="60% - Accent4 2 2 2 2 2 7" xfId="4936" xr:uid="{00000000-0005-0000-0000-0000E2120000}"/>
    <cellStyle name="60% - Accent4 2 2 2 2 3" xfId="4937" xr:uid="{00000000-0005-0000-0000-0000E3120000}"/>
    <cellStyle name="60% - Accent4 2 2 2 2 4" xfId="4938" xr:uid="{00000000-0005-0000-0000-0000E4120000}"/>
    <cellStyle name="60% - Accent4 2 2 2 2 5" xfId="4939" xr:uid="{00000000-0005-0000-0000-0000E5120000}"/>
    <cellStyle name="60% - Accent4 2 2 2 2 6" xfId="4940" xr:uid="{00000000-0005-0000-0000-0000E6120000}"/>
    <cellStyle name="60% - Accent4 2 2 2 2 7" xfId="4941" xr:uid="{00000000-0005-0000-0000-0000E7120000}"/>
    <cellStyle name="60% - Accent4 2 2 2 2 8" xfId="4942" xr:uid="{00000000-0005-0000-0000-0000E8120000}"/>
    <cellStyle name="60% - Accent4 2 2 2 2 9" xfId="4943" xr:uid="{00000000-0005-0000-0000-0000E9120000}"/>
    <cellStyle name="60% - Accent4 2 2 2 3" xfId="4944" xr:uid="{00000000-0005-0000-0000-0000EA120000}"/>
    <cellStyle name="60% - Accent4 2 2 2 4" xfId="4945" xr:uid="{00000000-0005-0000-0000-0000EB120000}"/>
    <cellStyle name="60% - Accent4 2 2 2 5" xfId="4946" xr:uid="{00000000-0005-0000-0000-0000EC120000}"/>
    <cellStyle name="60% - Accent4 2 2 2 6" xfId="4947" xr:uid="{00000000-0005-0000-0000-0000ED120000}"/>
    <cellStyle name="60% - Accent4 2 2 2 7" xfId="4948" xr:uid="{00000000-0005-0000-0000-0000EE120000}"/>
    <cellStyle name="60% - Accent4 2 2 2 8" xfId="4949" xr:uid="{00000000-0005-0000-0000-0000EF120000}"/>
    <cellStyle name="60% - Accent4 2 2 2 9" xfId="4950" xr:uid="{00000000-0005-0000-0000-0000F0120000}"/>
    <cellStyle name="60% - Accent4 2 2 3" xfId="4951" xr:uid="{00000000-0005-0000-0000-0000F1120000}"/>
    <cellStyle name="60% - Accent4 2 2 4" xfId="4952" xr:uid="{00000000-0005-0000-0000-0000F2120000}"/>
    <cellStyle name="60% - Accent4 2 2 4 2" xfId="4953" xr:uid="{00000000-0005-0000-0000-0000F3120000}"/>
    <cellStyle name="60% - Accent4 2 2 4 3" xfId="4954" xr:uid="{00000000-0005-0000-0000-0000F4120000}"/>
    <cellStyle name="60% - Accent4 2 2 4 4" xfId="4955" xr:uid="{00000000-0005-0000-0000-0000F5120000}"/>
    <cellStyle name="60% - Accent4 2 2 4 5" xfId="4956" xr:uid="{00000000-0005-0000-0000-0000F6120000}"/>
    <cellStyle name="60% - Accent4 2 2 4 6" xfId="4957" xr:uid="{00000000-0005-0000-0000-0000F7120000}"/>
    <cellStyle name="60% - Accent4 2 2 5" xfId="4958" xr:uid="{00000000-0005-0000-0000-0000F8120000}"/>
    <cellStyle name="60% - Accent4 2 2 6" xfId="4959" xr:uid="{00000000-0005-0000-0000-0000F9120000}"/>
    <cellStyle name="60% - Accent4 2 2 7" xfId="4960" xr:uid="{00000000-0005-0000-0000-0000FA120000}"/>
    <cellStyle name="60% - Accent4 2 2 8" xfId="4961" xr:uid="{00000000-0005-0000-0000-0000FB120000}"/>
    <cellStyle name="60% - Accent4 2 2 9" xfId="4962" xr:uid="{00000000-0005-0000-0000-0000FC120000}"/>
    <cellStyle name="60% - Accent4 2 3" xfId="4963" xr:uid="{00000000-0005-0000-0000-0000FD120000}"/>
    <cellStyle name="60% - Accent4 2 4" xfId="4964" xr:uid="{00000000-0005-0000-0000-0000FE120000}"/>
    <cellStyle name="60% - Accent4 2 5" xfId="4965" xr:uid="{00000000-0005-0000-0000-0000FF120000}"/>
    <cellStyle name="60% - Accent4 2 6" xfId="4966" xr:uid="{00000000-0005-0000-0000-000000130000}"/>
    <cellStyle name="60% - Accent4 2 7" xfId="4967" xr:uid="{00000000-0005-0000-0000-000001130000}"/>
    <cellStyle name="60% - Accent4 2 8" xfId="4968" xr:uid="{00000000-0005-0000-0000-000002130000}"/>
    <cellStyle name="60% - Accent4 2 8 2" xfId="4969" xr:uid="{00000000-0005-0000-0000-000003130000}"/>
    <cellStyle name="60% - Accent4 2 9" xfId="4970" xr:uid="{00000000-0005-0000-0000-000004130000}"/>
    <cellStyle name="60% - Accent4 2 9 2" xfId="4971" xr:uid="{00000000-0005-0000-0000-000005130000}"/>
    <cellStyle name="60% - Accent4 2 9 3" xfId="4972" xr:uid="{00000000-0005-0000-0000-000006130000}"/>
    <cellStyle name="60% - Accent4 2 9 4" xfId="4973" xr:uid="{00000000-0005-0000-0000-000007130000}"/>
    <cellStyle name="60% - Accent4 2 9 5" xfId="4974" xr:uid="{00000000-0005-0000-0000-000008130000}"/>
    <cellStyle name="60% - Accent4 2 9 6" xfId="4975" xr:uid="{00000000-0005-0000-0000-000009130000}"/>
    <cellStyle name="60% - Accent4 2 9 7" xfId="4976" xr:uid="{00000000-0005-0000-0000-00000A130000}"/>
    <cellStyle name="60% - Accent4 20" xfId="4977" xr:uid="{00000000-0005-0000-0000-00000B130000}"/>
    <cellStyle name="60% - Accent4 20 2" xfId="4978" xr:uid="{00000000-0005-0000-0000-00000C130000}"/>
    <cellStyle name="60% - Accent4 20 2 2" xfId="4979" xr:uid="{00000000-0005-0000-0000-00000D130000}"/>
    <cellStyle name="60% - Accent4 20 2 3" xfId="4980" xr:uid="{00000000-0005-0000-0000-00000E130000}"/>
    <cellStyle name="60% - Accent4 20 2 4" xfId="4981" xr:uid="{00000000-0005-0000-0000-00000F130000}"/>
    <cellStyle name="60% - Accent4 20 2 5" xfId="4982" xr:uid="{00000000-0005-0000-0000-000010130000}"/>
    <cellStyle name="60% - Accent4 20 2 6" xfId="4983" xr:uid="{00000000-0005-0000-0000-000011130000}"/>
    <cellStyle name="60% - Accent4 20 2 7" xfId="4984" xr:uid="{00000000-0005-0000-0000-000012130000}"/>
    <cellStyle name="60% - Accent4 20 3" xfId="4985" xr:uid="{00000000-0005-0000-0000-000013130000}"/>
    <cellStyle name="60% - Accent4 20 4" xfId="4986" xr:uid="{00000000-0005-0000-0000-000014130000}"/>
    <cellStyle name="60% - Accent4 20 5" xfId="4987" xr:uid="{00000000-0005-0000-0000-000015130000}"/>
    <cellStyle name="60% - Accent4 20 6" xfId="4988" xr:uid="{00000000-0005-0000-0000-000016130000}"/>
    <cellStyle name="60% - Accent4 20 7" xfId="4989" xr:uid="{00000000-0005-0000-0000-000017130000}"/>
    <cellStyle name="60% - Accent4 21" xfId="4990" xr:uid="{00000000-0005-0000-0000-000018130000}"/>
    <cellStyle name="60% - Accent4 21 2" xfId="4991" xr:uid="{00000000-0005-0000-0000-000019130000}"/>
    <cellStyle name="60% - Accent4 21 2 2" xfId="4992" xr:uid="{00000000-0005-0000-0000-00001A130000}"/>
    <cellStyle name="60% - Accent4 21 2 3" xfId="4993" xr:uid="{00000000-0005-0000-0000-00001B130000}"/>
    <cellStyle name="60% - Accent4 21 2 4" xfId="4994" xr:uid="{00000000-0005-0000-0000-00001C130000}"/>
    <cellStyle name="60% - Accent4 21 2 5" xfId="4995" xr:uid="{00000000-0005-0000-0000-00001D130000}"/>
    <cellStyle name="60% - Accent4 21 2 6" xfId="4996" xr:uid="{00000000-0005-0000-0000-00001E130000}"/>
    <cellStyle name="60% - Accent4 21 2 7" xfId="4997" xr:uid="{00000000-0005-0000-0000-00001F130000}"/>
    <cellStyle name="60% - Accent4 21 3" xfId="4998" xr:uid="{00000000-0005-0000-0000-000020130000}"/>
    <cellStyle name="60% - Accent4 21 4" xfId="4999" xr:uid="{00000000-0005-0000-0000-000021130000}"/>
    <cellStyle name="60% - Accent4 21 5" xfId="5000" xr:uid="{00000000-0005-0000-0000-000022130000}"/>
    <cellStyle name="60% - Accent4 21 6" xfId="5001" xr:uid="{00000000-0005-0000-0000-000023130000}"/>
    <cellStyle name="60% - Accent4 21 7" xfId="5002" xr:uid="{00000000-0005-0000-0000-000024130000}"/>
    <cellStyle name="60% - Accent4 22" xfId="5003" xr:uid="{00000000-0005-0000-0000-000025130000}"/>
    <cellStyle name="60% - Accent4 22 2" xfId="5004" xr:uid="{00000000-0005-0000-0000-000026130000}"/>
    <cellStyle name="60% - Accent4 22 2 2" xfId="5005" xr:uid="{00000000-0005-0000-0000-000027130000}"/>
    <cellStyle name="60% - Accent4 22 2 3" xfId="5006" xr:uid="{00000000-0005-0000-0000-000028130000}"/>
    <cellStyle name="60% - Accent4 22 2 4" xfId="5007" xr:uid="{00000000-0005-0000-0000-000029130000}"/>
    <cellStyle name="60% - Accent4 22 2 5" xfId="5008" xr:uid="{00000000-0005-0000-0000-00002A130000}"/>
    <cellStyle name="60% - Accent4 22 2 6" xfId="5009" xr:uid="{00000000-0005-0000-0000-00002B130000}"/>
    <cellStyle name="60% - Accent4 22 2 7" xfId="5010" xr:uid="{00000000-0005-0000-0000-00002C130000}"/>
    <cellStyle name="60% - Accent4 22 3" xfId="5011" xr:uid="{00000000-0005-0000-0000-00002D130000}"/>
    <cellStyle name="60% - Accent4 22 4" xfId="5012" xr:uid="{00000000-0005-0000-0000-00002E130000}"/>
    <cellStyle name="60% - Accent4 22 5" xfId="5013" xr:uid="{00000000-0005-0000-0000-00002F130000}"/>
    <cellStyle name="60% - Accent4 22 6" xfId="5014" xr:uid="{00000000-0005-0000-0000-000030130000}"/>
    <cellStyle name="60% - Accent4 22 7" xfId="5015" xr:uid="{00000000-0005-0000-0000-000031130000}"/>
    <cellStyle name="60% - Accent4 23" xfId="5016" xr:uid="{00000000-0005-0000-0000-000032130000}"/>
    <cellStyle name="60% - Accent4 23 2" xfId="5017" xr:uid="{00000000-0005-0000-0000-000033130000}"/>
    <cellStyle name="60% - Accent4 23 2 2" xfId="5018" xr:uid="{00000000-0005-0000-0000-000034130000}"/>
    <cellStyle name="60% - Accent4 23 2 3" xfId="5019" xr:uid="{00000000-0005-0000-0000-000035130000}"/>
    <cellStyle name="60% - Accent4 23 2 4" xfId="5020" xr:uid="{00000000-0005-0000-0000-000036130000}"/>
    <cellStyle name="60% - Accent4 23 2 5" xfId="5021" xr:uid="{00000000-0005-0000-0000-000037130000}"/>
    <cellStyle name="60% - Accent4 23 2 6" xfId="5022" xr:uid="{00000000-0005-0000-0000-000038130000}"/>
    <cellStyle name="60% - Accent4 23 2 7" xfId="5023" xr:uid="{00000000-0005-0000-0000-000039130000}"/>
    <cellStyle name="60% - Accent4 23 3" xfId="5024" xr:uid="{00000000-0005-0000-0000-00003A130000}"/>
    <cellStyle name="60% - Accent4 23 4" xfId="5025" xr:uid="{00000000-0005-0000-0000-00003B130000}"/>
    <cellStyle name="60% - Accent4 23 5" xfId="5026" xr:uid="{00000000-0005-0000-0000-00003C130000}"/>
    <cellStyle name="60% - Accent4 23 6" xfId="5027" xr:uid="{00000000-0005-0000-0000-00003D130000}"/>
    <cellStyle name="60% - Accent4 23 7" xfId="5028" xr:uid="{00000000-0005-0000-0000-00003E130000}"/>
    <cellStyle name="60% - Accent4 24" xfId="5029" xr:uid="{00000000-0005-0000-0000-00003F130000}"/>
    <cellStyle name="60% - Accent4 25" xfId="5030" xr:uid="{00000000-0005-0000-0000-000040130000}"/>
    <cellStyle name="60% - Accent4 26" xfId="5031" xr:uid="{00000000-0005-0000-0000-000041130000}"/>
    <cellStyle name="60% - Accent4 27" xfId="5032" xr:uid="{00000000-0005-0000-0000-000042130000}"/>
    <cellStyle name="60% - Accent4 28" xfId="5033" xr:uid="{00000000-0005-0000-0000-000043130000}"/>
    <cellStyle name="60% - Accent4 29" xfId="5034" xr:uid="{00000000-0005-0000-0000-000044130000}"/>
    <cellStyle name="60% - Accent4 3" xfId="5035" xr:uid="{00000000-0005-0000-0000-000045130000}"/>
    <cellStyle name="60% - Accent4 3 10" xfId="5036" xr:uid="{00000000-0005-0000-0000-000046130000}"/>
    <cellStyle name="60% - Accent4 3 11" xfId="5037" xr:uid="{00000000-0005-0000-0000-000047130000}"/>
    <cellStyle name="60% - Accent4 3 12" xfId="5038" xr:uid="{00000000-0005-0000-0000-000048130000}"/>
    <cellStyle name="60% - Accent4 3 13" xfId="5039" xr:uid="{00000000-0005-0000-0000-000049130000}"/>
    <cellStyle name="60% - Accent4 3 14" xfId="5040" xr:uid="{00000000-0005-0000-0000-00004A130000}"/>
    <cellStyle name="60% - Accent4 3 15" xfId="5041" xr:uid="{00000000-0005-0000-0000-00004B130000}"/>
    <cellStyle name="60% - Accent4 3 2" xfId="5042" xr:uid="{00000000-0005-0000-0000-00004C130000}"/>
    <cellStyle name="60% - Accent4 3 2 2" xfId="5043" xr:uid="{00000000-0005-0000-0000-00004D130000}"/>
    <cellStyle name="60% - Accent4 3 2 2 2" xfId="5044" xr:uid="{00000000-0005-0000-0000-00004E130000}"/>
    <cellStyle name="60% - Accent4 3 2 2 2 2" xfId="5045" xr:uid="{00000000-0005-0000-0000-00004F130000}"/>
    <cellStyle name="60% - Accent4 3 2 2 2 3" xfId="5046" xr:uid="{00000000-0005-0000-0000-000050130000}"/>
    <cellStyle name="60% - Accent4 3 2 2 2 4" xfId="5047" xr:uid="{00000000-0005-0000-0000-000051130000}"/>
    <cellStyle name="60% - Accent4 3 2 2 2 5" xfId="5048" xr:uid="{00000000-0005-0000-0000-000052130000}"/>
    <cellStyle name="60% - Accent4 3 2 2 2 6" xfId="5049" xr:uid="{00000000-0005-0000-0000-000053130000}"/>
    <cellStyle name="60% - Accent4 3 2 2 2 7" xfId="5050" xr:uid="{00000000-0005-0000-0000-000054130000}"/>
    <cellStyle name="60% - Accent4 3 2 2 3" xfId="5051" xr:uid="{00000000-0005-0000-0000-000055130000}"/>
    <cellStyle name="60% - Accent4 3 2 2 4" xfId="5052" xr:uid="{00000000-0005-0000-0000-000056130000}"/>
    <cellStyle name="60% - Accent4 3 2 2 5" xfId="5053" xr:uid="{00000000-0005-0000-0000-000057130000}"/>
    <cellStyle name="60% - Accent4 3 2 2 6" xfId="5054" xr:uid="{00000000-0005-0000-0000-000058130000}"/>
    <cellStyle name="60% - Accent4 3 2 2 7" xfId="5055" xr:uid="{00000000-0005-0000-0000-000059130000}"/>
    <cellStyle name="60% - Accent4 3 2 3" xfId="5056" xr:uid="{00000000-0005-0000-0000-00005A130000}"/>
    <cellStyle name="60% - Accent4 3 2 4" xfId="5057" xr:uid="{00000000-0005-0000-0000-00005B130000}"/>
    <cellStyle name="60% - Accent4 3 2 5" xfId="5058" xr:uid="{00000000-0005-0000-0000-00005C130000}"/>
    <cellStyle name="60% - Accent4 3 2 6" xfId="5059" xr:uid="{00000000-0005-0000-0000-00005D130000}"/>
    <cellStyle name="60% - Accent4 3 2 7" xfId="5060" xr:uid="{00000000-0005-0000-0000-00005E130000}"/>
    <cellStyle name="60% - Accent4 3 2 8" xfId="5061" xr:uid="{00000000-0005-0000-0000-00005F130000}"/>
    <cellStyle name="60% - Accent4 3 2 9" xfId="5062" xr:uid="{00000000-0005-0000-0000-000060130000}"/>
    <cellStyle name="60% - Accent4 3 3" xfId="5063" xr:uid="{00000000-0005-0000-0000-000061130000}"/>
    <cellStyle name="60% - Accent4 3 4" xfId="5064" xr:uid="{00000000-0005-0000-0000-000062130000}"/>
    <cellStyle name="60% - Accent4 3 5" xfId="5065" xr:uid="{00000000-0005-0000-0000-000063130000}"/>
    <cellStyle name="60% - Accent4 3 6" xfId="5066" xr:uid="{00000000-0005-0000-0000-000064130000}"/>
    <cellStyle name="60% - Accent4 3 7" xfId="5067" xr:uid="{00000000-0005-0000-0000-000065130000}"/>
    <cellStyle name="60% - Accent4 3 8" xfId="5068" xr:uid="{00000000-0005-0000-0000-000066130000}"/>
    <cellStyle name="60% - Accent4 3 9" xfId="5069" xr:uid="{00000000-0005-0000-0000-000067130000}"/>
    <cellStyle name="60% - Accent4 30" xfId="5070" xr:uid="{00000000-0005-0000-0000-000068130000}"/>
    <cellStyle name="60% - Accent4 31" xfId="5071" xr:uid="{00000000-0005-0000-0000-000069130000}"/>
    <cellStyle name="60% - Accent4 32" xfId="5072" xr:uid="{00000000-0005-0000-0000-00006A130000}"/>
    <cellStyle name="60% - Accent4 33" xfId="5073" xr:uid="{00000000-0005-0000-0000-00006B130000}"/>
    <cellStyle name="60% - Accent4 34" xfId="5074" xr:uid="{00000000-0005-0000-0000-00006C130000}"/>
    <cellStyle name="60% - Accent4 35" xfId="5075" xr:uid="{00000000-0005-0000-0000-00006D130000}"/>
    <cellStyle name="60% - Accent4 36" xfId="5076" xr:uid="{00000000-0005-0000-0000-00006E130000}"/>
    <cellStyle name="60% - Accent4 37" xfId="5077" xr:uid="{00000000-0005-0000-0000-00006F130000}"/>
    <cellStyle name="60% - Accent4 38" xfId="5078" xr:uid="{00000000-0005-0000-0000-000070130000}"/>
    <cellStyle name="60% - Accent4 39" xfId="5079" xr:uid="{00000000-0005-0000-0000-000071130000}"/>
    <cellStyle name="60% - Accent4 4" xfId="5080" xr:uid="{00000000-0005-0000-0000-000072130000}"/>
    <cellStyle name="60% - Accent4 4 10" xfId="5081" xr:uid="{00000000-0005-0000-0000-000073130000}"/>
    <cellStyle name="60% - Accent4 4 11" xfId="5082" xr:uid="{00000000-0005-0000-0000-000074130000}"/>
    <cellStyle name="60% - Accent4 4 12" xfId="5083" xr:uid="{00000000-0005-0000-0000-000075130000}"/>
    <cellStyle name="60% - Accent4 4 13" xfId="5084" xr:uid="{00000000-0005-0000-0000-000076130000}"/>
    <cellStyle name="60% - Accent4 4 14" xfId="5085" xr:uid="{00000000-0005-0000-0000-000077130000}"/>
    <cellStyle name="60% - Accent4 4 2" xfId="5086" xr:uid="{00000000-0005-0000-0000-000078130000}"/>
    <cellStyle name="60% - Accent4 4 2 2" xfId="5087" xr:uid="{00000000-0005-0000-0000-000079130000}"/>
    <cellStyle name="60% - Accent4 4 2 3" xfId="5088" xr:uid="{00000000-0005-0000-0000-00007A130000}"/>
    <cellStyle name="60% - Accent4 4 3" xfId="5089" xr:uid="{00000000-0005-0000-0000-00007B130000}"/>
    <cellStyle name="60% - Accent4 4 4" xfId="5090" xr:uid="{00000000-0005-0000-0000-00007C130000}"/>
    <cellStyle name="60% - Accent4 4 5" xfId="5091" xr:uid="{00000000-0005-0000-0000-00007D130000}"/>
    <cellStyle name="60% - Accent4 4 6" xfId="5092" xr:uid="{00000000-0005-0000-0000-00007E130000}"/>
    <cellStyle name="60% - Accent4 4 7" xfId="5093" xr:uid="{00000000-0005-0000-0000-00007F130000}"/>
    <cellStyle name="60% - Accent4 4 8" xfId="5094" xr:uid="{00000000-0005-0000-0000-000080130000}"/>
    <cellStyle name="60% - Accent4 4 9" xfId="5095" xr:uid="{00000000-0005-0000-0000-000081130000}"/>
    <cellStyle name="60% - Accent4 40" xfId="5096" xr:uid="{00000000-0005-0000-0000-000082130000}"/>
    <cellStyle name="60% - Accent4 41" xfId="5097" xr:uid="{00000000-0005-0000-0000-000083130000}"/>
    <cellStyle name="60% - Accent4 42" xfId="5098" xr:uid="{00000000-0005-0000-0000-000084130000}"/>
    <cellStyle name="60% - Accent4 43" xfId="5099" xr:uid="{00000000-0005-0000-0000-000085130000}"/>
    <cellStyle name="60% - Accent4 44" xfId="5100" xr:uid="{00000000-0005-0000-0000-000086130000}"/>
    <cellStyle name="60% - Accent4 45" xfId="5101" xr:uid="{00000000-0005-0000-0000-000087130000}"/>
    <cellStyle name="60% - Accent4 46" xfId="5102" xr:uid="{00000000-0005-0000-0000-000088130000}"/>
    <cellStyle name="60% - Accent4 47" xfId="5103" xr:uid="{00000000-0005-0000-0000-000089130000}"/>
    <cellStyle name="60% - Accent4 48" xfId="5104" xr:uid="{00000000-0005-0000-0000-00008A130000}"/>
    <cellStyle name="60% - Accent4 49" xfId="5105" xr:uid="{00000000-0005-0000-0000-00008B130000}"/>
    <cellStyle name="60% - Accent4 5" xfId="5106" xr:uid="{00000000-0005-0000-0000-00008C130000}"/>
    <cellStyle name="60% - Accent4 5 10" xfId="5107" xr:uid="{00000000-0005-0000-0000-00008D130000}"/>
    <cellStyle name="60% - Accent4 5 11" xfId="5108" xr:uid="{00000000-0005-0000-0000-00008E130000}"/>
    <cellStyle name="60% - Accent4 5 12" xfId="5109" xr:uid="{00000000-0005-0000-0000-00008F130000}"/>
    <cellStyle name="60% - Accent4 5 13" xfId="5110" xr:uid="{00000000-0005-0000-0000-000090130000}"/>
    <cellStyle name="60% - Accent4 5 2" xfId="5111" xr:uid="{00000000-0005-0000-0000-000091130000}"/>
    <cellStyle name="60% - Accent4 5 2 2" xfId="5112" xr:uid="{00000000-0005-0000-0000-000092130000}"/>
    <cellStyle name="60% - Accent4 5 2 2 2" xfId="5113" xr:uid="{00000000-0005-0000-0000-000093130000}"/>
    <cellStyle name="60% - Accent4 5 2 2 3" xfId="5114" xr:uid="{00000000-0005-0000-0000-000094130000}"/>
    <cellStyle name="60% - Accent4 5 2 2 4" xfId="5115" xr:uid="{00000000-0005-0000-0000-000095130000}"/>
    <cellStyle name="60% - Accent4 5 2 2 5" xfId="5116" xr:uid="{00000000-0005-0000-0000-000096130000}"/>
    <cellStyle name="60% - Accent4 5 2 2 6" xfId="5117" xr:uid="{00000000-0005-0000-0000-000097130000}"/>
    <cellStyle name="60% - Accent4 5 2 2 7" xfId="5118" xr:uid="{00000000-0005-0000-0000-000098130000}"/>
    <cellStyle name="60% - Accent4 5 2 3" xfId="5119" xr:uid="{00000000-0005-0000-0000-000099130000}"/>
    <cellStyle name="60% - Accent4 5 2 4" xfId="5120" xr:uid="{00000000-0005-0000-0000-00009A130000}"/>
    <cellStyle name="60% - Accent4 5 2 5" xfId="5121" xr:uid="{00000000-0005-0000-0000-00009B130000}"/>
    <cellStyle name="60% - Accent4 5 2 6" xfId="5122" xr:uid="{00000000-0005-0000-0000-00009C130000}"/>
    <cellStyle name="60% - Accent4 5 2 7" xfId="5123" xr:uid="{00000000-0005-0000-0000-00009D130000}"/>
    <cellStyle name="60% - Accent4 5 3" xfId="5124" xr:uid="{00000000-0005-0000-0000-00009E130000}"/>
    <cellStyle name="60% - Accent4 5 4" xfId="5125" xr:uid="{00000000-0005-0000-0000-00009F130000}"/>
    <cellStyle name="60% - Accent4 5 5" xfId="5126" xr:uid="{00000000-0005-0000-0000-0000A0130000}"/>
    <cellStyle name="60% - Accent4 5 6" xfId="5127" xr:uid="{00000000-0005-0000-0000-0000A1130000}"/>
    <cellStyle name="60% - Accent4 5 7" xfId="5128" xr:uid="{00000000-0005-0000-0000-0000A2130000}"/>
    <cellStyle name="60% - Accent4 5 8" xfId="5129" xr:uid="{00000000-0005-0000-0000-0000A3130000}"/>
    <cellStyle name="60% - Accent4 5 9" xfId="5130" xr:uid="{00000000-0005-0000-0000-0000A4130000}"/>
    <cellStyle name="60% - Accent4 50" xfId="5131" xr:uid="{00000000-0005-0000-0000-0000A5130000}"/>
    <cellStyle name="60% - Accent4 51" xfId="5132" xr:uid="{00000000-0005-0000-0000-0000A6130000}"/>
    <cellStyle name="60% - Accent4 52" xfId="5133" xr:uid="{00000000-0005-0000-0000-0000A7130000}"/>
    <cellStyle name="60% - Accent4 53" xfId="5134" xr:uid="{00000000-0005-0000-0000-0000A8130000}"/>
    <cellStyle name="60% - Accent4 54" xfId="5135" xr:uid="{00000000-0005-0000-0000-0000A9130000}"/>
    <cellStyle name="60% - Accent4 55" xfId="5136" xr:uid="{00000000-0005-0000-0000-0000AA130000}"/>
    <cellStyle name="60% - Accent4 56" xfId="5137" xr:uid="{00000000-0005-0000-0000-0000AB130000}"/>
    <cellStyle name="60% - Accent4 57" xfId="5138" xr:uid="{00000000-0005-0000-0000-0000AC130000}"/>
    <cellStyle name="60% - Accent4 58" xfId="5139" xr:uid="{00000000-0005-0000-0000-0000AD130000}"/>
    <cellStyle name="60% - Accent4 59" xfId="5140" xr:uid="{00000000-0005-0000-0000-0000AE130000}"/>
    <cellStyle name="60% - Accent4 6" xfId="5141" xr:uid="{00000000-0005-0000-0000-0000AF130000}"/>
    <cellStyle name="60% - Accent4 6 10" xfId="5142" xr:uid="{00000000-0005-0000-0000-0000B0130000}"/>
    <cellStyle name="60% - Accent4 6 11" xfId="5143" xr:uid="{00000000-0005-0000-0000-0000B1130000}"/>
    <cellStyle name="60% - Accent4 6 12" xfId="5144" xr:uid="{00000000-0005-0000-0000-0000B2130000}"/>
    <cellStyle name="60% - Accent4 6 13" xfId="5145" xr:uid="{00000000-0005-0000-0000-0000B3130000}"/>
    <cellStyle name="60% - Accent4 6 2" xfId="5146" xr:uid="{00000000-0005-0000-0000-0000B4130000}"/>
    <cellStyle name="60% - Accent4 6 2 2" xfId="5147" xr:uid="{00000000-0005-0000-0000-0000B5130000}"/>
    <cellStyle name="60% - Accent4 6 2 2 2" xfId="5148" xr:uid="{00000000-0005-0000-0000-0000B6130000}"/>
    <cellStyle name="60% - Accent4 6 2 2 3" xfId="5149" xr:uid="{00000000-0005-0000-0000-0000B7130000}"/>
    <cellStyle name="60% - Accent4 6 2 2 4" xfId="5150" xr:uid="{00000000-0005-0000-0000-0000B8130000}"/>
    <cellStyle name="60% - Accent4 6 2 2 5" xfId="5151" xr:uid="{00000000-0005-0000-0000-0000B9130000}"/>
    <cellStyle name="60% - Accent4 6 2 2 6" xfId="5152" xr:uid="{00000000-0005-0000-0000-0000BA130000}"/>
    <cellStyle name="60% - Accent4 6 2 2 7" xfId="5153" xr:uid="{00000000-0005-0000-0000-0000BB130000}"/>
    <cellStyle name="60% - Accent4 6 2 3" xfId="5154" xr:uid="{00000000-0005-0000-0000-0000BC130000}"/>
    <cellStyle name="60% - Accent4 6 2 4" xfId="5155" xr:uid="{00000000-0005-0000-0000-0000BD130000}"/>
    <cellStyle name="60% - Accent4 6 2 5" xfId="5156" xr:uid="{00000000-0005-0000-0000-0000BE130000}"/>
    <cellStyle name="60% - Accent4 6 2 6" xfId="5157" xr:uid="{00000000-0005-0000-0000-0000BF130000}"/>
    <cellStyle name="60% - Accent4 6 2 7" xfId="5158" xr:uid="{00000000-0005-0000-0000-0000C0130000}"/>
    <cellStyle name="60% - Accent4 6 3" xfId="5159" xr:uid="{00000000-0005-0000-0000-0000C1130000}"/>
    <cellStyle name="60% - Accent4 6 4" xfId="5160" xr:uid="{00000000-0005-0000-0000-0000C2130000}"/>
    <cellStyle name="60% - Accent4 6 5" xfId="5161" xr:uid="{00000000-0005-0000-0000-0000C3130000}"/>
    <cellStyle name="60% - Accent4 6 6" xfId="5162" xr:uid="{00000000-0005-0000-0000-0000C4130000}"/>
    <cellStyle name="60% - Accent4 6 7" xfId="5163" xr:uid="{00000000-0005-0000-0000-0000C5130000}"/>
    <cellStyle name="60% - Accent4 6 8" xfId="5164" xr:uid="{00000000-0005-0000-0000-0000C6130000}"/>
    <cellStyle name="60% - Accent4 6 9" xfId="5165" xr:uid="{00000000-0005-0000-0000-0000C7130000}"/>
    <cellStyle name="60% - Accent4 60" xfId="5166" xr:uid="{00000000-0005-0000-0000-0000C8130000}"/>
    <cellStyle name="60% - Accent4 61" xfId="5167" xr:uid="{00000000-0005-0000-0000-0000C9130000}"/>
    <cellStyle name="60% - Accent4 62" xfId="5168" xr:uid="{00000000-0005-0000-0000-0000CA130000}"/>
    <cellStyle name="60% - Accent4 63" xfId="5169" xr:uid="{00000000-0005-0000-0000-0000CB130000}"/>
    <cellStyle name="60% - Accent4 64" xfId="5170" xr:uid="{00000000-0005-0000-0000-0000CC130000}"/>
    <cellStyle name="60% - Accent4 65" xfId="5171" xr:uid="{00000000-0005-0000-0000-0000CD130000}"/>
    <cellStyle name="60% - Accent4 66" xfId="5172" xr:uid="{00000000-0005-0000-0000-0000CE130000}"/>
    <cellStyle name="60% - Accent4 67" xfId="5173" xr:uid="{00000000-0005-0000-0000-0000CF130000}"/>
    <cellStyle name="60% - Accent4 68" xfId="5174" xr:uid="{00000000-0005-0000-0000-0000D0130000}"/>
    <cellStyle name="60% - Accent4 69" xfId="5175" xr:uid="{00000000-0005-0000-0000-0000D1130000}"/>
    <cellStyle name="60% - Accent4 7" xfId="5176" xr:uid="{00000000-0005-0000-0000-0000D2130000}"/>
    <cellStyle name="60% - Accent4 7 10" xfId="5177" xr:uid="{00000000-0005-0000-0000-0000D3130000}"/>
    <cellStyle name="60% - Accent4 7 11" xfId="5178" xr:uid="{00000000-0005-0000-0000-0000D4130000}"/>
    <cellStyle name="60% - Accent4 7 12" xfId="5179" xr:uid="{00000000-0005-0000-0000-0000D5130000}"/>
    <cellStyle name="60% - Accent4 7 13" xfId="5180" xr:uid="{00000000-0005-0000-0000-0000D6130000}"/>
    <cellStyle name="60% - Accent4 7 2" xfId="5181" xr:uid="{00000000-0005-0000-0000-0000D7130000}"/>
    <cellStyle name="60% - Accent4 7 2 2" xfId="5182" xr:uid="{00000000-0005-0000-0000-0000D8130000}"/>
    <cellStyle name="60% - Accent4 7 2 2 2" xfId="5183" xr:uid="{00000000-0005-0000-0000-0000D9130000}"/>
    <cellStyle name="60% - Accent4 7 2 2 3" xfId="5184" xr:uid="{00000000-0005-0000-0000-0000DA130000}"/>
    <cellStyle name="60% - Accent4 7 2 2 4" xfId="5185" xr:uid="{00000000-0005-0000-0000-0000DB130000}"/>
    <cellStyle name="60% - Accent4 7 2 2 5" xfId="5186" xr:uid="{00000000-0005-0000-0000-0000DC130000}"/>
    <cellStyle name="60% - Accent4 7 2 2 6" xfId="5187" xr:uid="{00000000-0005-0000-0000-0000DD130000}"/>
    <cellStyle name="60% - Accent4 7 2 2 7" xfId="5188" xr:uid="{00000000-0005-0000-0000-0000DE130000}"/>
    <cellStyle name="60% - Accent4 7 2 3" xfId="5189" xr:uid="{00000000-0005-0000-0000-0000DF130000}"/>
    <cellStyle name="60% - Accent4 7 2 4" xfId="5190" xr:uid="{00000000-0005-0000-0000-0000E0130000}"/>
    <cellStyle name="60% - Accent4 7 2 5" xfId="5191" xr:uid="{00000000-0005-0000-0000-0000E1130000}"/>
    <cellStyle name="60% - Accent4 7 2 6" xfId="5192" xr:uid="{00000000-0005-0000-0000-0000E2130000}"/>
    <cellStyle name="60% - Accent4 7 2 7" xfId="5193" xr:uid="{00000000-0005-0000-0000-0000E3130000}"/>
    <cellStyle name="60% - Accent4 7 3" xfId="5194" xr:uid="{00000000-0005-0000-0000-0000E4130000}"/>
    <cellStyle name="60% - Accent4 7 4" xfId="5195" xr:uid="{00000000-0005-0000-0000-0000E5130000}"/>
    <cellStyle name="60% - Accent4 7 5" xfId="5196" xr:uid="{00000000-0005-0000-0000-0000E6130000}"/>
    <cellStyle name="60% - Accent4 7 6" xfId="5197" xr:uid="{00000000-0005-0000-0000-0000E7130000}"/>
    <cellStyle name="60% - Accent4 7 7" xfId="5198" xr:uid="{00000000-0005-0000-0000-0000E8130000}"/>
    <cellStyle name="60% - Accent4 7 8" xfId="5199" xr:uid="{00000000-0005-0000-0000-0000E9130000}"/>
    <cellStyle name="60% - Accent4 7 9" xfId="5200" xr:uid="{00000000-0005-0000-0000-0000EA130000}"/>
    <cellStyle name="60% - Accent4 70" xfId="5201" xr:uid="{00000000-0005-0000-0000-0000EB130000}"/>
    <cellStyle name="60% - Accent4 71" xfId="5202" xr:uid="{00000000-0005-0000-0000-0000EC130000}"/>
    <cellStyle name="60% - Accent4 72" xfId="5203" xr:uid="{00000000-0005-0000-0000-0000ED130000}"/>
    <cellStyle name="60% - Accent4 8" xfId="5204" xr:uid="{00000000-0005-0000-0000-0000EE130000}"/>
    <cellStyle name="60% - Accent4 8 10" xfId="5205" xr:uid="{00000000-0005-0000-0000-0000EF130000}"/>
    <cellStyle name="60% - Accent4 8 11" xfId="5206" xr:uid="{00000000-0005-0000-0000-0000F0130000}"/>
    <cellStyle name="60% - Accent4 8 12" xfId="5207" xr:uid="{00000000-0005-0000-0000-0000F1130000}"/>
    <cellStyle name="60% - Accent4 8 13" xfId="5208" xr:uid="{00000000-0005-0000-0000-0000F2130000}"/>
    <cellStyle name="60% - Accent4 8 2" xfId="5209" xr:uid="{00000000-0005-0000-0000-0000F3130000}"/>
    <cellStyle name="60% - Accent4 8 3" xfId="5210" xr:uid="{00000000-0005-0000-0000-0000F4130000}"/>
    <cellStyle name="60% - Accent4 8 4" xfId="5211" xr:uid="{00000000-0005-0000-0000-0000F5130000}"/>
    <cellStyle name="60% - Accent4 8 5" xfId="5212" xr:uid="{00000000-0005-0000-0000-0000F6130000}"/>
    <cellStyle name="60% - Accent4 8 6" xfId="5213" xr:uid="{00000000-0005-0000-0000-0000F7130000}"/>
    <cellStyle name="60% - Accent4 8 7" xfId="5214" xr:uid="{00000000-0005-0000-0000-0000F8130000}"/>
    <cellStyle name="60% - Accent4 8 8" xfId="5215" xr:uid="{00000000-0005-0000-0000-0000F9130000}"/>
    <cellStyle name="60% - Accent4 8 9" xfId="5216" xr:uid="{00000000-0005-0000-0000-0000FA130000}"/>
    <cellStyle name="60% - Accent4 9" xfId="5217" xr:uid="{00000000-0005-0000-0000-0000FB130000}"/>
    <cellStyle name="60% - Accent4 9 2" xfId="5218" xr:uid="{00000000-0005-0000-0000-0000FC130000}"/>
    <cellStyle name="60% - Accent4 9 2 2" xfId="5219" xr:uid="{00000000-0005-0000-0000-0000FD130000}"/>
    <cellStyle name="60% - Accent4 9 2 3" xfId="5220" xr:uid="{00000000-0005-0000-0000-0000FE130000}"/>
    <cellStyle name="60% - Accent4 9 2 4" xfId="5221" xr:uid="{00000000-0005-0000-0000-0000FF130000}"/>
    <cellStyle name="60% - Accent4 9 2 5" xfId="5222" xr:uid="{00000000-0005-0000-0000-000000140000}"/>
    <cellStyle name="60% - Accent4 9 2 6" xfId="5223" xr:uid="{00000000-0005-0000-0000-000001140000}"/>
    <cellStyle name="60% - Accent4 9 2 7" xfId="5224" xr:uid="{00000000-0005-0000-0000-000002140000}"/>
    <cellStyle name="60% - Accent4 9 3" xfId="5225" xr:uid="{00000000-0005-0000-0000-000003140000}"/>
    <cellStyle name="60% - Accent4 9 4" xfId="5226" xr:uid="{00000000-0005-0000-0000-000004140000}"/>
    <cellStyle name="60% - Accent4 9 5" xfId="5227" xr:uid="{00000000-0005-0000-0000-000005140000}"/>
    <cellStyle name="60% - Accent4 9 6" xfId="5228" xr:uid="{00000000-0005-0000-0000-000006140000}"/>
    <cellStyle name="60% - Accent4 9 7" xfId="5229" xr:uid="{00000000-0005-0000-0000-000007140000}"/>
    <cellStyle name="60% - Accent5" xfId="30320" builtinId="48" customBuiltin="1"/>
    <cellStyle name="60% - Accent5 10" xfId="5230" xr:uid="{00000000-0005-0000-0000-000009140000}"/>
    <cellStyle name="60% - Accent5 11" xfId="5231" xr:uid="{00000000-0005-0000-0000-00000A140000}"/>
    <cellStyle name="60% - Accent5 12" xfId="5232" xr:uid="{00000000-0005-0000-0000-00000B140000}"/>
    <cellStyle name="60% - Accent5 13" xfId="5233" xr:uid="{00000000-0005-0000-0000-00000C140000}"/>
    <cellStyle name="60% - Accent5 14" xfId="5234" xr:uid="{00000000-0005-0000-0000-00000D140000}"/>
    <cellStyle name="60% - Accent5 15" xfId="5235" xr:uid="{00000000-0005-0000-0000-00000E140000}"/>
    <cellStyle name="60% - Accent5 16" xfId="5236" xr:uid="{00000000-0005-0000-0000-00000F140000}"/>
    <cellStyle name="60% - Accent5 17" xfId="5237" xr:uid="{00000000-0005-0000-0000-000010140000}"/>
    <cellStyle name="60% - Accent5 18" xfId="5238" xr:uid="{00000000-0005-0000-0000-000011140000}"/>
    <cellStyle name="60% - Accent5 19" xfId="5239" xr:uid="{00000000-0005-0000-0000-000012140000}"/>
    <cellStyle name="60% - Accent5 2" xfId="5240" xr:uid="{00000000-0005-0000-0000-000013140000}"/>
    <cellStyle name="60% - Accent5 2 2" xfId="5241" xr:uid="{00000000-0005-0000-0000-000014140000}"/>
    <cellStyle name="60% - Accent5 2 3" xfId="5242" xr:uid="{00000000-0005-0000-0000-000015140000}"/>
    <cellStyle name="60% - Accent5 2 4" xfId="5243" xr:uid="{00000000-0005-0000-0000-000016140000}"/>
    <cellStyle name="60% - Accent5 2 5" xfId="5244" xr:uid="{00000000-0005-0000-0000-000017140000}"/>
    <cellStyle name="60% - Accent5 2 6" xfId="5245" xr:uid="{00000000-0005-0000-0000-000018140000}"/>
    <cellStyle name="60% - Accent5 2 7" xfId="5246" xr:uid="{00000000-0005-0000-0000-000019140000}"/>
    <cellStyle name="60% - Accent5 2 8" xfId="5247" xr:uid="{00000000-0005-0000-0000-00001A140000}"/>
    <cellStyle name="60% - Accent5 20" xfId="5248" xr:uid="{00000000-0005-0000-0000-00001B140000}"/>
    <cellStyle name="60% - Accent5 21" xfId="5249" xr:uid="{00000000-0005-0000-0000-00001C140000}"/>
    <cellStyle name="60% - Accent5 22" xfId="5250" xr:uid="{00000000-0005-0000-0000-00001D140000}"/>
    <cellStyle name="60% - Accent5 23" xfId="5251" xr:uid="{00000000-0005-0000-0000-00001E140000}"/>
    <cellStyle name="60% - Accent5 23 2" xfId="5252" xr:uid="{00000000-0005-0000-0000-00001F140000}"/>
    <cellStyle name="60% - Accent5 23 2 2" xfId="5253" xr:uid="{00000000-0005-0000-0000-000020140000}"/>
    <cellStyle name="60% - Accent5 23 2 3" xfId="5254" xr:uid="{00000000-0005-0000-0000-000021140000}"/>
    <cellStyle name="60% - Accent5 23 2 4" xfId="5255" xr:uid="{00000000-0005-0000-0000-000022140000}"/>
    <cellStyle name="60% - Accent5 23 2 5" xfId="5256" xr:uid="{00000000-0005-0000-0000-000023140000}"/>
    <cellStyle name="60% - Accent5 23 2 6" xfId="5257" xr:uid="{00000000-0005-0000-0000-000024140000}"/>
    <cellStyle name="60% - Accent5 23 2 7" xfId="5258" xr:uid="{00000000-0005-0000-0000-000025140000}"/>
    <cellStyle name="60% - Accent5 23 3" xfId="5259" xr:uid="{00000000-0005-0000-0000-000026140000}"/>
    <cellStyle name="60% - Accent5 23 4" xfId="5260" xr:uid="{00000000-0005-0000-0000-000027140000}"/>
    <cellStyle name="60% - Accent5 23 5" xfId="5261" xr:uid="{00000000-0005-0000-0000-000028140000}"/>
    <cellStyle name="60% - Accent5 23 6" xfId="5262" xr:uid="{00000000-0005-0000-0000-000029140000}"/>
    <cellStyle name="60% - Accent5 23 7" xfId="5263" xr:uid="{00000000-0005-0000-0000-00002A140000}"/>
    <cellStyle name="60% - Accent5 24" xfId="5264" xr:uid="{00000000-0005-0000-0000-00002B140000}"/>
    <cellStyle name="60% - Accent5 25" xfId="5265" xr:uid="{00000000-0005-0000-0000-00002C140000}"/>
    <cellStyle name="60% - Accent5 26" xfId="5266" xr:uid="{00000000-0005-0000-0000-00002D140000}"/>
    <cellStyle name="60% - Accent5 27" xfId="5267" xr:uid="{00000000-0005-0000-0000-00002E140000}"/>
    <cellStyle name="60% - Accent5 28" xfId="5268" xr:uid="{00000000-0005-0000-0000-00002F140000}"/>
    <cellStyle name="60% - Accent5 29" xfId="5269" xr:uid="{00000000-0005-0000-0000-000030140000}"/>
    <cellStyle name="60% - Accent5 3" xfId="5270" xr:uid="{00000000-0005-0000-0000-000031140000}"/>
    <cellStyle name="60% - Accent5 3 2" xfId="5271" xr:uid="{00000000-0005-0000-0000-000032140000}"/>
    <cellStyle name="60% - Accent5 3 3" xfId="5272" xr:uid="{00000000-0005-0000-0000-000033140000}"/>
    <cellStyle name="60% - Accent5 3 4" xfId="5273" xr:uid="{00000000-0005-0000-0000-000034140000}"/>
    <cellStyle name="60% - Accent5 3 5" xfId="5274" xr:uid="{00000000-0005-0000-0000-000035140000}"/>
    <cellStyle name="60% - Accent5 3 6" xfId="5275" xr:uid="{00000000-0005-0000-0000-000036140000}"/>
    <cellStyle name="60% - Accent5 3 7" xfId="5276" xr:uid="{00000000-0005-0000-0000-000037140000}"/>
    <cellStyle name="60% - Accent5 3 8" xfId="5277" xr:uid="{00000000-0005-0000-0000-000038140000}"/>
    <cellStyle name="60% - Accent5 30" xfId="5278" xr:uid="{00000000-0005-0000-0000-000039140000}"/>
    <cellStyle name="60% - Accent5 31" xfId="5279" xr:uid="{00000000-0005-0000-0000-00003A140000}"/>
    <cellStyle name="60% - Accent5 32" xfId="5280" xr:uid="{00000000-0005-0000-0000-00003B140000}"/>
    <cellStyle name="60% - Accent5 33" xfId="5281" xr:uid="{00000000-0005-0000-0000-00003C140000}"/>
    <cellStyle name="60% - Accent5 34" xfId="5282" xr:uid="{00000000-0005-0000-0000-00003D140000}"/>
    <cellStyle name="60% - Accent5 35" xfId="5283" xr:uid="{00000000-0005-0000-0000-00003E140000}"/>
    <cellStyle name="60% - Accent5 36" xfId="5284" xr:uid="{00000000-0005-0000-0000-00003F140000}"/>
    <cellStyle name="60% - Accent5 37" xfId="5285" xr:uid="{00000000-0005-0000-0000-000040140000}"/>
    <cellStyle name="60% - Accent5 38" xfId="5286" xr:uid="{00000000-0005-0000-0000-000041140000}"/>
    <cellStyle name="60% - Accent5 39" xfId="5287" xr:uid="{00000000-0005-0000-0000-000042140000}"/>
    <cellStyle name="60% - Accent5 4" xfId="5288" xr:uid="{00000000-0005-0000-0000-000043140000}"/>
    <cellStyle name="60% - Accent5 4 2" xfId="5289" xr:uid="{00000000-0005-0000-0000-000044140000}"/>
    <cellStyle name="60% - Accent5 4 3" xfId="5290" xr:uid="{00000000-0005-0000-0000-000045140000}"/>
    <cellStyle name="60% - Accent5 4 4" xfId="5291" xr:uid="{00000000-0005-0000-0000-000046140000}"/>
    <cellStyle name="60% - Accent5 4 5" xfId="5292" xr:uid="{00000000-0005-0000-0000-000047140000}"/>
    <cellStyle name="60% - Accent5 4 6" xfId="5293" xr:uid="{00000000-0005-0000-0000-000048140000}"/>
    <cellStyle name="60% - Accent5 4 7" xfId="5294" xr:uid="{00000000-0005-0000-0000-000049140000}"/>
    <cellStyle name="60% - Accent5 4 8" xfId="5295" xr:uid="{00000000-0005-0000-0000-00004A140000}"/>
    <cellStyle name="60% - Accent5 40" xfId="5296" xr:uid="{00000000-0005-0000-0000-00004B140000}"/>
    <cellStyle name="60% - Accent5 41" xfId="5297" xr:uid="{00000000-0005-0000-0000-00004C140000}"/>
    <cellStyle name="60% - Accent5 42" xfId="5298" xr:uid="{00000000-0005-0000-0000-00004D140000}"/>
    <cellStyle name="60% - Accent5 43" xfId="5299" xr:uid="{00000000-0005-0000-0000-00004E140000}"/>
    <cellStyle name="60% - Accent5 44" xfId="5300" xr:uid="{00000000-0005-0000-0000-00004F140000}"/>
    <cellStyle name="60% - Accent5 45" xfId="5301" xr:uid="{00000000-0005-0000-0000-000050140000}"/>
    <cellStyle name="60% - Accent5 46" xfId="5302" xr:uid="{00000000-0005-0000-0000-000051140000}"/>
    <cellStyle name="60% - Accent5 47" xfId="5303" xr:uid="{00000000-0005-0000-0000-000052140000}"/>
    <cellStyle name="60% - Accent5 48" xfId="5304" xr:uid="{00000000-0005-0000-0000-000053140000}"/>
    <cellStyle name="60% - Accent5 49" xfId="5305" xr:uid="{00000000-0005-0000-0000-000054140000}"/>
    <cellStyle name="60% - Accent5 5" xfId="5306" xr:uid="{00000000-0005-0000-0000-000055140000}"/>
    <cellStyle name="60% - Accent5 5 2" xfId="5307" xr:uid="{00000000-0005-0000-0000-000056140000}"/>
    <cellStyle name="60% - Accent5 5 3" xfId="5308" xr:uid="{00000000-0005-0000-0000-000057140000}"/>
    <cellStyle name="60% - Accent5 5 4" xfId="5309" xr:uid="{00000000-0005-0000-0000-000058140000}"/>
    <cellStyle name="60% - Accent5 5 5" xfId="5310" xr:uid="{00000000-0005-0000-0000-000059140000}"/>
    <cellStyle name="60% - Accent5 5 6" xfId="5311" xr:uid="{00000000-0005-0000-0000-00005A140000}"/>
    <cellStyle name="60% - Accent5 5 7" xfId="5312" xr:uid="{00000000-0005-0000-0000-00005B140000}"/>
    <cellStyle name="60% - Accent5 50" xfId="5313" xr:uid="{00000000-0005-0000-0000-00005C140000}"/>
    <cellStyle name="60% - Accent5 51" xfId="5314" xr:uid="{00000000-0005-0000-0000-00005D140000}"/>
    <cellStyle name="60% - Accent5 52" xfId="5315" xr:uid="{00000000-0005-0000-0000-00005E140000}"/>
    <cellStyle name="60% - Accent5 53" xfId="5316" xr:uid="{00000000-0005-0000-0000-00005F140000}"/>
    <cellStyle name="60% - Accent5 54" xfId="5317" xr:uid="{00000000-0005-0000-0000-000060140000}"/>
    <cellStyle name="60% - Accent5 55" xfId="5318" xr:uid="{00000000-0005-0000-0000-000061140000}"/>
    <cellStyle name="60% - Accent5 56" xfId="5319" xr:uid="{00000000-0005-0000-0000-000062140000}"/>
    <cellStyle name="60% - Accent5 57" xfId="5320" xr:uid="{00000000-0005-0000-0000-000063140000}"/>
    <cellStyle name="60% - Accent5 58" xfId="5321" xr:uid="{00000000-0005-0000-0000-000064140000}"/>
    <cellStyle name="60% - Accent5 59" xfId="5322" xr:uid="{00000000-0005-0000-0000-000065140000}"/>
    <cellStyle name="60% - Accent5 6" xfId="5323" xr:uid="{00000000-0005-0000-0000-000066140000}"/>
    <cellStyle name="60% - Accent5 6 2" xfId="5324" xr:uid="{00000000-0005-0000-0000-000067140000}"/>
    <cellStyle name="60% - Accent5 6 3" xfId="5325" xr:uid="{00000000-0005-0000-0000-000068140000}"/>
    <cellStyle name="60% - Accent5 6 4" xfId="5326" xr:uid="{00000000-0005-0000-0000-000069140000}"/>
    <cellStyle name="60% - Accent5 6 5" xfId="5327" xr:uid="{00000000-0005-0000-0000-00006A140000}"/>
    <cellStyle name="60% - Accent5 6 6" xfId="5328" xr:uid="{00000000-0005-0000-0000-00006B140000}"/>
    <cellStyle name="60% - Accent5 6 7" xfId="5329" xr:uid="{00000000-0005-0000-0000-00006C140000}"/>
    <cellStyle name="60% - Accent5 60" xfId="5330" xr:uid="{00000000-0005-0000-0000-00006D140000}"/>
    <cellStyle name="60% - Accent5 61" xfId="5331" xr:uid="{00000000-0005-0000-0000-00006E140000}"/>
    <cellStyle name="60% - Accent5 62" xfId="5332" xr:uid="{00000000-0005-0000-0000-00006F140000}"/>
    <cellStyle name="60% - Accent5 63" xfId="5333" xr:uid="{00000000-0005-0000-0000-000070140000}"/>
    <cellStyle name="60% - Accent5 64" xfId="5334" xr:uid="{00000000-0005-0000-0000-000071140000}"/>
    <cellStyle name="60% - Accent5 65" xfId="5335" xr:uid="{00000000-0005-0000-0000-000072140000}"/>
    <cellStyle name="60% - Accent5 66" xfId="5336" xr:uid="{00000000-0005-0000-0000-000073140000}"/>
    <cellStyle name="60% - Accent5 67" xfId="5337" xr:uid="{00000000-0005-0000-0000-000074140000}"/>
    <cellStyle name="60% - Accent5 68" xfId="5338" xr:uid="{00000000-0005-0000-0000-000075140000}"/>
    <cellStyle name="60% - Accent5 69" xfId="5339" xr:uid="{00000000-0005-0000-0000-000076140000}"/>
    <cellStyle name="60% - Accent5 7" xfId="5340" xr:uid="{00000000-0005-0000-0000-000077140000}"/>
    <cellStyle name="60% - Accent5 7 2" xfId="5341" xr:uid="{00000000-0005-0000-0000-000078140000}"/>
    <cellStyle name="60% - Accent5 7 3" xfId="5342" xr:uid="{00000000-0005-0000-0000-000079140000}"/>
    <cellStyle name="60% - Accent5 7 4" xfId="5343" xr:uid="{00000000-0005-0000-0000-00007A140000}"/>
    <cellStyle name="60% - Accent5 7 5" xfId="5344" xr:uid="{00000000-0005-0000-0000-00007B140000}"/>
    <cellStyle name="60% - Accent5 7 6" xfId="5345" xr:uid="{00000000-0005-0000-0000-00007C140000}"/>
    <cellStyle name="60% - Accent5 7 7" xfId="5346" xr:uid="{00000000-0005-0000-0000-00007D140000}"/>
    <cellStyle name="60% - Accent5 70" xfId="5347" xr:uid="{00000000-0005-0000-0000-00007E140000}"/>
    <cellStyle name="60% - Accent5 71" xfId="5348" xr:uid="{00000000-0005-0000-0000-00007F140000}"/>
    <cellStyle name="60% - Accent5 72" xfId="5349" xr:uid="{00000000-0005-0000-0000-000080140000}"/>
    <cellStyle name="60% - Accent5 8" xfId="5350" xr:uid="{00000000-0005-0000-0000-000081140000}"/>
    <cellStyle name="60% - Accent5 8 2" xfId="5351" xr:uid="{00000000-0005-0000-0000-000082140000}"/>
    <cellStyle name="60% - Accent5 8 3" xfId="5352" xr:uid="{00000000-0005-0000-0000-000083140000}"/>
    <cellStyle name="60% - Accent5 8 4" xfId="5353" xr:uid="{00000000-0005-0000-0000-000084140000}"/>
    <cellStyle name="60% - Accent5 8 5" xfId="5354" xr:uid="{00000000-0005-0000-0000-000085140000}"/>
    <cellStyle name="60% - Accent5 8 6" xfId="5355" xr:uid="{00000000-0005-0000-0000-000086140000}"/>
    <cellStyle name="60% - Accent5 8 7" xfId="5356" xr:uid="{00000000-0005-0000-0000-000087140000}"/>
    <cellStyle name="60% - Accent5 9" xfId="5357" xr:uid="{00000000-0005-0000-0000-000088140000}"/>
    <cellStyle name="60% - Accent6" xfId="30324" builtinId="52" customBuiltin="1"/>
    <cellStyle name="60% - Accent6 10" xfId="5358" xr:uid="{00000000-0005-0000-0000-00008A140000}"/>
    <cellStyle name="60% - Accent6 10 2" xfId="5359" xr:uid="{00000000-0005-0000-0000-00008B140000}"/>
    <cellStyle name="60% - Accent6 10 2 2" xfId="5360" xr:uid="{00000000-0005-0000-0000-00008C140000}"/>
    <cellStyle name="60% - Accent6 10 2 3" xfId="5361" xr:uid="{00000000-0005-0000-0000-00008D140000}"/>
    <cellStyle name="60% - Accent6 10 2 4" xfId="5362" xr:uid="{00000000-0005-0000-0000-00008E140000}"/>
    <cellStyle name="60% - Accent6 10 2 5" xfId="5363" xr:uid="{00000000-0005-0000-0000-00008F140000}"/>
    <cellStyle name="60% - Accent6 10 2 6" xfId="5364" xr:uid="{00000000-0005-0000-0000-000090140000}"/>
    <cellStyle name="60% - Accent6 10 2 7" xfId="5365" xr:uid="{00000000-0005-0000-0000-000091140000}"/>
    <cellStyle name="60% - Accent6 10 3" xfId="5366" xr:uid="{00000000-0005-0000-0000-000092140000}"/>
    <cellStyle name="60% - Accent6 10 4" xfId="5367" xr:uid="{00000000-0005-0000-0000-000093140000}"/>
    <cellStyle name="60% - Accent6 10 5" xfId="5368" xr:uid="{00000000-0005-0000-0000-000094140000}"/>
    <cellStyle name="60% - Accent6 10 6" xfId="5369" xr:uid="{00000000-0005-0000-0000-000095140000}"/>
    <cellStyle name="60% - Accent6 10 7" xfId="5370" xr:uid="{00000000-0005-0000-0000-000096140000}"/>
    <cellStyle name="60% - Accent6 11" xfId="5371" xr:uid="{00000000-0005-0000-0000-000097140000}"/>
    <cellStyle name="60% - Accent6 11 2" xfId="5372" xr:uid="{00000000-0005-0000-0000-000098140000}"/>
    <cellStyle name="60% - Accent6 11 2 2" xfId="5373" xr:uid="{00000000-0005-0000-0000-000099140000}"/>
    <cellStyle name="60% - Accent6 11 2 3" xfId="5374" xr:uid="{00000000-0005-0000-0000-00009A140000}"/>
    <cellStyle name="60% - Accent6 11 2 4" xfId="5375" xr:uid="{00000000-0005-0000-0000-00009B140000}"/>
    <cellStyle name="60% - Accent6 11 2 5" xfId="5376" xr:uid="{00000000-0005-0000-0000-00009C140000}"/>
    <cellStyle name="60% - Accent6 11 2 6" xfId="5377" xr:uid="{00000000-0005-0000-0000-00009D140000}"/>
    <cellStyle name="60% - Accent6 11 2 7" xfId="5378" xr:uid="{00000000-0005-0000-0000-00009E140000}"/>
    <cellStyle name="60% - Accent6 11 3" xfId="5379" xr:uid="{00000000-0005-0000-0000-00009F140000}"/>
    <cellStyle name="60% - Accent6 11 4" xfId="5380" xr:uid="{00000000-0005-0000-0000-0000A0140000}"/>
    <cellStyle name="60% - Accent6 11 5" xfId="5381" xr:uid="{00000000-0005-0000-0000-0000A1140000}"/>
    <cellStyle name="60% - Accent6 11 6" xfId="5382" xr:uid="{00000000-0005-0000-0000-0000A2140000}"/>
    <cellStyle name="60% - Accent6 11 7" xfId="5383" xr:uid="{00000000-0005-0000-0000-0000A3140000}"/>
    <cellStyle name="60% - Accent6 12" xfId="5384" xr:uid="{00000000-0005-0000-0000-0000A4140000}"/>
    <cellStyle name="60% - Accent6 12 2" xfId="5385" xr:uid="{00000000-0005-0000-0000-0000A5140000}"/>
    <cellStyle name="60% - Accent6 12 2 2" xfId="5386" xr:uid="{00000000-0005-0000-0000-0000A6140000}"/>
    <cellStyle name="60% - Accent6 12 2 3" xfId="5387" xr:uid="{00000000-0005-0000-0000-0000A7140000}"/>
    <cellStyle name="60% - Accent6 12 2 4" xfId="5388" xr:uid="{00000000-0005-0000-0000-0000A8140000}"/>
    <cellStyle name="60% - Accent6 12 2 5" xfId="5389" xr:uid="{00000000-0005-0000-0000-0000A9140000}"/>
    <cellStyle name="60% - Accent6 12 2 6" xfId="5390" xr:uid="{00000000-0005-0000-0000-0000AA140000}"/>
    <cellStyle name="60% - Accent6 12 2 7" xfId="5391" xr:uid="{00000000-0005-0000-0000-0000AB140000}"/>
    <cellStyle name="60% - Accent6 12 3" xfId="5392" xr:uid="{00000000-0005-0000-0000-0000AC140000}"/>
    <cellStyle name="60% - Accent6 12 4" xfId="5393" xr:uid="{00000000-0005-0000-0000-0000AD140000}"/>
    <cellStyle name="60% - Accent6 12 5" xfId="5394" xr:uid="{00000000-0005-0000-0000-0000AE140000}"/>
    <cellStyle name="60% - Accent6 12 6" xfId="5395" xr:uid="{00000000-0005-0000-0000-0000AF140000}"/>
    <cellStyle name="60% - Accent6 12 7" xfId="5396" xr:uid="{00000000-0005-0000-0000-0000B0140000}"/>
    <cellStyle name="60% - Accent6 13" xfId="5397" xr:uid="{00000000-0005-0000-0000-0000B1140000}"/>
    <cellStyle name="60% - Accent6 13 2" xfId="5398" xr:uid="{00000000-0005-0000-0000-0000B2140000}"/>
    <cellStyle name="60% - Accent6 13 2 2" xfId="5399" xr:uid="{00000000-0005-0000-0000-0000B3140000}"/>
    <cellStyle name="60% - Accent6 13 2 3" xfId="5400" xr:uid="{00000000-0005-0000-0000-0000B4140000}"/>
    <cellStyle name="60% - Accent6 13 2 4" xfId="5401" xr:uid="{00000000-0005-0000-0000-0000B5140000}"/>
    <cellStyle name="60% - Accent6 13 2 5" xfId="5402" xr:uid="{00000000-0005-0000-0000-0000B6140000}"/>
    <cellStyle name="60% - Accent6 13 2 6" xfId="5403" xr:uid="{00000000-0005-0000-0000-0000B7140000}"/>
    <cellStyle name="60% - Accent6 13 2 7" xfId="5404" xr:uid="{00000000-0005-0000-0000-0000B8140000}"/>
    <cellStyle name="60% - Accent6 13 3" xfId="5405" xr:uid="{00000000-0005-0000-0000-0000B9140000}"/>
    <cellStyle name="60% - Accent6 13 4" xfId="5406" xr:uid="{00000000-0005-0000-0000-0000BA140000}"/>
    <cellStyle name="60% - Accent6 13 5" xfId="5407" xr:uid="{00000000-0005-0000-0000-0000BB140000}"/>
    <cellStyle name="60% - Accent6 13 6" xfId="5408" xr:uid="{00000000-0005-0000-0000-0000BC140000}"/>
    <cellStyle name="60% - Accent6 13 7" xfId="5409" xr:uid="{00000000-0005-0000-0000-0000BD140000}"/>
    <cellStyle name="60% - Accent6 14" xfId="5410" xr:uid="{00000000-0005-0000-0000-0000BE140000}"/>
    <cellStyle name="60% - Accent6 14 2" xfId="5411" xr:uid="{00000000-0005-0000-0000-0000BF140000}"/>
    <cellStyle name="60% - Accent6 14 2 2" xfId="5412" xr:uid="{00000000-0005-0000-0000-0000C0140000}"/>
    <cellStyle name="60% - Accent6 14 2 3" xfId="5413" xr:uid="{00000000-0005-0000-0000-0000C1140000}"/>
    <cellStyle name="60% - Accent6 14 2 4" xfId="5414" xr:uid="{00000000-0005-0000-0000-0000C2140000}"/>
    <cellStyle name="60% - Accent6 14 2 5" xfId="5415" xr:uid="{00000000-0005-0000-0000-0000C3140000}"/>
    <cellStyle name="60% - Accent6 14 2 6" xfId="5416" xr:uid="{00000000-0005-0000-0000-0000C4140000}"/>
    <cellStyle name="60% - Accent6 14 2 7" xfId="5417" xr:uid="{00000000-0005-0000-0000-0000C5140000}"/>
    <cellStyle name="60% - Accent6 14 3" xfId="5418" xr:uid="{00000000-0005-0000-0000-0000C6140000}"/>
    <cellStyle name="60% - Accent6 14 4" xfId="5419" xr:uid="{00000000-0005-0000-0000-0000C7140000}"/>
    <cellStyle name="60% - Accent6 14 5" xfId="5420" xr:uid="{00000000-0005-0000-0000-0000C8140000}"/>
    <cellStyle name="60% - Accent6 14 6" xfId="5421" xr:uid="{00000000-0005-0000-0000-0000C9140000}"/>
    <cellStyle name="60% - Accent6 14 7" xfId="5422" xr:uid="{00000000-0005-0000-0000-0000CA140000}"/>
    <cellStyle name="60% - Accent6 15" xfId="5423" xr:uid="{00000000-0005-0000-0000-0000CB140000}"/>
    <cellStyle name="60% - Accent6 15 2" xfId="5424" xr:uid="{00000000-0005-0000-0000-0000CC140000}"/>
    <cellStyle name="60% - Accent6 15 2 2" xfId="5425" xr:uid="{00000000-0005-0000-0000-0000CD140000}"/>
    <cellStyle name="60% - Accent6 15 2 3" xfId="5426" xr:uid="{00000000-0005-0000-0000-0000CE140000}"/>
    <cellStyle name="60% - Accent6 15 2 4" xfId="5427" xr:uid="{00000000-0005-0000-0000-0000CF140000}"/>
    <cellStyle name="60% - Accent6 15 2 5" xfId="5428" xr:uid="{00000000-0005-0000-0000-0000D0140000}"/>
    <cellStyle name="60% - Accent6 15 2 6" xfId="5429" xr:uid="{00000000-0005-0000-0000-0000D1140000}"/>
    <cellStyle name="60% - Accent6 15 2 7" xfId="5430" xr:uid="{00000000-0005-0000-0000-0000D2140000}"/>
    <cellStyle name="60% - Accent6 15 3" xfId="5431" xr:uid="{00000000-0005-0000-0000-0000D3140000}"/>
    <cellStyle name="60% - Accent6 15 4" xfId="5432" xr:uid="{00000000-0005-0000-0000-0000D4140000}"/>
    <cellStyle name="60% - Accent6 15 5" xfId="5433" xr:uid="{00000000-0005-0000-0000-0000D5140000}"/>
    <cellStyle name="60% - Accent6 15 6" xfId="5434" xr:uid="{00000000-0005-0000-0000-0000D6140000}"/>
    <cellStyle name="60% - Accent6 15 7" xfId="5435" xr:uid="{00000000-0005-0000-0000-0000D7140000}"/>
    <cellStyle name="60% - Accent6 16" xfId="5436" xr:uid="{00000000-0005-0000-0000-0000D8140000}"/>
    <cellStyle name="60% - Accent6 16 2" xfId="5437" xr:uid="{00000000-0005-0000-0000-0000D9140000}"/>
    <cellStyle name="60% - Accent6 16 2 2" xfId="5438" xr:uid="{00000000-0005-0000-0000-0000DA140000}"/>
    <cellStyle name="60% - Accent6 16 2 3" xfId="5439" xr:uid="{00000000-0005-0000-0000-0000DB140000}"/>
    <cellStyle name="60% - Accent6 16 2 4" xfId="5440" xr:uid="{00000000-0005-0000-0000-0000DC140000}"/>
    <cellStyle name="60% - Accent6 16 2 5" xfId="5441" xr:uid="{00000000-0005-0000-0000-0000DD140000}"/>
    <cellStyle name="60% - Accent6 16 2 6" xfId="5442" xr:uid="{00000000-0005-0000-0000-0000DE140000}"/>
    <cellStyle name="60% - Accent6 16 2 7" xfId="5443" xr:uid="{00000000-0005-0000-0000-0000DF140000}"/>
    <cellStyle name="60% - Accent6 16 3" xfId="5444" xr:uid="{00000000-0005-0000-0000-0000E0140000}"/>
    <cellStyle name="60% - Accent6 16 4" xfId="5445" xr:uid="{00000000-0005-0000-0000-0000E1140000}"/>
    <cellStyle name="60% - Accent6 16 5" xfId="5446" xr:uid="{00000000-0005-0000-0000-0000E2140000}"/>
    <cellStyle name="60% - Accent6 16 6" xfId="5447" xr:uid="{00000000-0005-0000-0000-0000E3140000}"/>
    <cellStyle name="60% - Accent6 16 7" xfId="5448" xr:uid="{00000000-0005-0000-0000-0000E4140000}"/>
    <cellStyle name="60% - Accent6 17" xfId="5449" xr:uid="{00000000-0005-0000-0000-0000E5140000}"/>
    <cellStyle name="60% - Accent6 17 2" xfId="5450" xr:uid="{00000000-0005-0000-0000-0000E6140000}"/>
    <cellStyle name="60% - Accent6 17 2 2" xfId="5451" xr:uid="{00000000-0005-0000-0000-0000E7140000}"/>
    <cellStyle name="60% - Accent6 17 2 3" xfId="5452" xr:uid="{00000000-0005-0000-0000-0000E8140000}"/>
    <cellStyle name="60% - Accent6 17 2 4" xfId="5453" xr:uid="{00000000-0005-0000-0000-0000E9140000}"/>
    <cellStyle name="60% - Accent6 17 2 5" xfId="5454" xr:uid="{00000000-0005-0000-0000-0000EA140000}"/>
    <cellStyle name="60% - Accent6 17 2 6" xfId="5455" xr:uid="{00000000-0005-0000-0000-0000EB140000}"/>
    <cellStyle name="60% - Accent6 17 2 7" xfId="5456" xr:uid="{00000000-0005-0000-0000-0000EC140000}"/>
    <cellStyle name="60% - Accent6 17 3" xfId="5457" xr:uid="{00000000-0005-0000-0000-0000ED140000}"/>
    <cellStyle name="60% - Accent6 17 4" xfId="5458" xr:uid="{00000000-0005-0000-0000-0000EE140000}"/>
    <cellStyle name="60% - Accent6 17 5" xfId="5459" xr:uid="{00000000-0005-0000-0000-0000EF140000}"/>
    <cellStyle name="60% - Accent6 17 6" xfId="5460" xr:uid="{00000000-0005-0000-0000-0000F0140000}"/>
    <cellStyle name="60% - Accent6 17 7" xfId="5461" xr:uid="{00000000-0005-0000-0000-0000F1140000}"/>
    <cellStyle name="60% - Accent6 18" xfId="5462" xr:uid="{00000000-0005-0000-0000-0000F2140000}"/>
    <cellStyle name="60% - Accent6 18 2" xfId="5463" xr:uid="{00000000-0005-0000-0000-0000F3140000}"/>
    <cellStyle name="60% - Accent6 18 2 2" xfId="5464" xr:uid="{00000000-0005-0000-0000-0000F4140000}"/>
    <cellStyle name="60% - Accent6 18 2 3" xfId="5465" xr:uid="{00000000-0005-0000-0000-0000F5140000}"/>
    <cellStyle name="60% - Accent6 18 2 4" xfId="5466" xr:uid="{00000000-0005-0000-0000-0000F6140000}"/>
    <cellStyle name="60% - Accent6 18 2 5" xfId="5467" xr:uid="{00000000-0005-0000-0000-0000F7140000}"/>
    <cellStyle name="60% - Accent6 18 2 6" xfId="5468" xr:uid="{00000000-0005-0000-0000-0000F8140000}"/>
    <cellStyle name="60% - Accent6 18 2 7" xfId="5469" xr:uid="{00000000-0005-0000-0000-0000F9140000}"/>
    <cellStyle name="60% - Accent6 18 3" xfId="5470" xr:uid="{00000000-0005-0000-0000-0000FA140000}"/>
    <cellStyle name="60% - Accent6 18 4" xfId="5471" xr:uid="{00000000-0005-0000-0000-0000FB140000}"/>
    <cellStyle name="60% - Accent6 18 5" xfId="5472" xr:uid="{00000000-0005-0000-0000-0000FC140000}"/>
    <cellStyle name="60% - Accent6 18 6" xfId="5473" xr:uid="{00000000-0005-0000-0000-0000FD140000}"/>
    <cellStyle name="60% - Accent6 18 7" xfId="5474" xr:uid="{00000000-0005-0000-0000-0000FE140000}"/>
    <cellStyle name="60% - Accent6 19" xfId="5475" xr:uid="{00000000-0005-0000-0000-0000FF140000}"/>
    <cellStyle name="60% - Accent6 19 2" xfId="5476" xr:uid="{00000000-0005-0000-0000-000000150000}"/>
    <cellStyle name="60% - Accent6 19 2 2" xfId="5477" xr:uid="{00000000-0005-0000-0000-000001150000}"/>
    <cellStyle name="60% - Accent6 19 2 3" xfId="5478" xr:uid="{00000000-0005-0000-0000-000002150000}"/>
    <cellStyle name="60% - Accent6 19 2 4" xfId="5479" xr:uid="{00000000-0005-0000-0000-000003150000}"/>
    <cellStyle name="60% - Accent6 19 2 5" xfId="5480" xr:uid="{00000000-0005-0000-0000-000004150000}"/>
    <cellStyle name="60% - Accent6 19 2 6" xfId="5481" xr:uid="{00000000-0005-0000-0000-000005150000}"/>
    <cellStyle name="60% - Accent6 19 2 7" xfId="5482" xr:uid="{00000000-0005-0000-0000-000006150000}"/>
    <cellStyle name="60% - Accent6 19 3" xfId="5483" xr:uid="{00000000-0005-0000-0000-000007150000}"/>
    <cellStyle name="60% - Accent6 19 4" xfId="5484" xr:uid="{00000000-0005-0000-0000-000008150000}"/>
    <cellStyle name="60% - Accent6 19 5" xfId="5485" xr:uid="{00000000-0005-0000-0000-000009150000}"/>
    <cellStyle name="60% - Accent6 19 6" xfId="5486" xr:uid="{00000000-0005-0000-0000-00000A150000}"/>
    <cellStyle name="60% - Accent6 19 7" xfId="5487" xr:uid="{00000000-0005-0000-0000-00000B150000}"/>
    <cellStyle name="60% - Accent6 2" xfId="5488" xr:uid="{00000000-0005-0000-0000-00000C150000}"/>
    <cellStyle name="60% - Accent6 2 10" xfId="5489" xr:uid="{00000000-0005-0000-0000-00000D150000}"/>
    <cellStyle name="60% - Accent6 2 10 2" xfId="5490" xr:uid="{00000000-0005-0000-0000-00000E150000}"/>
    <cellStyle name="60% - Accent6 2 11" xfId="5491" xr:uid="{00000000-0005-0000-0000-00000F150000}"/>
    <cellStyle name="60% - Accent6 2 11 2" xfId="5492" xr:uid="{00000000-0005-0000-0000-000010150000}"/>
    <cellStyle name="60% - Accent6 2 12" xfId="5493" xr:uid="{00000000-0005-0000-0000-000011150000}"/>
    <cellStyle name="60% - Accent6 2 12 2" xfId="5494" xr:uid="{00000000-0005-0000-0000-000012150000}"/>
    <cellStyle name="60% - Accent6 2 13" xfId="5495" xr:uid="{00000000-0005-0000-0000-000013150000}"/>
    <cellStyle name="60% - Accent6 2 13 2" xfId="5496" xr:uid="{00000000-0005-0000-0000-000014150000}"/>
    <cellStyle name="60% - Accent6 2 14" xfId="5497" xr:uid="{00000000-0005-0000-0000-000015150000}"/>
    <cellStyle name="60% - Accent6 2 2" xfId="5498" xr:uid="{00000000-0005-0000-0000-000016150000}"/>
    <cellStyle name="60% - Accent6 2 3" xfId="5499" xr:uid="{00000000-0005-0000-0000-000017150000}"/>
    <cellStyle name="60% - Accent6 2 4" xfId="5500" xr:uid="{00000000-0005-0000-0000-000018150000}"/>
    <cellStyle name="60% - Accent6 2 5" xfId="5501" xr:uid="{00000000-0005-0000-0000-000019150000}"/>
    <cellStyle name="60% - Accent6 2 6" xfId="5502" xr:uid="{00000000-0005-0000-0000-00001A150000}"/>
    <cellStyle name="60% - Accent6 2 7" xfId="5503" xr:uid="{00000000-0005-0000-0000-00001B150000}"/>
    <cellStyle name="60% - Accent6 2 8" xfId="5504" xr:uid="{00000000-0005-0000-0000-00001C150000}"/>
    <cellStyle name="60% - Accent6 2 9" xfId="5505" xr:uid="{00000000-0005-0000-0000-00001D150000}"/>
    <cellStyle name="60% - Accent6 2 9 2" xfId="5506" xr:uid="{00000000-0005-0000-0000-00001E150000}"/>
    <cellStyle name="60% - Accent6 20" xfId="5507" xr:uid="{00000000-0005-0000-0000-00001F150000}"/>
    <cellStyle name="60% - Accent6 20 2" xfId="5508" xr:uid="{00000000-0005-0000-0000-000020150000}"/>
    <cellStyle name="60% - Accent6 20 2 2" xfId="5509" xr:uid="{00000000-0005-0000-0000-000021150000}"/>
    <cellStyle name="60% - Accent6 20 2 3" xfId="5510" xr:uid="{00000000-0005-0000-0000-000022150000}"/>
    <cellStyle name="60% - Accent6 20 2 4" xfId="5511" xr:uid="{00000000-0005-0000-0000-000023150000}"/>
    <cellStyle name="60% - Accent6 20 2 5" xfId="5512" xr:uid="{00000000-0005-0000-0000-000024150000}"/>
    <cellStyle name="60% - Accent6 20 2 6" xfId="5513" xr:uid="{00000000-0005-0000-0000-000025150000}"/>
    <cellStyle name="60% - Accent6 20 2 7" xfId="5514" xr:uid="{00000000-0005-0000-0000-000026150000}"/>
    <cellStyle name="60% - Accent6 20 3" xfId="5515" xr:uid="{00000000-0005-0000-0000-000027150000}"/>
    <cellStyle name="60% - Accent6 20 4" xfId="5516" xr:uid="{00000000-0005-0000-0000-000028150000}"/>
    <cellStyle name="60% - Accent6 20 5" xfId="5517" xr:uid="{00000000-0005-0000-0000-000029150000}"/>
    <cellStyle name="60% - Accent6 20 6" xfId="5518" xr:uid="{00000000-0005-0000-0000-00002A150000}"/>
    <cellStyle name="60% - Accent6 20 7" xfId="5519" xr:uid="{00000000-0005-0000-0000-00002B150000}"/>
    <cellStyle name="60% - Accent6 21" xfId="5520" xr:uid="{00000000-0005-0000-0000-00002C150000}"/>
    <cellStyle name="60% - Accent6 21 2" xfId="5521" xr:uid="{00000000-0005-0000-0000-00002D150000}"/>
    <cellStyle name="60% - Accent6 21 2 2" xfId="5522" xr:uid="{00000000-0005-0000-0000-00002E150000}"/>
    <cellStyle name="60% - Accent6 21 2 3" xfId="5523" xr:uid="{00000000-0005-0000-0000-00002F150000}"/>
    <cellStyle name="60% - Accent6 21 2 4" xfId="5524" xr:uid="{00000000-0005-0000-0000-000030150000}"/>
    <cellStyle name="60% - Accent6 21 2 5" xfId="5525" xr:uid="{00000000-0005-0000-0000-000031150000}"/>
    <cellStyle name="60% - Accent6 21 2 6" xfId="5526" xr:uid="{00000000-0005-0000-0000-000032150000}"/>
    <cellStyle name="60% - Accent6 21 2 7" xfId="5527" xr:uid="{00000000-0005-0000-0000-000033150000}"/>
    <cellStyle name="60% - Accent6 21 3" xfId="5528" xr:uid="{00000000-0005-0000-0000-000034150000}"/>
    <cellStyle name="60% - Accent6 21 4" xfId="5529" xr:uid="{00000000-0005-0000-0000-000035150000}"/>
    <cellStyle name="60% - Accent6 21 5" xfId="5530" xr:uid="{00000000-0005-0000-0000-000036150000}"/>
    <cellStyle name="60% - Accent6 21 6" xfId="5531" xr:uid="{00000000-0005-0000-0000-000037150000}"/>
    <cellStyle name="60% - Accent6 21 7" xfId="5532" xr:uid="{00000000-0005-0000-0000-000038150000}"/>
    <cellStyle name="60% - Accent6 22" xfId="5533" xr:uid="{00000000-0005-0000-0000-000039150000}"/>
    <cellStyle name="60% - Accent6 22 2" xfId="5534" xr:uid="{00000000-0005-0000-0000-00003A150000}"/>
    <cellStyle name="60% - Accent6 22 2 2" xfId="5535" xr:uid="{00000000-0005-0000-0000-00003B150000}"/>
    <cellStyle name="60% - Accent6 22 2 3" xfId="5536" xr:uid="{00000000-0005-0000-0000-00003C150000}"/>
    <cellStyle name="60% - Accent6 22 2 4" xfId="5537" xr:uid="{00000000-0005-0000-0000-00003D150000}"/>
    <cellStyle name="60% - Accent6 22 2 5" xfId="5538" xr:uid="{00000000-0005-0000-0000-00003E150000}"/>
    <cellStyle name="60% - Accent6 22 2 6" xfId="5539" xr:uid="{00000000-0005-0000-0000-00003F150000}"/>
    <cellStyle name="60% - Accent6 22 2 7" xfId="5540" xr:uid="{00000000-0005-0000-0000-000040150000}"/>
    <cellStyle name="60% - Accent6 22 3" xfId="5541" xr:uid="{00000000-0005-0000-0000-000041150000}"/>
    <cellStyle name="60% - Accent6 22 4" xfId="5542" xr:uid="{00000000-0005-0000-0000-000042150000}"/>
    <cellStyle name="60% - Accent6 22 5" xfId="5543" xr:uid="{00000000-0005-0000-0000-000043150000}"/>
    <cellStyle name="60% - Accent6 22 6" xfId="5544" xr:uid="{00000000-0005-0000-0000-000044150000}"/>
    <cellStyle name="60% - Accent6 22 7" xfId="5545" xr:uid="{00000000-0005-0000-0000-000045150000}"/>
    <cellStyle name="60% - Accent6 23" xfId="5546" xr:uid="{00000000-0005-0000-0000-000046150000}"/>
    <cellStyle name="60% - Accent6 23 2" xfId="5547" xr:uid="{00000000-0005-0000-0000-000047150000}"/>
    <cellStyle name="60% - Accent6 23 2 2" xfId="5548" xr:uid="{00000000-0005-0000-0000-000048150000}"/>
    <cellStyle name="60% - Accent6 23 2 3" xfId="5549" xr:uid="{00000000-0005-0000-0000-000049150000}"/>
    <cellStyle name="60% - Accent6 23 2 4" xfId="5550" xr:uid="{00000000-0005-0000-0000-00004A150000}"/>
    <cellStyle name="60% - Accent6 23 2 5" xfId="5551" xr:uid="{00000000-0005-0000-0000-00004B150000}"/>
    <cellStyle name="60% - Accent6 23 2 6" xfId="5552" xr:uid="{00000000-0005-0000-0000-00004C150000}"/>
    <cellStyle name="60% - Accent6 23 2 7" xfId="5553" xr:uid="{00000000-0005-0000-0000-00004D150000}"/>
    <cellStyle name="60% - Accent6 23 3" xfId="5554" xr:uid="{00000000-0005-0000-0000-00004E150000}"/>
    <cellStyle name="60% - Accent6 23 4" xfId="5555" xr:uid="{00000000-0005-0000-0000-00004F150000}"/>
    <cellStyle name="60% - Accent6 23 5" xfId="5556" xr:uid="{00000000-0005-0000-0000-000050150000}"/>
    <cellStyle name="60% - Accent6 23 6" xfId="5557" xr:uid="{00000000-0005-0000-0000-000051150000}"/>
    <cellStyle name="60% - Accent6 23 7" xfId="5558" xr:uid="{00000000-0005-0000-0000-000052150000}"/>
    <cellStyle name="60% - Accent6 24" xfId="5559" xr:uid="{00000000-0005-0000-0000-000053150000}"/>
    <cellStyle name="60% - Accent6 25" xfId="5560" xr:uid="{00000000-0005-0000-0000-000054150000}"/>
    <cellStyle name="60% - Accent6 26" xfId="5561" xr:uid="{00000000-0005-0000-0000-000055150000}"/>
    <cellStyle name="60% - Accent6 27" xfId="5562" xr:uid="{00000000-0005-0000-0000-000056150000}"/>
    <cellStyle name="60% - Accent6 28" xfId="5563" xr:uid="{00000000-0005-0000-0000-000057150000}"/>
    <cellStyle name="60% - Accent6 29" xfId="5564" xr:uid="{00000000-0005-0000-0000-000058150000}"/>
    <cellStyle name="60% - Accent6 3" xfId="5565" xr:uid="{00000000-0005-0000-0000-000059150000}"/>
    <cellStyle name="60% - Accent6 3 10" xfId="5566" xr:uid="{00000000-0005-0000-0000-00005A150000}"/>
    <cellStyle name="60% - Accent6 3 11" xfId="5567" xr:uid="{00000000-0005-0000-0000-00005B150000}"/>
    <cellStyle name="60% - Accent6 3 12" xfId="5568" xr:uid="{00000000-0005-0000-0000-00005C150000}"/>
    <cellStyle name="60% - Accent6 3 13" xfId="5569" xr:uid="{00000000-0005-0000-0000-00005D150000}"/>
    <cellStyle name="60% - Accent6 3 14" xfId="5570" xr:uid="{00000000-0005-0000-0000-00005E150000}"/>
    <cellStyle name="60% - Accent6 3 15" xfId="5571" xr:uid="{00000000-0005-0000-0000-00005F150000}"/>
    <cellStyle name="60% - Accent6 3 2" xfId="5572" xr:uid="{00000000-0005-0000-0000-000060150000}"/>
    <cellStyle name="60% - Accent6 3 3" xfId="5573" xr:uid="{00000000-0005-0000-0000-000061150000}"/>
    <cellStyle name="60% - Accent6 3 4" xfId="5574" xr:uid="{00000000-0005-0000-0000-000062150000}"/>
    <cellStyle name="60% - Accent6 3 5" xfId="5575" xr:uid="{00000000-0005-0000-0000-000063150000}"/>
    <cellStyle name="60% - Accent6 3 6" xfId="5576" xr:uid="{00000000-0005-0000-0000-000064150000}"/>
    <cellStyle name="60% - Accent6 3 7" xfId="5577" xr:uid="{00000000-0005-0000-0000-000065150000}"/>
    <cellStyle name="60% - Accent6 3 8" xfId="5578" xr:uid="{00000000-0005-0000-0000-000066150000}"/>
    <cellStyle name="60% - Accent6 3 9" xfId="5579" xr:uid="{00000000-0005-0000-0000-000067150000}"/>
    <cellStyle name="60% - Accent6 30" xfId="5580" xr:uid="{00000000-0005-0000-0000-000068150000}"/>
    <cellStyle name="60% - Accent6 31" xfId="5581" xr:uid="{00000000-0005-0000-0000-000069150000}"/>
    <cellStyle name="60% - Accent6 32" xfId="5582" xr:uid="{00000000-0005-0000-0000-00006A150000}"/>
    <cellStyle name="60% - Accent6 33" xfId="5583" xr:uid="{00000000-0005-0000-0000-00006B150000}"/>
    <cellStyle name="60% - Accent6 34" xfId="5584" xr:uid="{00000000-0005-0000-0000-00006C150000}"/>
    <cellStyle name="60% - Accent6 35" xfId="5585" xr:uid="{00000000-0005-0000-0000-00006D150000}"/>
    <cellStyle name="60% - Accent6 36" xfId="5586" xr:uid="{00000000-0005-0000-0000-00006E150000}"/>
    <cellStyle name="60% - Accent6 37" xfId="5587" xr:uid="{00000000-0005-0000-0000-00006F150000}"/>
    <cellStyle name="60% - Accent6 38" xfId="5588" xr:uid="{00000000-0005-0000-0000-000070150000}"/>
    <cellStyle name="60% - Accent6 39" xfId="5589" xr:uid="{00000000-0005-0000-0000-000071150000}"/>
    <cellStyle name="60% - Accent6 4" xfId="5590" xr:uid="{00000000-0005-0000-0000-000072150000}"/>
    <cellStyle name="60% - Accent6 4 10" xfId="5591" xr:uid="{00000000-0005-0000-0000-000073150000}"/>
    <cellStyle name="60% - Accent6 4 11" xfId="5592" xr:uid="{00000000-0005-0000-0000-000074150000}"/>
    <cellStyle name="60% - Accent6 4 12" xfId="5593" xr:uid="{00000000-0005-0000-0000-000075150000}"/>
    <cellStyle name="60% - Accent6 4 13" xfId="5594" xr:uid="{00000000-0005-0000-0000-000076150000}"/>
    <cellStyle name="60% - Accent6 4 14" xfId="5595" xr:uid="{00000000-0005-0000-0000-000077150000}"/>
    <cellStyle name="60% - Accent6 4 2" xfId="5596" xr:uid="{00000000-0005-0000-0000-000078150000}"/>
    <cellStyle name="60% - Accent6 4 3" xfId="5597" xr:uid="{00000000-0005-0000-0000-000079150000}"/>
    <cellStyle name="60% - Accent6 4 4" xfId="5598" xr:uid="{00000000-0005-0000-0000-00007A150000}"/>
    <cellStyle name="60% - Accent6 4 5" xfId="5599" xr:uid="{00000000-0005-0000-0000-00007B150000}"/>
    <cellStyle name="60% - Accent6 4 6" xfId="5600" xr:uid="{00000000-0005-0000-0000-00007C150000}"/>
    <cellStyle name="60% - Accent6 4 7" xfId="5601" xr:uid="{00000000-0005-0000-0000-00007D150000}"/>
    <cellStyle name="60% - Accent6 4 8" xfId="5602" xr:uid="{00000000-0005-0000-0000-00007E150000}"/>
    <cellStyle name="60% - Accent6 4 9" xfId="5603" xr:uid="{00000000-0005-0000-0000-00007F150000}"/>
    <cellStyle name="60% - Accent6 40" xfId="5604" xr:uid="{00000000-0005-0000-0000-000080150000}"/>
    <cellStyle name="60% - Accent6 41" xfId="5605" xr:uid="{00000000-0005-0000-0000-000081150000}"/>
    <cellStyle name="60% - Accent6 42" xfId="5606" xr:uid="{00000000-0005-0000-0000-000082150000}"/>
    <cellStyle name="60% - Accent6 43" xfId="5607" xr:uid="{00000000-0005-0000-0000-000083150000}"/>
    <cellStyle name="60% - Accent6 44" xfId="5608" xr:uid="{00000000-0005-0000-0000-000084150000}"/>
    <cellStyle name="60% - Accent6 45" xfId="5609" xr:uid="{00000000-0005-0000-0000-000085150000}"/>
    <cellStyle name="60% - Accent6 46" xfId="5610" xr:uid="{00000000-0005-0000-0000-000086150000}"/>
    <cellStyle name="60% - Accent6 47" xfId="5611" xr:uid="{00000000-0005-0000-0000-000087150000}"/>
    <cellStyle name="60% - Accent6 48" xfId="5612" xr:uid="{00000000-0005-0000-0000-000088150000}"/>
    <cellStyle name="60% - Accent6 49" xfId="5613" xr:uid="{00000000-0005-0000-0000-000089150000}"/>
    <cellStyle name="60% - Accent6 5" xfId="5614" xr:uid="{00000000-0005-0000-0000-00008A150000}"/>
    <cellStyle name="60% - Accent6 5 10" xfId="5615" xr:uid="{00000000-0005-0000-0000-00008B150000}"/>
    <cellStyle name="60% - Accent6 5 11" xfId="5616" xr:uid="{00000000-0005-0000-0000-00008C150000}"/>
    <cellStyle name="60% - Accent6 5 12" xfId="5617" xr:uid="{00000000-0005-0000-0000-00008D150000}"/>
    <cellStyle name="60% - Accent6 5 13" xfId="5618" xr:uid="{00000000-0005-0000-0000-00008E150000}"/>
    <cellStyle name="60% - Accent6 5 2" xfId="5619" xr:uid="{00000000-0005-0000-0000-00008F150000}"/>
    <cellStyle name="60% - Accent6 5 3" xfId="5620" xr:uid="{00000000-0005-0000-0000-000090150000}"/>
    <cellStyle name="60% - Accent6 5 4" xfId="5621" xr:uid="{00000000-0005-0000-0000-000091150000}"/>
    <cellStyle name="60% - Accent6 5 5" xfId="5622" xr:uid="{00000000-0005-0000-0000-000092150000}"/>
    <cellStyle name="60% - Accent6 5 6" xfId="5623" xr:uid="{00000000-0005-0000-0000-000093150000}"/>
    <cellStyle name="60% - Accent6 5 7" xfId="5624" xr:uid="{00000000-0005-0000-0000-000094150000}"/>
    <cellStyle name="60% - Accent6 5 8" xfId="5625" xr:uid="{00000000-0005-0000-0000-000095150000}"/>
    <cellStyle name="60% - Accent6 5 9" xfId="5626" xr:uid="{00000000-0005-0000-0000-000096150000}"/>
    <cellStyle name="60% - Accent6 50" xfId="5627" xr:uid="{00000000-0005-0000-0000-000097150000}"/>
    <cellStyle name="60% - Accent6 51" xfId="5628" xr:uid="{00000000-0005-0000-0000-000098150000}"/>
    <cellStyle name="60% - Accent6 52" xfId="5629" xr:uid="{00000000-0005-0000-0000-000099150000}"/>
    <cellStyle name="60% - Accent6 53" xfId="5630" xr:uid="{00000000-0005-0000-0000-00009A150000}"/>
    <cellStyle name="60% - Accent6 54" xfId="5631" xr:uid="{00000000-0005-0000-0000-00009B150000}"/>
    <cellStyle name="60% - Accent6 55" xfId="5632" xr:uid="{00000000-0005-0000-0000-00009C150000}"/>
    <cellStyle name="60% - Accent6 56" xfId="5633" xr:uid="{00000000-0005-0000-0000-00009D150000}"/>
    <cellStyle name="60% - Accent6 57" xfId="5634" xr:uid="{00000000-0005-0000-0000-00009E150000}"/>
    <cellStyle name="60% - Accent6 58" xfId="5635" xr:uid="{00000000-0005-0000-0000-00009F150000}"/>
    <cellStyle name="60% - Accent6 59" xfId="5636" xr:uid="{00000000-0005-0000-0000-0000A0150000}"/>
    <cellStyle name="60% - Accent6 6" xfId="5637" xr:uid="{00000000-0005-0000-0000-0000A1150000}"/>
    <cellStyle name="60% - Accent6 6 10" xfId="5638" xr:uid="{00000000-0005-0000-0000-0000A2150000}"/>
    <cellStyle name="60% - Accent6 6 11" xfId="5639" xr:uid="{00000000-0005-0000-0000-0000A3150000}"/>
    <cellStyle name="60% - Accent6 6 12" xfId="5640" xr:uid="{00000000-0005-0000-0000-0000A4150000}"/>
    <cellStyle name="60% - Accent6 6 13" xfId="5641" xr:uid="{00000000-0005-0000-0000-0000A5150000}"/>
    <cellStyle name="60% - Accent6 6 2" xfId="5642" xr:uid="{00000000-0005-0000-0000-0000A6150000}"/>
    <cellStyle name="60% - Accent6 6 3" xfId="5643" xr:uid="{00000000-0005-0000-0000-0000A7150000}"/>
    <cellStyle name="60% - Accent6 6 4" xfId="5644" xr:uid="{00000000-0005-0000-0000-0000A8150000}"/>
    <cellStyle name="60% - Accent6 6 5" xfId="5645" xr:uid="{00000000-0005-0000-0000-0000A9150000}"/>
    <cellStyle name="60% - Accent6 6 6" xfId="5646" xr:uid="{00000000-0005-0000-0000-0000AA150000}"/>
    <cellStyle name="60% - Accent6 6 7" xfId="5647" xr:uid="{00000000-0005-0000-0000-0000AB150000}"/>
    <cellStyle name="60% - Accent6 6 8" xfId="5648" xr:uid="{00000000-0005-0000-0000-0000AC150000}"/>
    <cellStyle name="60% - Accent6 6 9" xfId="5649" xr:uid="{00000000-0005-0000-0000-0000AD150000}"/>
    <cellStyle name="60% - Accent6 60" xfId="5650" xr:uid="{00000000-0005-0000-0000-0000AE150000}"/>
    <cellStyle name="60% - Accent6 61" xfId="5651" xr:uid="{00000000-0005-0000-0000-0000AF150000}"/>
    <cellStyle name="60% - Accent6 62" xfId="5652" xr:uid="{00000000-0005-0000-0000-0000B0150000}"/>
    <cellStyle name="60% - Accent6 63" xfId="5653" xr:uid="{00000000-0005-0000-0000-0000B1150000}"/>
    <cellStyle name="60% - Accent6 64" xfId="5654" xr:uid="{00000000-0005-0000-0000-0000B2150000}"/>
    <cellStyle name="60% - Accent6 65" xfId="5655" xr:uid="{00000000-0005-0000-0000-0000B3150000}"/>
    <cellStyle name="60% - Accent6 66" xfId="5656" xr:uid="{00000000-0005-0000-0000-0000B4150000}"/>
    <cellStyle name="60% - Accent6 67" xfId="5657" xr:uid="{00000000-0005-0000-0000-0000B5150000}"/>
    <cellStyle name="60% - Accent6 68" xfId="5658" xr:uid="{00000000-0005-0000-0000-0000B6150000}"/>
    <cellStyle name="60% - Accent6 69" xfId="5659" xr:uid="{00000000-0005-0000-0000-0000B7150000}"/>
    <cellStyle name="60% - Accent6 7" xfId="5660" xr:uid="{00000000-0005-0000-0000-0000B8150000}"/>
    <cellStyle name="60% - Accent6 7 10" xfId="5661" xr:uid="{00000000-0005-0000-0000-0000B9150000}"/>
    <cellStyle name="60% - Accent6 7 11" xfId="5662" xr:uid="{00000000-0005-0000-0000-0000BA150000}"/>
    <cellStyle name="60% - Accent6 7 12" xfId="5663" xr:uid="{00000000-0005-0000-0000-0000BB150000}"/>
    <cellStyle name="60% - Accent6 7 13" xfId="5664" xr:uid="{00000000-0005-0000-0000-0000BC150000}"/>
    <cellStyle name="60% - Accent6 7 2" xfId="5665" xr:uid="{00000000-0005-0000-0000-0000BD150000}"/>
    <cellStyle name="60% - Accent6 7 3" xfId="5666" xr:uid="{00000000-0005-0000-0000-0000BE150000}"/>
    <cellStyle name="60% - Accent6 7 4" xfId="5667" xr:uid="{00000000-0005-0000-0000-0000BF150000}"/>
    <cellStyle name="60% - Accent6 7 5" xfId="5668" xr:uid="{00000000-0005-0000-0000-0000C0150000}"/>
    <cellStyle name="60% - Accent6 7 6" xfId="5669" xr:uid="{00000000-0005-0000-0000-0000C1150000}"/>
    <cellStyle name="60% - Accent6 7 7" xfId="5670" xr:uid="{00000000-0005-0000-0000-0000C2150000}"/>
    <cellStyle name="60% - Accent6 7 8" xfId="5671" xr:uid="{00000000-0005-0000-0000-0000C3150000}"/>
    <cellStyle name="60% - Accent6 7 9" xfId="5672" xr:uid="{00000000-0005-0000-0000-0000C4150000}"/>
    <cellStyle name="60% - Accent6 70" xfId="5673" xr:uid="{00000000-0005-0000-0000-0000C5150000}"/>
    <cellStyle name="60% - Accent6 71" xfId="5674" xr:uid="{00000000-0005-0000-0000-0000C6150000}"/>
    <cellStyle name="60% - Accent6 72" xfId="5675" xr:uid="{00000000-0005-0000-0000-0000C7150000}"/>
    <cellStyle name="60% - Accent6 8" xfId="5676" xr:uid="{00000000-0005-0000-0000-0000C8150000}"/>
    <cellStyle name="60% - Accent6 8 10" xfId="5677" xr:uid="{00000000-0005-0000-0000-0000C9150000}"/>
    <cellStyle name="60% - Accent6 8 11" xfId="5678" xr:uid="{00000000-0005-0000-0000-0000CA150000}"/>
    <cellStyle name="60% - Accent6 8 12" xfId="5679" xr:uid="{00000000-0005-0000-0000-0000CB150000}"/>
    <cellStyle name="60% - Accent6 8 13" xfId="5680" xr:uid="{00000000-0005-0000-0000-0000CC150000}"/>
    <cellStyle name="60% - Accent6 8 2" xfId="5681" xr:uid="{00000000-0005-0000-0000-0000CD150000}"/>
    <cellStyle name="60% - Accent6 8 3" xfId="5682" xr:uid="{00000000-0005-0000-0000-0000CE150000}"/>
    <cellStyle name="60% - Accent6 8 4" xfId="5683" xr:uid="{00000000-0005-0000-0000-0000CF150000}"/>
    <cellStyle name="60% - Accent6 8 5" xfId="5684" xr:uid="{00000000-0005-0000-0000-0000D0150000}"/>
    <cellStyle name="60% - Accent6 8 6" xfId="5685" xr:uid="{00000000-0005-0000-0000-0000D1150000}"/>
    <cellStyle name="60% - Accent6 8 7" xfId="5686" xr:uid="{00000000-0005-0000-0000-0000D2150000}"/>
    <cellStyle name="60% - Accent6 8 8" xfId="5687" xr:uid="{00000000-0005-0000-0000-0000D3150000}"/>
    <cellStyle name="60% - Accent6 8 9" xfId="5688" xr:uid="{00000000-0005-0000-0000-0000D4150000}"/>
    <cellStyle name="60% - Accent6 9" xfId="5689" xr:uid="{00000000-0005-0000-0000-0000D5150000}"/>
    <cellStyle name="60% - Accent6 9 2" xfId="5690" xr:uid="{00000000-0005-0000-0000-0000D6150000}"/>
    <cellStyle name="60% - Accent6 9 2 2" xfId="5691" xr:uid="{00000000-0005-0000-0000-0000D7150000}"/>
    <cellStyle name="60% - Accent6 9 2 3" xfId="5692" xr:uid="{00000000-0005-0000-0000-0000D8150000}"/>
    <cellStyle name="60% - Accent6 9 2 4" xfId="5693" xr:uid="{00000000-0005-0000-0000-0000D9150000}"/>
    <cellStyle name="60% - Accent6 9 2 5" xfId="5694" xr:uid="{00000000-0005-0000-0000-0000DA150000}"/>
    <cellStyle name="60% - Accent6 9 2 6" xfId="5695" xr:uid="{00000000-0005-0000-0000-0000DB150000}"/>
    <cellStyle name="60% - Accent6 9 2 7" xfId="5696" xr:uid="{00000000-0005-0000-0000-0000DC150000}"/>
    <cellStyle name="60% - Accent6 9 3" xfId="5697" xr:uid="{00000000-0005-0000-0000-0000DD150000}"/>
    <cellStyle name="60% - Accent6 9 4" xfId="5698" xr:uid="{00000000-0005-0000-0000-0000DE150000}"/>
    <cellStyle name="60% - Accent6 9 5" xfId="5699" xr:uid="{00000000-0005-0000-0000-0000DF150000}"/>
    <cellStyle name="60% - Accent6 9 6" xfId="5700" xr:uid="{00000000-0005-0000-0000-0000E0150000}"/>
    <cellStyle name="60% - Accent6 9 7" xfId="5701" xr:uid="{00000000-0005-0000-0000-0000E1150000}"/>
    <cellStyle name="Accent1" xfId="30301" builtinId="29" customBuiltin="1"/>
    <cellStyle name="Accent1 10" xfId="5702" xr:uid="{00000000-0005-0000-0000-0000E3150000}"/>
    <cellStyle name="Accent1 10 2" xfId="5703" xr:uid="{00000000-0005-0000-0000-0000E4150000}"/>
    <cellStyle name="Accent1 10 2 2" xfId="5704" xr:uid="{00000000-0005-0000-0000-0000E5150000}"/>
    <cellStyle name="Accent1 10 2 3" xfId="5705" xr:uid="{00000000-0005-0000-0000-0000E6150000}"/>
    <cellStyle name="Accent1 10 2 4" xfId="5706" xr:uid="{00000000-0005-0000-0000-0000E7150000}"/>
    <cellStyle name="Accent1 10 2 5" xfId="5707" xr:uid="{00000000-0005-0000-0000-0000E8150000}"/>
    <cellStyle name="Accent1 10 2 6" xfId="5708" xr:uid="{00000000-0005-0000-0000-0000E9150000}"/>
    <cellStyle name="Accent1 10 2 7" xfId="5709" xr:uid="{00000000-0005-0000-0000-0000EA150000}"/>
    <cellStyle name="Accent1 10 3" xfId="5710" xr:uid="{00000000-0005-0000-0000-0000EB150000}"/>
    <cellStyle name="Accent1 10 4" xfId="5711" xr:uid="{00000000-0005-0000-0000-0000EC150000}"/>
    <cellStyle name="Accent1 10 5" xfId="5712" xr:uid="{00000000-0005-0000-0000-0000ED150000}"/>
    <cellStyle name="Accent1 10 6" xfId="5713" xr:uid="{00000000-0005-0000-0000-0000EE150000}"/>
    <cellStyle name="Accent1 10 7" xfId="5714" xr:uid="{00000000-0005-0000-0000-0000EF150000}"/>
    <cellStyle name="Accent1 11" xfId="5715" xr:uid="{00000000-0005-0000-0000-0000F0150000}"/>
    <cellStyle name="Accent1 11 2" xfId="5716" xr:uid="{00000000-0005-0000-0000-0000F1150000}"/>
    <cellStyle name="Accent1 11 2 2" xfId="5717" xr:uid="{00000000-0005-0000-0000-0000F2150000}"/>
    <cellStyle name="Accent1 11 2 3" xfId="5718" xr:uid="{00000000-0005-0000-0000-0000F3150000}"/>
    <cellStyle name="Accent1 11 2 4" xfId="5719" xr:uid="{00000000-0005-0000-0000-0000F4150000}"/>
    <cellStyle name="Accent1 11 2 5" xfId="5720" xr:uid="{00000000-0005-0000-0000-0000F5150000}"/>
    <cellStyle name="Accent1 11 2 6" xfId="5721" xr:uid="{00000000-0005-0000-0000-0000F6150000}"/>
    <cellStyle name="Accent1 11 2 7" xfId="5722" xr:uid="{00000000-0005-0000-0000-0000F7150000}"/>
    <cellStyle name="Accent1 11 3" xfId="5723" xr:uid="{00000000-0005-0000-0000-0000F8150000}"/>
    <cellStyle name="Accent1 11 4" xfId="5724" xr:uid="{00000000-0005-0000-0000-0000F9150000}"/>
    <cellStyle name="Accent1 11 5" xfId="5725" xr:uid="{00000000-0005-0000-0000-0000FA150000}"/>
    <cellStyle name="Accent1 11 6" xfId="5726" xr:uid="{00000000-0005-0000-0000-0000FB150000}"/>
    <cellStyle name="Accent1 11 7" xfId="5727" xr:uid="{00000000-0005-0000-0000-0000FC150000}"/>
    <cellStyle name="Accent1 12" xfId="5728" xr:uid="{00000000-0005-0000-0000-0000FD150000}"/>
    <cellStyle name="Accent1 12 2" xfId="5729" xr:uid="{00000000-0005-0000-0000-0000FE150000}"/>
    <cellStyle name="Accent1 12 2 2" xfId="5730" xr:uid="{00000000-0005-0000-0000-0000FF150000}"/>
    <cellStyle name="Accent1 12 2 3" xfId="5731" xr:uid="{00000000-0005-0000-0000-000000160000}"/>
    <cellStyle name="Accent1 12 2 4" xfId="5732" xr:uid="{00000000-0005-0000-0000-000001160000}"/>
    <cellStyle name="Accent1 12 2 5" xfId="5733" xr:uid="{00000000-0005-0000-0000-000002160000}"/>
    <cellStyle name="Accent1 12 2 6" xfId="5734" xr:uid="{00000000-0005-0000-0000-000003160000}"/>
    <cellStyle name="Accent1 12 2 7" xfId="5735" xr:uid="{00000000-0005-0000-0000-000004160000}"/>
    <cellStyle name="Accent1 12 3" xfId="5736" xr:uid="{00000000-0005-0000-0000-000005160000}"/>
    <cellStyle name="Accent1 12 4" xfId="5737" xr:uid="{00000000-0005-0000-0000-000006160000}"/>
    <cellStyle name="Accent1 12 5" xfId="5738" xr:uid="{00000000-0005-0000-0000-000007160000}"/>
    <cellStyle name="Accent1 12 6" xfId="5739" xr:uid="{00000000-0005-0000-0000-000008160000}"/>
    <cellStyle name="Accent1 12 7" xfId="5740" xr:uid="{00000000-0005-0000-0000-000009160000}"/>
    <cellStyle name="Accent1 13" xfId="5741" xr:uid="{00000000-0005-0000-0000-00000A160000}"/>
    <cellStyle name="Accent1 13 2" xfId="5742" xr:uid="{00000000-0005-0000-0000-00000B160000}"/>
    <cellStyle name="Accent1 13 2 2" xfId="5743" xr:uid="{00000000-0005-0000-0000-00000C160000}"/>
    <cellStyle name="Accent1 13 2 3" xfId="5744" xr:uid="{00000000-0005-0000-0000-00000D160000}"/>
    <cellStyle name="Accent1 13 2 4" xfId="5745" xr:uid="{00000000-0005-0000-0000-00000E160000}"/>
    <cellStyle name="Accent1 13 2 5" xfId="5746" xr:uid="{00000000-0005-0000-0000-00000F160000}"/>
    <cellStyle name="Accent1 13 2 6" xfId="5747" xr:uid="{00000000-0005-0000-0000-000010160000}"/>
    <cellStyle name="Accent1 13 2 7" xfId="5748" xr:uid="{00000000-0005-0000-0000-000011160000}"/>
    <cellStyle name="Accent1 13 3" xfId="5749" xr:uid="{00000000-0005-0000-0000-000012160000}"/>
    <cellStyle name="Accent1 13 4" xfId="5750" xr:uid="{00000000-0005-0000-0000-000013160000}"/>
    <cellStyle name="Accent1 13 5" xfId="5751" xr:uid="{00000000-0005-0000-0000-000014160000}"/>
    <cellStyle name="Accent1 13 6" xfId="5752" xr:uid="{00000000-0005-0000-0000-000015160000}"/>
    <cellStyle name="Accent1 13 7" xfId="5753" xr:uid="{00000000-0005-0000-0000-000016160000}"/>
    <cellStyle name="Accent1 14" xfId="5754" xr:uid="{00000000-0005-0000-0000-000017160000}"/>
    <cellStyle name="Accent1 14 2" xfId="5755" xr:uid="{00000000-0005-0000-0000-000018160000}"/>
    <cellStyle name="Accent1 14 2 2" xfId="5756" xr:uid="{00000000-0005-0000-0000-000019160000}"/>
    <cellStyle name="Accent1 14 2 3" xfId="5757" xr:uid="{00000000-0005-0000-0000-00001A160000}"/>
    <cellStyle name="Accent1 14 2 4" xfId="5758" xr:uid="{00000000-0005-0000-0000-00001B160000}"/>
    <cellStyle name="Accent1 14 2 5" xfId="5759" xr:uid="{00000000-0005-0000-0000-00001C160000}"/>
    <cellStyle name="Accent1 14 2 6" xfId="5760" xr:uid="{00000000-0005-0000-0000-00001D160000}"/>
    <cellStyle name="Accent1 14 2 7" xfId="5761" xr:uid="{00000000-0005-0000-0000-00001E160000}"/>
    <cellStyle name="Accent1 14 3" xfId="5762" xr:uid="{00000000-0005-0000-0000-00001F160000}"/>
    <cellStyle name="Accent1 14 4" xfId="5763" xr:uid="{00000000-0005-0000-0000-000020160000}"/>
    <cellStyle name="Accent1 14 5" xfId="5764" xr:uid="{00000000-0005-0000-0000-000021160000}"/>
    <cellStyle name="Accent1 14 6" xfId="5765" xr:uid="{00000000-0005-0000-0000-000022160000}"/>
    <cellStyle name="Accent1 14 7" xfId="5766" xr:uid="{00000000-0005-0000-0000-000023160000}"/>
    <cellStyle name="Accent1 15" xfId="5767" xr:uid="{00000000-0005-0000-0000-000024160000}"/>
    <cellStyle name="Accent1 15 2" xfId="5768" xr:uid="{00000000-0005-0000-0000-000025160000}"/>
    <cellStyle name="Accent1 15 2 2" xfId="5769" xr:uid="{00000000-0005-0000-0000-000026160000}"/>
    <cellStyle name="Accent1 15 2 3" xfId="5770" xr:uid="{00000000-0005-0000-0000-000027160000}"/>
    <cellStyle name="Accent1 15 2 4" xfId="5771" xr:uid="{00000000-0005-0000-0000-000028160000}"/>
    <cellStyle name="Accent1 15 2 5" xfId="5772" xr:uid="{00000000-0005-0000-0000-000029160000}"/>
    <cellStyle name="Accent1 15 2 6" xfId="5773" xr:uid="{00000000-0005-0000-0000-00002A160000}"/>
    <cellStyle name="Accent1 15 2 7" xfId="5774" xr:uid="{00000000-0005-0000-0000-00002B160000}"/>
    <cellStyle name="Accent1 15 3" xfId="5775" xr:uid="{00000000-0005-0000-0000-00002C160000}"/>
    <cellStyle name="Accent1 15 4" xfId="5776" xr:uid="{00000000-0005-0000-0000-00002D160000}"/>
    <cellStyle name="Accent1 15 5" xfId="5777" xr:uid="{00000000-0005-0000-0000-00002E160000}"/>
    <cellStyle name="Accent1 15 6" xfId="5778" xr:uid="{00000000-0005-0000-0000-00002F160000}"/>
    <cellStyle name="Accent1 15 7" xfId="5779" xr:uid="{00000000-0005-0000-0000-000030160000}"/>
    <cellStyle name="Accent1 16" xfId="5780" xr:uid="{00000000-0005-0000-0000-000031160000}"/>
    <cellStyle name="Accent1 16 2" xfId="5781" xr:uid="{00000000-0005-0000-0000-000032160000}"/>
    <cellStyle name="Accent1 16 2 2" xfId="5782" xr:uid="{00000000-0005-0000-0000-000033160000}"/>
    <cellStyle name="Accent1 16 2 3" xfId="5783" xr:uid="{00000000-0005-0000-0000-000034160000}"/>
    <cellStyle name="Accent1 16 2 4" xfId="5784" xr:uid="{00000000-0005-0000-0000-000035160000}"/>
    <cellStyle name="Accent1 16 2 5" xfId="5785" xr:uid="{00000000-0005-0000-0000-000036160000}"/>
    <cellStyle name="Accent1 16 2 6" xfId="5786" xr:uid="{00000000-0005-0000-0000-000037160000}"/>
    <cellStyle name="Accent1 16 2 7" xfId="5787" xr:uid="{00000000-0005-0000-0000-000038160000}"/>
    <cellStyle name="Accent1 16 3" xfId="5788" xr:uid="{00000000-0005-0000-0000-000039160000}"/>
    <cellStyle name="Accent1 16 4" xfId="5789" xr:uid="{00000000-0005-0000-0000-00003A160000}"/>
    <cellStyle name="Accent1 16 5" xfId="5790" xr:uid="{00000000-0005-0000-0000-00003B160000}"/>
    <cellStyle name="Accent1 16 6" xfId="5791" xr:uid="{00000000-0005-0000-0000-00003C160000}"/>
    <cellStyle name="Accent1 16 7" xfId="5792" xr:uid="{00000000-0005-0000-0000-00003D160000}"/>
    <cellStyle name="Accent1 17" xfId="5793" xr:uid="{00000000-0005-0000-0000-00003E160000}"/>
    <cellStyle name="Accent1 17 2" xfId="5794" xr:uid="{00000000-0005-0000-0000-00003F160000}"/>
    <cellStyle name="Accent1 17 2 2" xfId="5795" xr:uid="{00000000-0005-0000-0000-000040160000}"/>
    <cellStyle name="Accent1 17 2 3" xfId="5796" xr:uid="{00000000-0005-0000-0000-000041160000}"/>
    <cellStyle name="Accent1 17 2 4" xfId="5797" xr:uid="{00000000-0005-0000-0000-000042160000}"/>
    <cellStyle name="Accent1 17 2 5" xfId="5798" xr:uid="{00000000-0005-0000-0000-000043160000}"/>
    <cellStyle name="Accent1 17 2 6" xfId="5799" xr:uid="{00000000-0005-0000-0000-000044160000}"/>
    <cellStyle name="Accent1 17 2 7" xfId="5800" xr:uid="{00000000-0005-0000-0000-000045160000}"/>
    <cellStyle name="Accent1 17 3" xfId="5801" xr:uid="{00000000-0005-0000-0000-000046160000}"/>
    <cellStyle name="Accent1 17 4" xfId="5802" xr:uid="{00000000-0005-0000-0000-000047160000}"/>
    <cellStyle name="Accent1 17 5" xfId="5803" xr:uid="{00000000-0005-0000-0000-000048160000}"/>
    <cellStyle name="Accent1 17 6" xfId="5804" xr:uid="{00000000-0005-0000-0000-000049160000}"/>
    <cellStyle name="Accent1 17 7" xfId="5805" xr:uid="{00000000-0005-0000-0000-00004A160000}"/>
    <cellStyle name="Accent1 18" xfId="5806" xr:uid="{00000000-0005-0000-0000-00004B160000}"/>
    <cellStyle name="Accent1 18 2" xfId="5807" xr:uid="{00000000-0005-0000-0000-00004C160000}"/>
    <cellStyle name="Accent1 18 2 2" xfId="5808" xr:uid="{00000000-0005-0000-0000-00004D160000}"/>
    <cellStyle name="Accent1 18 2 3" xfId="5809" xr:uid="{00000000-0005-0000-0000-00004E160000}"/>
    <cellStyle name="Accent1 18 2 4" xfId="5810" xr:uid="{00000000-0005-0000-0000-00004F160000}"/>
    <cellStyle name="Accent1 18 2 5" xfId="5811" xr:uid="{00000000-0005-0000-0000-000050160000}"/>
    <cellStyle name="Accent1 18 2 6" xfId="5812" xr:uid="{00000000-0005-0000-0000-000051160000}"/>
    <cellStyle name="Accent1 18 2 7" xfId="5813" xr:uid="{00000000-0005-0000-0000-000052160000}"/>
    <cellStyle name="Accent1 18 3" xfId="5814" xr:uid="{00000000-0005-0000-0000-000053160000}"/>
    <cellStyle name="Accent1 18 4" xfId="5815" xr:uid="{00000000-0005-0000-0000-000054160000}"/>
    <cellStyle name="Accent1 18 5" xfId="5816" xr:uid="{00000000-0005-0000-0000-000055160000}"/>
    <cellStyle name="Accent1 18 6" xfId="5817" xr:uid="{00000000-0005-0000-0000-000056160000}"/>
    <cellStyle name="Accent1 18 7" xfId="5818" xr:uid="{00000000-0005-0000-0000-000057160000}"/>
    <cellStyle name="Accent1 19" xfId="5819" xr:uid="{00000000-0005-0000-0000-000058160000}"/>
    <cellStyle name="Accent1 19 2" xfId="5820" xr:uid="{00000000-0005-0000-0000-000059160000}"/>
    <cellStyle name="Accent1 19 2 2" xfId="5821" xr:uid="{00000000-0005-0000-0000-00005A160000}"/>
    <cellStyle name="Accent1 19 2 3" xfId="5822" xr:uid="{00000000-0005-0000-0000-00005B160000}"/>
    <cellStyle name="Accent1 19 2 4" xfId="5823" xr:uid="{00000000-0005-0000-0000-00005C160000}"/>
    <cellStyle name="Accent1 19 2 5" xfId="5824" xr:uid="{00000000-0005-0000-0000-00005D160000}"/>
    <cellStyle name="Accent1 19 2 6" xfId="5825" xr:uid="{00000000-0005-0000-0000-00005E160000}"/>
    <cellStyle name="Accent1 19 2 7" xfId="5826" xr:uid="{00000000-0005-0000-0000-00005F160000}"/>
    <cellStyle name="Accent1 19 3" xfId="5827" xr:uid="{00000000-0005-0000-0000-000060160000}"/>
    <cellStyle name="Accent1 19 4" xfId="5828" xr:uid="{00000000-0005-0000-0000-000061160000}"/>
    <cellStyle name="Accent1 19 5" xfId="5829" xr:uid="{00000000-0005-0000-0000-000062160000}"/>
    <cellStyle name="Accent1 19 6" xfId="5830" xr:uid="{00000000-0005-0000-0000-000063160000}"/>
    <cellStyle name="Accent1 19 7" xfId="5831" xr:uid="{00000000-0005-0000-0000-000064160000}"/>
    <cellStyle name="Accent1 2" xfId="5832" xr:uid="{00000000-0005-0000-0000-000065160000}"/>
    <cellStyle name="Accent1 2 10" xfId="5833" xr:uid="{00000000-0005-0000-0000-000066160000}"/>
    <cellStyle name="Accent1 2 10 2" xfId="5834" xr:uid="{00000000-0005-0000-0000-000067160000}"/>
    <cellStyle name="Accent1 2 11" xfId="5835" xr:uid="{00000000-0005-0000-0000-000068160000}"/>
    <cellStyle name="Accent1 2 11 2" xfId="5836" xr:uid="{00000000-0005-0000-0000-000069160000}"/>
    <cellStyle name="Accent1 2 12" xfId="5837" xr:uid="{00000000-0005-0000-0000-00006A160000}"/>
    <cellStyle name="Accent1 2 12 2" xfId="5838" xr:uid="{00000000-0005-0000-0000-00006B160000}"/>
    <cellStyle name="Accent1 2 13" xfId="5839" xr:uid="{00000000-0005-0000-0000-00006C160000}"/>
    <cellStyle name="Accent1 2 13 2" xfId="5840" xr:uid="{00000000-0005-0000-0000-00006D160000}"/>
    <cellStyle name="Accent1 2 14" xfId="5841" xr:uid="{00000000-0005-0000-0000-00006E160000}"/>
    <cellStyle name="Accent1 2 2" xfId="5842" xr:uid="{00000000-0005-0000-0000-00006F160000}"/>
    <cellStyle name="Accent1 2 3" xfId="5843" xr:uid="{00000000-0005-0000-0000-000070160000}"/>
    <cellStyle name="Accent1 2 4" xfId="5844" xr:uid="{00000000-0005-0000-0000-000071160000}"/>
    <cellStyle name="Accent1 2 5" xfId="5845" xr:uid="{00000000-0005-0000-0000-000072160000}"/>
    <cellStyle name="Accent1 2 6" xfId="5846" xr:uid="{00000000-0005-0000-0000-000073160000}"/>
    <cellStyle name="Accent1 2 7" xfId="5847" xr:uid="{00000000-0005-0000-0000-000074160000}"/>
    <cellStyle name="Accent1 2 8" xfId="5848" xr:uid="{00000000-0005-0000-0000-000075160000}"/>
    <cellStyle name="Accent1 2 9" xfId="5849" xr:uid="{00000000-0005-0000-0000-000076160000}"/>
    <cellStyle name="Accent1 2 9 2" xfId="5850" xr:uid="{00000000-0005-0000-0000-000077160000}"/>
    <cellStyle name="Accent1 20" xfId="5851" xr:uid="{00000000-0005-0000-0000-000078160000}"/>
    <cellStyle name="Accent1 20 2" xfId="5852" xr:uid="{00000000-0005-0000-0000-000079160000}"/>
    <cellStyle name="Accent1 20 2 2" xfId="5853" xr:uid="{00000000-0005-0000-0000-00007A160000}"/>
    <cellStyle name="Accent1 20 2 3" xfId="5854" xr:uid="{00000000-0005-0000-0000-00007B160000}"/>
    <cellStyle name="Accent1 20 2 4" xfId="5855" xr:uid="{00000000-0005-0000-0000-00007C160000}"/>
    <cellStyle name="Accent1 20 2 5" xfId="5856" xr:uid="{00000000-0005-0000-0000-00007D160000}"/>
    <cellStyle name="Accent1 20 2 6" xfId="5857" xr:uid="{00000000-0005-0000-0000-00007E160000}"/>
    <cellStyle name="Accent1 20 2 7" xfId="5858" xr:uid="{00000000-0005-0000-0000-00007F160000}"/>
    <cellStyle name="Accent1 20 3" xfId="5859" xr:uid="{00000000-0005-0000-0000-000080160000}"/>
    <cellStyle name="Accent1 20 4" xfId="5860" xr:uid="{00000000-0005-0000-0000-000081160000}"/>
    <cellStyle name="Accent1 20 5" xfId="5861" xr:uid="{00000000-0005-0000-0000-000082160000}"/>
    <cellStyle name="Accent1 20 6" xfId="5862" xr:uid="{00000000-0005-0000-0000-000083160000}"/>
    <cellStyle name="Accent1 20 7" xfId="5863" xr:uid="{00000000-0005-0000-0000-000084160000}"/>
    <cellStyle name="Accent1 21" xfId="5864" xr:uid="{00000000-0005-0000-0000-000085160000}"/>
    <cellStyle name="Accent1 21 2" xfId="5865" xr:uid="{00000000-0005-0000-0000-000086160000}"/>
    <cellStyle name="Accent1 21 2 2" xfId="5866" xr:uid="{00000000-0005-0000-0000-000087160000}"/>
    <cellStyle name="Accent1 21 2 3" xfId="5867" xr:uid="{00000000-0005-0000-0000-000088160000}"/>
    <cellStyle name="Accent1 21 2 4" xfId="5868" xr:uid="{00000000-0005-0000-0000-000089160000}"/>
    <cellStyle name="Accent1 21 2 5" xfId="5869" xr:uid="{00000000-0005-0000-0000-00008A160000}"/>
    <cellStyle name="Accent1 21 2 6" xfId="5870" xr:uid="{00000000-0005-0000-0000-00008B160000}"/>
    <cellStyle name="Accent1 21 2 7" xfId="5871" xr:uid="{00000000-0005-0000-0000-00008C160000}"/>
    <cellStyle name="Accent1 21 3" xfId="5872" xr:uid="{00000000-0005-0000-0000-00008D160000}"/>
    <cellStyle name="Accent1 21 4" xfId="5873" xr:uid="{00000000-0005-0000-0000-00008E160000}"/>
    <cellStyle name="Accent1 21 5" xfId="5874" xr:uid="{00000000-0005-0000-0000-00008F160000}"/>
    <cellStyle name="Accent1 21 6" xfId="5875" xr:uid="{00000000-0005-0000-0000-000090160000}"/>
    <cellStyle name="Accent1 21 7" xfId="5876" xr:uid="{00000000-0005-0000-0000-000091160000}"/>
    <cellStyle name="Accent1 22" xfId="5877" xr:uid="{00000000-0005-0000-0000-000092160000}"/>
    <cellStyle name="Accent1 22 2" xfId="5878" xr:uid="{00000000-0005-0000-0000-000093160000}"/>
    <cellStyle name="Accent1 22 2 2" xfId="5879" xr:uid="{00000000-0005-0000-0000-000094160000}"/>
    <cellStyle name="Accent1 22 2 3" xfId="5880" xr:uid="{00000000-0005-0000-0000-000095160000}"/>
    <cellStyle name="Accent1 22 2 4" xfId="5881" xr:uid="{00000000-0005-0000-0000-000096160000}"/>
    <cellStyle name="Accent1 22 2 5" xfId="5882" xr:uid="{00000000-0005-0000-0000-000097160000}"/>
    <cellStyle name="Accent1 22 2 6" xfId="5883" xr:uid="{00000000-0005-0000-0000-000098160000}"/>
    <cellStyle name="Accent1 22 2 7" xfId="5884" xr:uid="{00000000-0005-0000-0000-000099160000}"/>
    <cellStyle name="Accent1 22 3" xfId="5885" xr:uid="{00000000-0005-0000-0000-00009A160000}"/>
    <cellStyle name="Accent1 22 4" xfId="5886" xr:uid="{00000000-0005-0000-0000-00009B160000}"/>
    <cellStyle name="Accent1 22 5" xfId="5887" xr:uid="{00000000-0005-0000-0000-00009C160000}"/>
    <cellStyle name="Accent1 22 6" xfId="5888" xr:uid="{00000000-0005-0000-0000-00009D160000}"/>
    <cellStyle name="Accent1 22 7" xfId="5889" xr:uid="{00000000-0005-0000-0000-00009E160000}"/>
    <cellStyle name="Accent1 23" xfId="5890" xr:uid="{00000000-0005-0000-0000-00009F160000}"/>
    <cellStyle name="Accent1 23 2" xfId="5891" xr:uid="{00000000-0005-0000-0000-0000A0160000}"/>
    <cellStyle name="Accent1 23 2 2" xfId="5892" xr:uid="{00000000-0005-0000-0000-0000A1160000}"/>
    <cellStyle name="Accent1 23 2 3" xfId="5893" xr:uid="{00000000-0005-0000-0000-0000A2160000}"/>
    <cellStyle name="Accent1 23 2 4" xfId="5894" xr:uid="{00000000-0005-0000-0000-0000A3160000}"/>
    <cellStyle name="Accent1 23 2 5" xfId="5895" xr:uid="{00000000-0005-0000-0000-0000A4160000}"/>
    <cellStyle name="Accent1 23 2 6" xfId="5896" xr:uid="{00000000-0005-0000-0000-0000A5160000}"/>
    <cellStyle name="Accent1 23 2 7" xfId="5897" xr:uid="{00000000-0005-0000-0000-0000A6160000}"/>
    <cellStyle name="Accent1 23 3" xfId="5898" xr:uid="{00000000-0005-0000-0000-0000A7160000}"/>
    <cellStyle name="Accent1 23 4" xfId="5899" xr:uid="{00000000-0005-0000-0000-0000A8160000}"/>
    <cellStyle name="Accent1 23 5" xfId="5900" xr:uid="{00000000-0005-0000-0000-0000A9160000}"/>
    <cellStyle name="Accent1 23 6" xfId="5901" xr:uid="{00000000-0005-0000-0000-0000AA160000}"/>
    <cellStyle name="Accent1 23 7" xfId="5902" xr:uid="{00000000-0005-0000-0000-0000AB160000}"/>
    <cellStyle name="Accent1 24" xfId="5903" xr:uid="{00000000-0005-0000-0000-0000AC160000}"/>
    <cellStyle name="Accent1 25" xfId="5904" xr:uid="{00000000-0005-0000-0000-0000AD160000}"/>
    <cellStyle name="Accent1 26" xfId="5905" xr:uid="{00000000-0005-0000-0000-0000AE160000}"/>
    <cellStyle name="Accent1 27" xfId="5906" xr:uid="{00000000-0005-0000-0000-0000AF160000}"/>
    <cellStyle name="Accent1 28" xfId="5907" xr:uid="{00000000-0005-0000-0000-0000B0160000}"/>
    <cellStyle name="Accent1 29" xfId="5908" xr:uid="{00000000-0005-0000-0000-0000B1160000}"/>
    <cellStyle name="Accent1 3" xfId="5909" xr:uid="{00000000-0005-0000-0000-0000B2160000}"/>
    <cellStyle name="Accent1 3 10" xfId="5910" xr:uid="{00000000-0005-0000-0000-0000B3160000}"/>
    <cellStyle name="Accent1 3 11" xfId="5911" xr:uid="{00000000-0005-0000-0000-0000B4160000}"/>
    <cellStyle name="Accent1 3 12" xfId="5912" xr:uid="{00000000-0005-0000-0000-0000B5160000}"/>
    <cellStyle name="Accent1 3 13" xfId="5913" xr:uid="{00000000-0005-0000-0000-0000B6160000}"/>
    <cellStyle name="Accent1 3 14" xfId="5914" xr:uid="{00000000-0005-0000-0000-0000B7160000}"/>
    <cellStyle name="Accent1 3 15" xfId="5915" xr:uid="{00000000-0005-0000-0000-0000B8160000}"/>
    <cellStyle name="Accent1 3 2" xfId="5916" xr:uid="{00000000-0005-0000-0000-0000B9160000}"/>
    <cellStyle name="Accent1 3 3" xfId="5917" xr:uid="{00000000-0005-0000-0000-0000BA160000}"/>
    <cellStyle name="Accent1 3 4" xfId="5918" xr:uid="{00000000-0005-0000-0000-0000BB160000}"/>
    <cellStyle name="Accent1 3 5" xfId="5919" xr:uid="{00000000-0005-0000-0000-0000BC160000}"/>
    <cellStyle name="Accent1 3 6" xfId="5920" xr:uid="{00000000-0005-0000-0000-0000BD160000}"/>
    <cellStyle name="Accent1 3 7" xfId="5921" xr:uid="{00000000-0005-0000-0000-0000BE160000}"/>
    <cellStyle name="Accent1 3 8" xfId="5922" xr:uid="{00000000-0005-0000-0000-0000BF160000}"/>
    <cellStyle name="Accent1 3 9" xfId="5923" xr:uid="{00000000-0005-0000-0000-0000C0160000}"/>
    <cellStyle name="Accent1 30" xfId="5924" xr:uid="{00000000-0005-0000-0000-0000C1160000}"/>
    <cellStyle name="Accent1 31" xfId="5925" xr:uid="{00000000-0005-0000-0000-0000C2160000}"/>
    <cellStyle name="Accent1 32" xfId="5926" xr:uid="{00000000-0005-0000-0000-0000C3160000}"/>
    <cellStyle name="Accent1 33" xfId="5927" xr:uid="{00000000-0005-0000-0000-0000C4160000}"/>
    <cellStyle name="Accent1 34" xfId="5928" xr:uid="{00000000-0005-0000-0000-0000C5160000}"/>
    <cellStyle name="Accent1 35" xfId="5929" xr:uid="{00000000-0005-0000-0000-0000C6160000}"/>
    <cellStyle name="Accent1 36" xfId="5930" xr:uid="{00000000-0005-0000-0000-0000C7160000}"/>
    <cellStyle name="Accent1 37" xfId="5931" xr:uid="{00000000-0005-0000-0000-0000C8160000}"/>
    <cellStyle name="Accent1 38" xfId="5932" xr:uid="{00000000-0005-0000-0000-0000C9160000}"/>
    <cellStyle name="Accent1 39" xfId="5933" xr:uid="{00000000-0005-0000-0000-0000CA160000}"/>
    <cellStyle name="Accent1 4" xfId="5934" xr:uid="{00000000-0005-0000-0000-0000CB160000}"/>
    <cellStyle name="Accent1 4 10" xfId="5935" xr:uid="{00000000-0005-0000-0000-0000CC160000}"/>
    <cellStyle name="Accent1 4 11" xfId="5936" xr:uid="{00000000-0005-0000-0000-0000CD160000}"/>
    <cellStyle name="Accent1 4 12" xfId="5937" xr:uid="{00000000-0005-0000-0000-0000CE160000}"/>
    <cellStyle name="Accent1 4 13" xfId="5938" xr:uid="{00000000-0005-0000-0000-0000CF160000}"/>
    <cellStyle name="Accent1 4 14" xfId="5939" xr:uid="{00000000-0005-0000-0000-0000D0160000}"/>
    <cellStyle name="Accent1 4 2" xfId="5940" xr:uid="{00000000-0005-0000-0000-0000D1160000}"/>
    <cellStyle name="Accent1 4 3" xfId="5941" xr:uid="{00000000-0005-0000-0000-0000D2160000}"/>
    <cellStyle name="Accent1 4 4" xfId="5942" xr:uid="{00000000-0005-0000-0000-0000D3160000}"/>
    <cellStyle name="Accent1 4 5" xfId="5943" xr:uid="{00000000-0005-0000-0000-0000D4160000}"/>
    <cellStyle name="Accent1 4 6" xfId="5944" xr:uid="{00000000-0005-0000-0000-0000D5160000}"/>
    <cellStyle name="Accent1 4 7" xfId="5945" xr:uid="{00000000-0005-0000-0000-0000D6160000}"/>
    <cellStyle name="Accent1 4 8" xfId="5946" xr:uid="{00000000-0005-0000-0000-0000D7160000}"/>
    <cellStyle name="Accent1 4 9" xfId="5947" xr:uid="{00000000-0005-0000-0000-0000D8160000}"/>
    <cellStyle name="Accent1 40" xfId="5948" xr:uid="{00000000-0005-0000-0000-0000D9160000}"/>
    <cellStyle name="Accent1 41" xfId="5949" xr:uid="{00000000-0005-0000-0000-0000DA160000}"/>
    <cellStyle name="Accent1 42" xfId="5950" xr:uid="{00000000-0005-0000-0000-0000DB160000}"/>
    <cellStyle name="Accent1 43" xfId="5951" xr:uid="{00000000-0005-0000-0000-0000DC160000}"/>
    <cellStyle name="Accent1 44" xfId="5952" xr:uid="{00000000-0005-0000-0000-0000DD160000}"/>
    <cellStyle name="Accent1 45" xfId="5953" xr:uid="{00000000-0005-0000-0000-0000DE160000}"/>
    <cellStyle name="Accent1 46" xfId="5954" xr:uid="{00000000-0005-0000-0000-0000DF160000}"/>
    <cellStyle name="Accent1 47" xfId="5955" xr:uid="{00000000-0005-0000-0000-0000E0160000}"/>
    <cellStyle name="Accent1 48" xfId="5956" xr:uid="{00000000-0005-0000-0000-0000E1160000}"/>
    <cellStyle name="Accent1 49" xfId="5957" xr:uid="{00000000-0005-0000-0000-0000E2160000}"/>
    <cellStyle name="Accent1 5" xfId="5958" xr:uid="{00000000-0005-0000-0000-0000E3160000}"/>
    <cellStyle name="Accent1 5 10" xfId="5959" xr:uid="{00000000-0005-0000-0000-0000E4160000}"/>
    <cellStyle name="Accent1 5 11" xfId="5960" xr:uid="{00000000-0005-0000-0000-0000E5160000}"/>
    <cellStyle name="Accent1 5 12" xfId="5961" xr:uid="{00000000-0005-0000-0000-0000E6160000}"/>
    <cellStyle name="Accent1 5 13" xfId="5962" xr:uid="{00000000-0005-0000-0000-0000E7160000}"/>
    <cellStyle name="Accent1 5 2" xfId="5963" xr:uid="{00000000-0005-0000-0000-0000E8160000}"/>
    <cellStyle name="Accent1 5 3" xfId="5964" xr:uid="{00000000-0005-0000-0000-0000E9160000}"/>
    <cellStyle name="Accent1 5 4" xfId="5965" xr:uid="{00000000-0005-0000-0000-0000EA160000}"/>
    <cellStyle name="Accent1 5 5" xfId="5966" xr:uid="{00000000-0005-0000-0000-0000EB160000}"/>
    <cellStyle name="Accent1 5 6" xfId="5967" xr:uid="{00000000-0005-0000-0000-0000EC160000}"/>
    <cellStyle name="Accent1 5 7" xfId="5968" xr:uid="{00000000-0005-0000-0000-0000ED160000}"/>
    <cellStyle name="Accent1 5 8" xfId="5969" xr:uid="{00000000-0005-0000-0000-0000EE160000}"/>
    <cellStyle name="Accent1 5 9" xfId="5970" xr:uid="{00000000-0005-0000-0000-0000EF160000}"/>
    <cellStyle name="Accent1 50" xfId="5971" xr:uid="{00000000-0005-0000-0000-0000F0160000}"/>
    <cellStyle name="Accent1 51" xfId="5972" xr:uid="{00000000-0005-0000-0000-0000F1160000}"/>
    <cellStyle name="Accent1 52" xfId="5973" xr:uid="{00000000-0005-0000-0000-0000F2160000}"/>
    <cellStyle name="Accent1 53" xfId="5974" xr:uid="{00000000-0005-0000-0000-0000F3160000}"/>
    <cellStyle name="Accent1 54" xfId="5975" xr:uid="{00000000-0005-0000-0000-0000F4160000}"/>
    <cellStyle name="Accent1 55" xfId="5976" xr:uid="{00000000-0005-0000-0000-0000F5160000}"/>
    <cellStyle name="Accent1 56" xfId="5977" xr:uid="{00000000-0005-0000-0000-0000F6160000}"/>
    <cellStyle name="Accent1 57" xfId="5978" xr:uid="{00000000-0005-0000-0000-0000F7160000}"/>
    <cellStyle name="Accent1 58" xfId="5979" xr:uid="{00000000-0005-0000-0000-0000F8160000}"/>
    <cellStyle name="Accent1 59" xfId="5980" xr:uid="{00000000-0005-0000-0000-0000F9160000}"/>
    <cellStyle name="Accent1 6" xfId="5981" xr:uid="{00000000-0005-0000-0000-0000FA160000}"/>
    <cellStyle name="Accent1 6 10" xfId="5982" xr:uid="{00000000-0005-0000-0000-0000FB160000}"/>
    <cellStyle name="Accent1 6 11" xfId="5983" xr:uid="{00000000-0005-0000-0000-0000FC160000}"/>
    <cellStyle name="Accent1 6 12" xfId="5984" xr:uid="{00000000-0005-0000-0000-0000FD160000}"/>
    <cellStyle name="Accent1 6 13" xfId="5985" xr:uid="{00000000-0005-0000-0000-0000FE160000}"/>
    <cellStyle name="Accent1 6 2" xfId="5986" xr:uid="{00000000-0005-0000-0000-0000FF160000}"/>
    <cellStyle name="Accent1 6 3" xfId="5987" xr:uid="{00000000-0005-0000-0000-000000170000}"/>
    <cellStyle name="Accent1 6 4" xfId="5988" xr:uid="{00000000-0005-0000-0000-000001170000}"/>
    <cellStyle name="Accent1 6 5" xfId="5989" xr:uid="{00000000-0005-0000-0000-000002170000}"/>
    <cellStyle name="Accent1 6 6" xfId="5990" xr:uid="{00000000-0005-0000-0000-000003170000}"/>
    <cellStyle name="Accent1 6 7" xfId="5991" xr:uid="{00000000-0005-0000-0000-000004170000}"/>
    <cellStyle name="Accent1 6 8" xfId="5992" xr:uid="{00000000-0005-0000-0000-000005170000}"/>
    <cellStyle name="Accent1 6 9" xfId="5993" xr:uid="{00000000-0005-0000-0000-000006170000}"/>
    <cellStyle name="Accent1 60" xfId="5994" xr:uid="{00000000-0005-0000-0000-000007170000}"/>
    <cellStyle name="Accent1 61" xfId="5995" xr:uid="{00000000-0005-0000-0000-000008170000}"/>
    <cellStyle name="Accent1 62" xfId="5996" xr:uid="{00000000-0005-0000-0000-000009170000}"/>
    <cellStyle name="Accent1 63" xfId="5997" xr:uid="{00000000-0005-0000-0000-00000A170000}"/>
    <cellStyle name="Accent1 64" xfId="5998" xr:uid="{00000000-0005-0000-0000-00000B170000}"/>
    <cellStyle name="Accent1 65" xfId="5999" xr:uid="{00000000-0005-0000-0000-00000C170000}"/>
    <cellStyle name="Accent1 66" xfId="6000" xr:uid="{00000000-0005-0000-0000-00000D170000}"/>
    <cellStyle name="Accent1 67" xfId="6001" xr:uid="{00000000-0005-0000-0000-00000E170000}"/>
    <cellStyle name="Accent1 68" xfId="6002" xr:uid="{00000000-0005-0000-0000-00000F170000}"/>
    <cellStyle name="Accent1 69" xfId="6003" xr:uid="{00000000-0005-0000-0000-000010170000}"/>
    <cellStyle name="Accent1 7" xfId="6004" xr:uid="{00000000-0005-0000-0000-000011170000}"/>
    <cellStyle name="Accent1 7 10" xfId="6005" xr:uid="{00000000-0005-0000-0000-000012170000}"/>
    <cellStyle name="Accent1 7 11" xfId="6006" xr:uid="{00000000-0005-0000-0000-000013170000}"/>
    <cellStyle name="Accent1 7 12" xfId="6007" xr:uid="{00000000-0005-0000-0000-000014170000}"/>
    <cellStyle name="Accent1 7 13" xfId="6008" xr:uid="{00000000-0005-0000-0000-000015170000}"/>
    <cellStyle name="Accent1 7 2" xfId="6009" xr:uid="{00000000-0005-0000-0000-000016170000}"/>
    <cellStyle name="Accent1 7 3" xfId="6010" xr:uid="{00000000-0005-0000-0000-000017170000}"/>
    <cellStyle name="Accent1 7 4" xfId="6011" xr:uid="{00000000-0005-0000-0000-000018170000}"/>
    <cellStyle name="Accent1 7 5" xfId="6012" xr:uid="{00000000-0005-0000-0000-000019170000}"/>
    <cellStyle name="Accent1 7 6" xfId="6013" xr:uid="{00000000-0005-0000-0000-00001A170000}"/>
    <cellStyle name="Accent1 7 7" xfId="6014" xr:uid="{00000000-0005-0000-0000-00001B170000}"/>
    <cellStyle name="Accent1 7 8" xfId="6015" xr:uid="{00000000-0005-0000-0000-00001C170000}"/>
    <cellStyle name="Accent1 7 9" xfId="6016" xr:uid="{00000000-0005-0000-0000-00001D170000}"/>
    <cellStyle name="Accent1 70" xfId="6017" xr:uid="{00000000-0005-0000-0000-00001E170000}"/>
    <cellStyle name="Accent1 71" xfId="6018" xr:uid="{00000000-0005-0000-0000-00001F170000}"/>
    <cellStyle name="Accent1 72" xfId="6019" xr:uid="{00000000-0005-0000-0000-000020170000}"/>
    <cellStyle name="Accent1 8" xfId="6020" xr:uid="{00000000-0005-0000-0000-000021170000}"/>
    <cellStyle name="Accent1 8 10" xfId="6021" xr:uid="{00000000-0005-0000-0000-000022170000}"/>
    <cellStyle name="Accent1 8 11" xfId="6022" xr:uid="{00000000-0005-0000-0000-000023170000}"/>
    <cellStyle name="Accent1 8 12" xfId="6023" xr:uid="{00000000-0005-0000-0000-000024170000}"/>
    <cellStyle name="Accent1 8 13" xfId="6024" xr:uid="{00000000-0005-0000-0000-000025170000}"/>
    <cellStyle name="Accent1 8 2" xfId="6025" xr:uid="{00000000-0005-0000-0000-000026170000}"/>
    <cellStyle name="Accent1 8 3" xfId="6026" xr:uid="{00000000-0005-0000-0000-000027170000}"/>
    <cellStyle name="Accent1 8 4" xfId="6027" xr:uid="{00000000-0005-0000-0000-000028170000}"/>
    <cellStyle name="Accent1 8 5" xfId="6028" xr:uid="{00000000-0005-0000-0000-000029170000}"/>
    <cellStyle name="Accent1 8 6" xfId="6029" xr:uid="{00000000-0005-0000-0000-00002A170000}"/>
    <cellStyle name="Accent1 8 7" xfId="6030" xr:uid="{00000000-0005-0000-0000-00002B170000}"/>
    <cellStyle name="Accent1 8 8" xfId="6031" xr:uid="{00000000-0005-0000-0000-00002C170000}"/>
    <cellStyle name="Accent1 8 9" xfId="6032" xr:uid="{00000000-0005-0000-0000-00002D170000}"/>
    <cellStyle name="Accent1 9" xfId="6033" xr:uid="{00000000-0005-0000-0000-00002E170000}"/>
    <cellStyle name="Accent1 9 2" xfId="6034" xr:uid="{00000000-0005-0000-0000-00002F170000}"/>
    <cellStyle name="Accent1 9 2 2" xfId="6035" xr:uid="{00000000-0005-0000-0000-000030170000}"/>
    <cellStyle name="Accent1 9 2 3" xfId="6036" xr:uid="{00000000-0005-0000-0000-000031170000}"/>
    <cellStyle name="Accent1 9 2 4" xfId="6037" xr:uid="{00000000-0005-0000-0000-000032170000}"/>
    <cellStyle name="Accent1 9 2 5" xfId="6038" xr:uid="{00000000-0005-0000-0000-000033170000}"/>
    <cellStyle name="Accent1 9 2 6" xfId="6039" xr:uid="{00000000-0005-0000-0000-000034170000}"/>
    <cellStyle name="Accent1 9 2 7" xfId="6040" xr:uid="{00000000-0005-0000-0000-000035170000}"/>
    <cellStyle name="Accent1 9 3" xfId="6041" xr:uid="{00000000-0005-0000-0000-000036170000}"/>
    <cellStyle name="Accent1 9 4" xfId="6042" xr:uid="{00000000-0005-0000-0000-000037170000}"/>
    <cellStyle name="Accent1 9 5" xfId="6043" xr:uid="{00000000-0005-0000-0000-000038170000}"/>
    <cellStyle name="Accent1 9 6" xfId="6044" xr:uid="{00000000-0005-0000-0000-000039170000}"/>
    <cellStyle name="Accent1 9 7" xfId="6045" xr:uid="{00000000-0005-0000-0000-00003A170000}"/>
    <cellStyle name="Accent2" xfId="30305" builtinId="33" customBuiltin="1"/>
    <cellStyle name="Accent2 10" xfId="6046" xr:uid="{00000000-0005-0000-0000-00003C170000}"/>
    <cellStyle name="Accent2 11" xfId="6047" xr:uid="{00000000-0005-0000-0000-00003D170000}"/>
    <cellStyle name="Accent2 12" xfId="6048" xr:uid="{00000000-0005-0000-0000-00003E170000}"/>
    <cellStyle name="Accent2 13" xfId="6049" xr:uid="{00000000-0005-0000-0000-00003F170000}"/>
    <cellStyle name="Accent2 14" xfId="6050" xr:uid="{00000000-0005-0000-0000-000040170000}"/>
    <cellStyle name="Accent2 15" xfId="6051" xr:uid="{00000000-0005-0000-0000-000041170000}"/>
    <cellStyle name="Accent2 16" xfId="6052" xr:uid="{00000000-0005-0000-0000-000042170000}"/>
    <cellStyle name="Accent2 17" xfId="6053" xr:uid="{00000000-0005-0000-0000-000043170000}"/>
    <cellStyle name="Accent2 18" xfId="6054" xr:uid="{00000000-0005-0000-0000-000044170000}"/>
    <cellStyle name="Accent2 19" xfId="6055" xr:uid="{00000000-0005-0000-0000-000045170000}"/>
    <cellStyle name="Accent2 2" xfId="6056" xr:uid="{00000000-0005-0000-0000-000046170000}"/>
    <cellStyle name="Accent2 2 2" xfId="6057" xr:uid="{00000000-0005-0000-0000-000047170000}"/>
    <cellStyle name="Accent2 2 3" xfId="6058" xr:uid="{00000000-0005-0000-0000-000048170000}"/>
    <cellStyle name="Accent2 2 4" xfId="6059" xr:uid="{00000000-0005-0000-0000-000049170000}"/>
    <cellStyle name="Accent2 2 5" xfId="6060" xr:uid="{00000000-0005-0000-0000-00004A170000}"/>
    <cellStyle name="Accent2 2 6" xfId="6061" xr:uid="{00000000-0005-0000-0000-00004B170000}"/>
    <cellStyle name="Accent2 2 7" xfId="6062" xr:uid="{00000000-0005-0000-0000-00004C170000}"/>
    <cellStyle name="Accent2 2 8" xfId="6063" xr:uid="{00000000-0005-0000-0000-00004D170000}"/>
    <cellStyle name="Accent2 20" xfId="6064" xr:uid="{00000000-0005-0000-0000-00004E170000}"/>
    <cellStyle name="Accent2 21" xfId="6065" xr:uid="{00000000-0005-0000-0000-00004F170000}"/>
    <cellStyle name="Accent2 22" xfId="6066" xr:uid="{00000000-0005-0000-0000-000050170000}"/>
    <cellStyle name="Accent2 23" xfId="6067" xr:uid="{00000000-0005-0000-0000-000051170000}"/>
    <cellStyle name="Accent2 23 2" xfId="6068" xr:uid="{00000000-0005-0000-0000-000052170000}"/>
    <cellStyle name="Accent2 23 2 2" xfId="6069" xr:uid="{00000000-0005-0000-0000-000053170000}"/>
    <cellStyle name="Accent2 23 2 3" xfId="6070" xr:uid="{00000000-0005-0000-0000-000054170000}"/>
    <cellStyle name="Accent2 23 2 4" xfId="6071" xr:uid="{00000000-0005-0000-0000-000055170000}"/>
    <cellStyle name="Accent2 23 2 5" xfId="6072" xr:uid="{00000000-0005-0000-0000-000056170000}"/>
    <cellStyle name="Accent2 23 2 6" xfId="6073" xr:uid="{00000000-0005-0000-0000-000057170000}"/>
    <cellStyle name="Accent2 23 2 7" xfId="6074" xr:uid="{00000000-0005-0000-0000-000058170000}"/>
    <cellStyle name="Accent2 23 3" xfId="6075" xr:uid="{00000000-0005-0000-0000-000059170000}"/>
    <cellStyle name="Accent2 23 4" xfId="6076" xr:uid="{00000000-0005-0000-0000-00005A170000}"/>
    <cellStyle name="Accent2 23 5" xfId="6077" xr:uid="{00000000-0005-0000-0000-00005B170000}"/>
    <cellStyle name="Accent2 23 6" xfId="6078" xr:uid="{00000000-0005-0000-0000-00005C170000}"/>
    <cellStyle name="Accent2 23 7" xfId="6079" xr:uid="{00000000-0005-0000-0000-00005D170000}"/>
    <cellStyle name="Accent2 24" xfId="6080" xr:uid="{00000000-0005-0000-0000-00005E170000}"/>
    <cellStyle name="Accent2 25" xfId="6081" xr:uid="{00000000-0005-0000-0000-00005F170000}"/>
    <cellStyle name="Accent2 26" xfId="6082" xr:uid="{00000000-0005-0000-0000-000060170000}"/>
    <cellStyle name="Accent2 27" xfId="6083" xr:uid="{00000000-0005-0000-0000-000061170000}"/>
    <cellStyle name="Accent2 28" xfId="6084" xr:uid="{00000000-0005-0000-0000-000062170000}"/>
    <cellStyle name="Accent2 29" xfId="6085" xr:uid="{00000000-0005-0000-0000-000063170000}"/>
    <cellStyle name="Accent2 3" xfId="6086" xr:uid="{00000000-0005-0000-0000-000064170000}"/>
    <cellStyle name="Accent2 3 2" xfId="6087" xr:uid="{00000000-0005-0000-0000-000065170000}"/>
    <cellStyle name="Accent2 3 3" xfId="6088" xr:uid="{00000000-0005-0000-0000-000066170000}"/>
    <cellStyle name="Accent2 3 4" xfId="6089" xr:uid="{00000000-0005-0000-0000-000067170000}"/>
    <cellStyle name="Accent2 3 5" xfId="6090" xr:uid="{00000000-0005-0000-0000-000068170000}"/>
    <cellStyle name="Accent2 3 6" xfId="6091" xr:uid="{00000000-0005-0000-0000-000069170000}"/>
    <cellStyle name="Accent2 3 7" xfId="6092" xr:uid="{00000000-0005-0000-0000-00006A170000}"/>
    <cellStyle name="Accent2 3 8" xfId="6093" xr:uid="{00000000-0005-0000-0000-00006B170000}"/>
    <cellStyle name="Accent2 30" xfId="6094" xr:uid="{00000000-0005-0000-0000-00006C170000}"/>
    <cellStyle name="Accent2 31" xfId="6095" xr:uid="{00000000-0005-0000-0000-00006D170000}"/>
    <cellStyle name="Accent2 32" xfId="6096" xr:uid="{00000000-0005-0000-0000-00006E170000}"/>
    <cellStyle name="Accent2 33" xfId="6097" xr:uid="{00000000-0005-0000-0000-00006F170000}"/>
    <cellStyle name="Accent2 34" xfId="6098" xr:uid="{00000000-0005-0000-0000-000070170000}"/>
    <cellStyle name="Accent2 35" xfId="6099" xr:uid="{00000000-0005-0000-0000-000071170000}"/>
    <cellStyle name="Accent2 36" xfId="6100" xr:uid="{00000000-0005-0000-0000-000072170000}"/>
    <cellStyle name="Accent2 37" xfId="6101" xr:uid="{00000000-0005-0000-0000-000073170000}"/>
    <cellStyle name="Accent2 38" xfId="6102" xr:uid="{00000000-0005-0000-0000-000074170000}"/>
    <cellStyle name="Accent2 39" xfId="6103" xr:uid="{00000000-0005-0000-0000-000075170000}"/>
    <cellStyle name="Accent2 4" xfId="6104" xr:uid="{00000000-0005-0000-0000-000076170000}"/>
    <cellStyle name="Accent2 4 2" xfId="6105" xr:uid="{00000000-0005-0000-0000-000077170000}"/>
    <cellStyle name="Accent2 4 3" xfId="6106" xr:uid="{00000000-0005-0000-0000-000078170000}"/>
    <cellStyle name="Accent2 4 4" xfId="6107" xr:uid="{00000000-0005-0000-0000-000079170000}"/>
    <cellStyle name="Accent2 4 5" xfId="6108" xr:uid="{00000000-0005-0000-0000-00007A170000}"/>
    <cellStyle name="Accent2 4 6" xfId="6109" xr:uid="{00000000-0005-0000-0000-00007B170000}"/>
    <cellStyle name="Accent2 4 7" xfId="6110" xr:uid="{00000000-0005-0000-0000-00007C170000}"/>
    <cellStyle name="Accent2 4 8" xfId="6111" xr:uid="{00000000-0005-0000-0000-00007D170000}"/>
    <cellStyle name="Accent2 40" xfId="6112" xr:uid="{00000000-0005-0000-0000-00007E170000}"/>
    <cellStyle name="Accent2 41" xfId="6113" xr:uid="{00000000-0005-0000-0000-00007F170000}"/>
    <cellStyle name="Accent2 42" xfId="6114" xr:uid="{00000000-0005-0000-0000-000080170000}"/>
    <cellStyle name="Accent2 43" xfId="6115" xr:uid="{00000000-0005-0000-0000-000081170000}"/>
    <cellStyle name="Accent2 44" xfId="6116" xr:uid="{00000000-0005-0000-0000-000082170000}"/>
    <cellStyle name="Accent2 45" xfId="6117" xr:uid="{00000000-0005-0000-0000-000083170000}"/>
    <cellStyle name="Accent2 46" xfId="6118" xr:uid="{00000000-0005-0000-0000-000084170000}"/>
    <cellStyle name="Accent2 47" xfId="6119" xr:uid="{00000000-0005-0000-0000-000085170000}"/>
    <cellStyle name="Accent2 48" xfId="6120" xr:uid="{00000000-0005-0000-0000-000086170000}"/>
    <cellStyle name="Accent2 49" xfId="6121" xr:uid="{00000000-0005-0000-0000-000087170000}"/>
    <cellStyle name="Accent2 5" xfId="6122" xr:uid="{00000000-0005-0000-0000-000088170000}"/>
    <cellStyle name="Accent2 5 2" xfId="6123" xr:uid="{00000000-0005-0000-0000-000089170000}"/>
    <cellStyle name="Accent2 5 3" xfId="6124" xr:uid="{00000000-0005-0000-0000-00008A170000}"/>
    <cellStyle name="Accent2 5 4" xfId="6125" xr:uid="{00000000-0005-0000-0000-00008B170000}"/>
    <cellStyle name="Accent2 5 5" xfId="6126" xr:uid="{00000000-0005-0000-0000-00008C170000}"/>
    <cellStyle name="Accent2 5 6" xfId="6127" xr:uid="{00000000-0005-0000-0000-00008D170000}"/>
    <cellStyle name="Accent2 5 7" xfId="6128" xr:uid="{00000000-0005-0000-0000-00008E170000}"/>
    <cellStyle name="Accent2 50" xfId="6129" xr:uid="{00000000-0005-0000-0000-00008F170000}"/>
    <cellStyle name="Accent2 51" xfId="6130" xr:uid="{00000000-0005-0000-0000-000090170000}"/>
    <cellStyle name="Accent2 52" xfId="6131" xr:uid="{00000000-0005-0000-0000-000091170000}"/>
    <cellStyle name="Accent2 53" xfId="6132" xr:uid="{00000000-0005-0000-0000-000092170000}"/>
    <cellStyle name="Accent2 54" xfId="6133" xr:uid="{00000000-0005-0000-0000-000093170000}"/>
    <cellStyle name="Accent2 55" xfId="6134" xr:uid="{00000000-0005-0000-0000-000094170000}"/>
    <cellStyle name="Accent2 56" xfId="6135" xr:uid="{00000000-0005-0000-0000-000095170000}"/>
    <cellStyle name="Accent2 57" xfId="6136" xr:uid="{00000000-0005-0000-0000-000096170000}"/>
    <cellStyle name="Accent2 58" xfId="6137" xr:uid="{00000000-0005-0000-0000-000097170000}"/>
    <cellStyle name="Accent2 59" xfId="6138" xr:uid="{00000000-0005-0000-0000-000098170000}"/>
    <cellStyle name="Accent2 6" xfId="6139" xr:uid="{00000000-0005-0000-0000-000099170000}"/>
    <cellStyle name="Accent2 6 2" xfId="6140" xr:uid="{00000000-0005-0000-0000-00009A170000}"/>
    <cellStyle name="Accent2 6 3" xfId="6141" xr:uid="{00000000-0005-0000-0000-00009B170000}"/>
    <cellStyle name="Accent2 6 4" xfId="6142" xr:uid="{00000000-0005-0000-0000-00009C170000}"/>
    <cellStyle name="Accent2 6 5" xfId="6143" xr:uid="{00000000-0005-0000-0000-00009D170000}"/>
    <cellStyle name="Accent2 6 6" xfId="6144" xr:uid="{00000000-0005-0000-0000-00009E170000}"/>
    <cellStyle name="Accent2 6 7" xfId="6145" xr:uid="{00000000-0005-0000-0000-00009F170000}"/>
    <cellStyle name="Accent2 60" xfId="6146" xr:uid="{00000000-0005-0000-0000-0000A0170000}"/>
    <cellStyle name="Accent2 61" xfId="6147" xr:uid="{00000000-0005-0000-0000-0000A1170000}"/>
    <cellStyle name="Accent2 62" xfId="6148" xr:uid="{00000000-0005-0000-0000-0000A2170000}"/>
    <cellStyle name="Accent2 63" xfId="6149" xr:uid="{00000000-0005-0000-0000-0000A3170000}"/>
    <cellStyle name="Accent2 64" xfId="6150" xr:uid="{00000000-0005-0000-0000-0000A4170000}"/>
    <cellStyle name="Accent2 65" xfId="6151" xr:uid="{00000000-0005-0000-0000-0000A5170000}"/>
    <cellStyle name="Accent2 66" xfId="6152" xr:uid="{00000000-0005-0000-0000-0000A6170000}"/>
    <cellStyle name="Accent2 67" xfId="6153" xr:uid="{00000000-0005-0000-0000-0000A7170000}"/>
    <cellStyle name="Accent2 68" xfId="6154" xr:uid="{00000000-0005-0000-0000-0000A8170000}"/>
    <cellStyle name="Accent2 69" xfId="6155" xr:uid="{00000000-0005-0000-0000-0000A9170000}"/>
    <cellStyle name="Accent2 7" xfId="6156" xr:uid="{00000000-0005-0000-0000-0000AA170000}"/>
    <cellStyle name="Accent2 7 2" xfId="6157" xr:uid="{00000000-0005-0000-0000-0000AB170000}"/>
    <cellStyle name="Accent2 7 3" xfId="6158" xr:uid="{00000000-0005-0000-0000-0000AC170000}"/>
    <cellStyle name="Accent2 7 4" xfId="6159" xr:uid="{00000000-0005-0000-0000-0000AD170000}"/>
    <cellStyle name="Accent2 7 5" xfId="6160" xr:uid="{00000000-0005-0000-0000-0000AE170000}"/>
    <cellStyle name="Accent2 7 6" xfId="6161" xr:uid="{00000000-0005-0000-0000-0000AF170000}"/>
    <cellStyle name="Accent2 7 7" xfId="6162" xr:uid="{00000000-0005-0000-0000-0000B0170000}"/>
    <cellStyle name="Accent2 70" xfId="6163" xr:uid="{00000000-0005-0000-0000-0000B1170000}"/>
    <cellStyle name="Accent2 71" xfId="6164" xr:uid="{00000000-0005-0000-0000-0000B2170000}"/>
    <cellStyle name="Accent2 72" xfId="6165" xr:uid="{00000000-0005-0000-0000-0000B3170000}"/>
    <cellStyle name="Accent2 8" xfId="6166" xr:uid="{00000000-0005-0000-0000-0000B4170000}"/>
    <cellStyle name="Accent2 8 2" xfId="6167" xr:uid="{00000000-0005-0000-0000-0000B5170000}"/>
    <cellStyle name="Accent2 8 3" xfId="6168" xr:uid="{00000000-0005-0000-0000-0000B6170000}"/>
    <cellStyle name="Accent2 8 4" xfId="6169" xr:uid="{00000000-0005-0000-0000-0000B7170000}"/>
    <cellStyle name="Accent2 8 5" xfId="6170" xr:uid="{00000000-0005-0000-0000-0000B8170000}"/>
    <cellStyle name="Accent2 8 6" xfId="6171" xr:uid="{00000000-0005-0000-0000-0000B9170000}"/>
    <cellStyle name="Accent2 8 7" xfId="6172" xr:uid="{00000000-0005-0000-0000-0000BA170000}"/>
    <cellStyle name="Accent2 9" xfId="6173" xr:uid="{00000000-0005-0000-0000-0000BB170000}"/>
    <cellStyle name="Accent3" xfId="30309" builtinId="37" customBuiltin="1"/>
    <cellStyle name="Accent3 10" xfId="6174" xr:uid="{00000000-0005-0000-0000-0000BD170000}"/>
    <cellStyle name="Accent3 11" xfId="6175" xr:uid="{00000000-0005-0000-0000-0000BE170000}"/>
    <cellStyle name="Accent3 12" xfId="6176" xr:uid="{00000000-0005-0000-0000-0000BF170000}"/>
    <cellStyle name="Accent3 13" xfId="6177" xr:uid="{00000000-0005-0000-0000-0000C0170000}"/>
    <cellStyle name="Accent3 14" xfId="6178" xr:uid="{00000000-0005-0000-0000-0000C1170000}"/>
    <cellStyle name="Accent3 15" xfId="6179" xr:uid="{00000000-0005-0000-0000-0000C2170000}"/>
    <cellStyle name="Accent3 16" xfId="6180" xr:uid="{00000000-0005-0000-0000-0000C3170000}"/>
    <cellStyle name="Accent3 17" xfId="6181" xr:uid="{00000000-0005-0000-0000-0000C4170000}"/>
    <cellStyle name="Accent3 18" xfId="6182" xr:uid="{00000000-0005-0000-0000-0000C5170000}"/>
    <cellStyle name="Accent3 19" xfId="6183" xr:uid="{00000000-0005-0000-0000-0000C6170000}"/>
    <cellStyle name="Accent3 2" xfId="6184" xr:uid="{00000000-0005-0000-0000-0000C7170000}"/>
    <cellStyle name="Accent3 2 2" xfId="6185" xr:uid="{00000000-0005-0000-0000-0000C8170000}"/>
    <cellStyle name="Accent3 2 3" xfId="6186" xr:uid="{00000000-0005-0000-0000-0000C9170000}"/>
    <cellStyle name="Accent3 2 4" xfId="6187" xr:uid="{00000000-0005-0000-0000-0000CA170000}"/>
    <cellStyle name="Accent3 2 5" xfId="6188" xr:uid="{00000000-0005-0000-0000-0000CB170000}"/>
    <cellStyle name="Accent3 2 6" xfId="6189" xr:uid="{00000000-0005-0000-0000-0000CC170000}"/>
    <cellStyle name="Accent3 2 7" xfId="6190" xr:uid="{00000000-0005-0000-0000-0000CD170000}"/>
    <cellStyle name="Accent3 2 8" xfId="6191" xr:uid="{00000000-0005-0000-0000-0000CE170000}"/>
    <cellStyle name="Accent3 20" xfId="6192" xr:uid="{00000000-0005-0000-0000-0000CF170000}"/>
    <cellStyle name="Accent3 21" xfId="6193" xr:uid="{00000000-0005-0000-0000-0000D0170000}"/>
    <cellStyle name="Accent3 22" xfId="6194" xr:uid="{00000000-0005-0000-0000-0000D1170000}"/>
    <cellStyle name="Accent3 23" xfId="6195" xr:uid="{00000000-0005-0000-0000-0000D2170000}"/>
    <cellStyle name="Accent3 23 2" xfId="6196" xr:uid="{00000000-0005-0000-0000-0000D3170000}"/>
    <cellStyle name="Accent3 23 2 2" xfId="6197" xr:uid="{00000000-0005-0000-0000-0000D4170000}"/>
    <cellStyle name="Accent3 23 2 3" xfId="6198" xr:uid="{00000000-0005-0000-0000-0000D5170000}"/>
    <cellStyle name="Accent3 23 2 4" xfId="6199" xr:uid="{00000000-0005-0000-0000-0000D6170000}"/>
    <cellStyle name="Accent3 23 2 5" xfId="6200" xr:uid="{00000000-0005-0000-0000-0000D7170000}"/>
    <cellStyle name="Accent3 23 2 6" xfId="6201" xr:uid="{00000000-0005-0000-0000-0000D8170000}"/>
    <cellStyle name="Accent3 23 2 7" xfId="6202" xr:uid="{00000000-0005-0000-0000-0000D9170000}"/>
    <cellStyle name="Accent3 23 3" xfId="6203" xr:uid="{00000000-0005-0000-0000-0000DA170000}"/>
    <cellStyle name="Accent3 23 4" xfId="6204" xr:uid="{00000000-0005-0000-0000-0000DB170000}"/>
    <cellStyle name="Accent3 23 5" xfId="6205" xr:uid="{00000000-0005-0000-0000-0000DC170000}"/>
    <cellStyle name="Accent3 23 6" xfId="6206" xr:uid="{00000000-0005-0000-0000-0000DD170000}"/>
    <cellStyle name="Accent3 23 7" xfId="6207" xr:uid="{00000000-0005-0000-0000-0000DE170000}"/>
    <cellStyle name="Accent3 24" xfId="6208" xr:uid="{00000000-0005-0000-0000-0000DF170000}"/>
    <cellStyle name="Accent3 25" xfId="6209" xr:uid="{00000000-0005-0000-0000-0000E0170000}"/>
    <cellStyle name="Accent3 26" xfId="6210" xr:uid="{00000000-0005-0000-0000-0000E1170000}"/>
    <cellStyle name="Accent3 27" xfId="6211" xr:uid="{00000000-0005-0000-0000-0000E2170000}"/>
    <cellStyle name="Accent3 28" xfId="6212" xr:uid="{00000000-0005-0000-0000-0000E3170000}"/>
    <cellStyle name="Accent3 29" xfId="6213" xr:uid="{00000000-0005-0000-0000-0000E4170000}"/>
    <cellStyle name="Accent3 3" xfId="6214" xr:uid="{00000000-0005-0000-0000-0000E5170000}"/>
    <cellStyle name="Accent3 3 2" xfId="6215" xr:uid="{00000000-0005-0000-0000-0000E6170000}"/>
    <cellStyle name="Accent3 3 3" xfId="6216" xr:uid="{00000000-0005-0000-0000-0000E7170000}"/>
    <cellStyle name="Accent3 3 4" xfId="6217" xr:uid="{00000000-0005-0000-0000-0000E8170000}"/>
    <cellStyle name="Accent3 3 5" xfId="6218" xr:uid="{00000000-0005-0000-0000-0000E9170000}"/>
    <cellStyle name="Accent3 3 6" xfId="6219" xr:uid="{00000000-0005-0000-0000-0000EA170000}"/>
    <cellStyle name="Accent3 3 7" xfId="6220" xr:uid="{00000000-0005-0000-0000-0000EB170000}"/>
    <cellStyle name="Accent3 3 8" xfId="6221" xr:uid="{00000000-0005-0000-0000-0000EC170000}"/>
    <cellStyle name="Accent3 30" xfId="6222" xr:uid="{00000000-0005-0000-0000-0000ED170000}"/>
    <cellStyle name="Accent3 31" xfId="6223" xr:uid="{00000000-0005-0000-0000-0000EE170000}"/>
    <cellStyle name="Accent3 32" xfId="6224" xr:uid="{00000000-0005-0000-0000-0000EF170000}"/>
    <cellStyle name="Accent3 33" xfId="6225" xr:uid="{00000000-0005-0000-0000-0000F0170000}"/>
    <cellStyle name="Accent3 34" xfId="6226" xr:uid="{00000000-0005-0000-0000-0000F1170000}"/>
    <cellStyle name="Accent3 35" xfId="6227" xr:uid="{00000000-0005-0000-0000-0000F2170000}"/>
    <cellStyle name="Accent3 36" xfId="6228" xr:uid="{00000000-0005-0000-0000-0000F3170000}"/>
    <cellStyle name="Accent3 37" xfId="6229" xr:uid="{00000000-0005-0000-0000-0000F4170000}"/>
    <cellStyle name="Accent3 38" xfId="6230" xr:uid="{00000000-0005-0000-0000-0000F5170000}"/>
    <cellStyle name="Accent3 39" xfId="6231" xr:uid="{00000000-0005-0000-0000-0000F6170000}"/>
    <cellStyle name="Accent3 4" xfId="6232" xr:uid="{00000000-0005-0000-0000-0000F7170000}"/>
    <cellStyle name="Accent3 4 2" xfId="6233" xr:uid="{00000000-0005-0000-0000-0000F8170000}"/>
    <cellStyle name="Accent3 4 3" xfId="6234" xr:uid="{00000000-0005-0000-0000-0000F9170000}"/>
    <cellStyle name="Accent3 4 4" xfId="6235" xr:uid="{00000000-0005-0000-0000-0000FA170000}"/>
    <cellStyle name="Accent3 4 5" xfId="6236" xr:uid="{00000000-0005-0000-0000-0000FB170000}"/>
    <cellStyle name="Accent3 4 6" xfId="6237" xr:uid="{00000000-0005-0000-0000-0000FC170000}"/>
    <cellStyle name="Accent3 4 7" xfId="6238" xr:uid="{00000000-0005-0000-0000-0000FD170000}"/>
    <cellStyle name="Accent3 4 8" xfId="6239" xr:uid="{00000000-0005-0000-0000-0000FE170000}"/>
    <cellStyle name="Accent3 40" xfId="6240" xr:uid="{00000000-0005-0000-0000-0000FF170000}"/>
    <cellStyle name="Accent3 41" xfId="6241" xr:uid="{00000000-0005-0000-0000-000000180000}"/>
    <cellStyle name="Accent3 42" xfId="6242" xr:uid="{00000000-0005-0000-0000-000001180000}"/>
    <cellStyle name="Accent3 43" xfId="6243" xr:uid="{00000000-0005-0000-0000-000002180000}"/>
    <cellStyle name="Accent3 44" xfId="6244" xr:uid="{00000000-0005-0000-0000-000003180000}"/>
    <cellStyle name="Accent3 45" xfId="6245" xr:uid="{00000000-0005-0000-0000-000004180000}"/>
    <cellStyle name="Accent3 46" xfId="6246" xr:uid="{00000000-0005-0000-0000-000005180000}"/>
    <cellStyle name="Accent3 47" xfId="6247" xr:uid="{00000000-0005-0000-0000-000006180000}"/>
    <cellStyle name="Accent3 48" xfId="6248" xr:uid="{00000000-0005-0000-0000-000007180000}"/>
    <cellStyle name="Accent3 49" xfId="6249" xr:uid="{00000000-0005-0000-0000-000008180000}"/>
    <cellStyle name="Accent3 5" xfId="6250" xr:uid="{00000000-0005-0000-0000-000009180000}"/>
    <cellStyle name="Accent3 5 2" xfId="6251" xr:uid="{00000000-0005-0000-0000-00000A180000}"/>
    <cellStyle name="Accent3 5 3" xfId="6252" xr:uid="{00000000-0005-0000-0000-00000B180000}"/>
    <cellStyle name="Accent3 5 4" xfId="6253" xr:uid="{00000000-0005-0000-0000-00000C180000}"/>
    <cellStyle name="Accent3 5 5" xfId="6254" xr:uid="{00000000-0005-0000-0000-00000D180000}"/>
    <cellStyle name="Accent3 5 6" xfId="6255" xr:uid="{00000000-0005-0000-0000-00000E180000}"/>
    <cellStyle name="Accent3 5 7" xfId="6256" xr:uid="{00000000-0005-0000-0000-00000F180000}"/>
    <cellStyle name="Accent3 50" xfId="6257" xr:uid="{00000000-0005-0000-0000-000010180000}"/>
    <cellStyle name="Accent3 51" xfId="6258" xr:uid="{00000000-0005-0000-0000-000011180000}"/>
    <cellStyle name="Accent3 52" xfId="6259" xr:uid="{00000000-0005-0000-0000-000012180000}"/>
    <cellStyle name="Accent3 53" xfId="6260" xr:uid="{00000000-0005-0000-0000-000013180000}"/>
    <cellStyle name="Accent3 54" xfId="6261" xr:uid="{00000000-0005-0000-0000-000014180000}"/>
    <cellStyle name="Accent3 55" xfId="6262" xr:uid="{00000000-0005-0000-0000-000015180000}"/>
    <cellStyle name="Accent3 56" xfId="6263" xr:uid="{00000000-0005-0000-0000-000016180000}"/>
    <cellStyle name="Accent3 57" xfId="6264" xr:uid="{00000000-0005-0000-0000-000017180000}"/>
    <cellStyle name="Accent3 58" xfId="6265" xr:uid="{00000000-0005-0000-0000-000018180000}"/>
    <cellStyle name="Accent3 59" xfId="6266" xr:uid="{00000000-0005-0000-0000-000019180000}"/>
    <cellStyle name="Accent3 6" xfId="6267" xr:uid="{00000000-0005-0000-0000-00001A180000}"/>
    <cellStyle name="Accent3 6 2" xfId="6268" xr:uid="{00000000-0005-0000-0000-00001B180000}"/>
    <cellStyle name="Accent3 6 3" xfId="6269" xr:uid="{00000000-0005-0000-0000-00001C180000}"/>
    <cellStyle name="Accent3 6 4" xfId="6270" xr:uid="{00000000-0005-0000-0000-00001D180000}"/>
    <cellStyle name="Accent3 6 5" xfId="6271" xr:uid="{00000000-0005-0000-0000-00001E180000}"/>
    <cellStyle name="Accent3 6 6" xfId="6272" xr:uid="{00000000-0005-0000-0000-00001F180000}"/>
    <cellStyle name="Accent3 6 7" xfId="6273" xr:uid="{00000000-0005-0000-0000-000020180000}"/>
    <cellStyle name="Accent3 60" xfId="6274" xr:uid="{00000000-0005-0000-0000-000021180000}"/>
    <cellStyle name="Accent3 61" xfId="6275" xr:uid="{00000000-0005-0000-0000-000022180000}"/>
    <cellStyle name="Accent3 62" xfId="6276" xr:uid="{00000000-0005-0000-0000-000023180000}"/>
    <cellStyle name="Accent3 63" xfId="6277" xr:uid="{00000000-0005-0000-0000-000024180000}"/>
    <cellStyle name="Accent3 64" xfId="6278" xr:uid="{00000000-0005-0000-0000-000025180000}"/>
    <cellStyle name="Accent3 65" xfId="6279" xr:uid="{00000000-0005-0000-0000-000026180000}"/>
    <cellStyle name="Accent3 66" xfId="6280" xr:uid="{00000000-0005-0000-0000-000027180000}"/>
    <cellStyle name="Accent3 67" xfId="6281" xr:uid="{00000000-0005-0000-0000-000028180000}"/>
    <cellStyle name="Accent3 68" xfId="6282" xr:uid="{00000000-0005-0000-0000-000029180000}"/>
    <cellStyle name="Accent3 69" xfId="6283" xr:uid="{00000000-0005-0000-0000-00002A180000}"/>
    <cellStyle name="Accent3 7" xfId="6284" xr:uid="{00000000-0005-0000-0000-00002B180000}"/>
    <cellStyle name="Accent3 7 2" xfId="6285" xr:uid="{00000000-0005-0000-0000-00002C180000}"/>
    <cellStyle name="Accent3 7 3" xfId="6286" xr:uid="{00000000-0005-0000-0000-00002D180000}"/>
    <cellStyle name="Accent3 7 4" xfId="6287" xr:uid="{00000000-0005-0000-0000-00002E180000}"/>
    <cellStyle name="Accent3 7 5" xfId="6288" xr:uid="{00000000-0005-0000-0000-00002F180000}"/>
    <cellStyle name="Accent3 7 6" xfId="6289" xr:uid="{00000000-0005-0000-0000-000030180000}"/>
    <cellStyle name="Accent3 7 7" xfId="6290" xr:uid="{00000000-0005-0000-0000-000031180000}"/>
    <cellStyle name="Accent3 70" xfId="6291" xr:uid="{00000000-0005-0000-0000-000032180000}"/>
    <cellStyle name="Accent3 71" xfId="6292" xr:uid="{00000000-0005-0000-0000-000033180000}"/>
    <cellStyle name="Accent3 72" xfId="6293" xr:uid="{00000000-0005-0000-0000-000034180000}"/>
    <cellStyle name="Accent3 8" xfId="6294" xr:uid="{00000000-0005-0000-0000-000035180000}"/>
    <cellStyle name="Accent3 8 2" xfId="6295" xr:uid="{00000000-0005-0000-0000-000036180000}"/>
    <cellStyle name="Accent3 8 3" xfId="6296" xr:uid="{00000000-0005-0000-0000-000037180000}"/>
    <cellStyle name="Accent3 8 4" xfId="6297" xr:uid="{00000000-0005-0000-0000-000038180000}"/>
    <cellStyle name="Accent3 8 5" xfId="6298" xr:uid="{00000000-0005-0000-0000-000039180000}"/>
    <cellStyle name="Accent3 8 6" xfId="6299" xr:uid="{00000000-0005-0000-0000-00003A180000}"/>
    <cellStyle name="Accent3 8 7" xfId="6300" xr:uid="{00000000-0005-0000-0000-00003B180000}"/>
    <cellStyle name="Accent3 9" xfId="6301" xr:uid="{00000000-0005-0000-0000-00003C180000}"/>
    <cellStyle name="Accent4" xfId="30313" builtinId="41" customBuiltin="1"/>
    <cellStyle name="Accent4 10" xfId="6302" xr:uid="{00000000-0005-0000-0000-00003E180000}"/>
    <cellStyle name="Accent4 10 2" xfId="6303" xr:uid="{00000000-0005-0000-0000-00003F180000}"/>
    <cellStyle name="Accent4 10 2 2" xfId="6304" xr:uid="{00000000-0005-0000-0000-000040180000}"/>
    <cellStyle name="Accent4 10 2 3" xfId="6305" xr:uid="{00000000-0005-0000-0000-000041180000}"/>
    <cellStyle name="Accent4 10 2 4" xfId="6306" xr:uid="{00000000-0005-0000-0000-000042180000}"/>
    <cellStyle name="Accent4 10 2 5" xfId="6307" xr:uid="{00000000-0005-0000-0000-000043180000}"/>
    <cellStyle name="Accent4 10 2 6" xfId="6308" xr:uid="{00000000-0005-0000-0000-000044180000}"/>
    <cellStyle name="Accent4 10 2 7" xfId="6309" xr:uid="{00000000-0005-0000-0000-000045180000}"/>
    <cellStyle name="Accent4 10 3" xfId="6310" xr:uid="{00000000-0005-0000-0000-000046180000}"/>
    <cellStyle name="Accent4 10 4" xfId="6311" xr:uid="{00000000-0005-0000-0000-000047180000}"/>
    <cellStyle name="Accent4 10 5" xfId="6312" xr:uid="{00000000-0005-0000-0000-000048180000}"/>
    <cellStyle name="Accent4 10 6" xfId="6313" xr:uid="{00000000-0005-0000-0000-000049180000}"/>
    <cellStyle name="Accent4 10 7" xfId="6314" xr:uid="{00000000-0005-0000-0000-00004A180000}"/>
    <cellStyle name="Accent4 11" xfId="6315" xr:uid="{00000000-0005-0000-0000-00004B180000}"/>
    <cellStyle name="Accent4 11 2" xfId="6316" xr:uid="{00000000-0005-0000-0000-00004C180000}"/>
    <cellStyle name="Accent4 11 2 2" xfId="6317" xr:uid="{00000000-0005-0000-0000-00004D180000}"/>
    <cellStyle name="Accent4 11 2 3" xfId="6318" xr:uid="{00000000-0005-0000-0000-00004E180000}"/>
    <cellStyle name="Accent4 11 2 4" xfId="6319" xr:uid="{00000000-0005-0000-0000-00004F180000}"/>
    <cellStyle name="Accent4 11 2 5" xfId="6320" xr:uid="{00000000-0005-0000-0000-000050180000}"/>
    <cellStyle name="Accent4 11 2 6" xfId="6321" xr:uid="{00000000-0005-0000-0000-000051180000}"/>
    <cellStyle name="Accent4 11 2 7" xfId="6322" xr:uid="{00000000-0005-0000-0000-000052180000}"/>
    <cellStyle name="Accent4 11 3" xfId="6323" xr:uid="{00000000-0005-0000-0000-000053180000}"/>
    <cellStyle name="Accent4 11 4" xfId="6324" xr:uid="{00000000-0005-0000-0000-000054180000}"/>
    <cellStyle name="Accent4 11 5" xfId="6325" xr:uid="{00000000-0005-0000-0000-000055180000}"/>
    <cellStyle name="Accent4 11 6" xfId="6326" xr:uid="{00000000-0005-0000-0000-000056180000}"/>
    <cellStyle name="Accent4 11 7" xfId="6327" xr:uid="{00000000-0005-0000-0000-000057180000}"/>
    <cellStyle name="Accent4 12" xfId="6328" xr:uid="{00000000-0005-0000-0000-000058180000}"/>
    <cellStyle name="Accent4 12 2" xfId="6329" xr:uid="{00000000-0005-0000-0000-000059180000}"/>
    <cellStyle name="Accent4 12 2 2" xfId="6330" xr:uid="{00000000-0005-0000-0000-00005A180000}"/>
    <cellStyle name="Accent4 12 2 3" xfId="6331" xr:uid="{00000000-0005-0000-0000-00005B180000}"/>
    <cellStyle name="Accent4 12 2 4" xfId="6332" xr:uid="{00000000-0005-0000-0000-00005C180000}"/>
    <cellStyle name="Accent4 12 2 5" xfId="6333" xr:uid="{00000000-0005-0000-0000-00005D180000}"/>
    <cellStyle name="Accent4 12 2 6" xfId="6334" xr:uid="{00000000-0005-0000-0000-00005E180000}"/>
    <cellStyle name="Accent4 12 2 7" xfId="6335" xr:uid="{00000000-0005-0000-0000-00005F180000}"/>
    <cellStyle name="Accent4 12 3" xfId="6336" xr:uid="{00000000-0005-0000-0000-000060180000}"/>
    <cellStyle name="Accent4 12 4" xfId="6337" xr:uid="{00000000-0005-0000-0000-000061180000}"/>
    <cellStyle name="Accent4 12 5" xfId="6338" xr:uid="{00000000-0005-0000-0000-000062180000}"/>
    <cellStyle name="Accent4 12 6" xfId="6339" xr:uid="{00000000-0005-0000-0000-000063180000}"/>
    <cellStyle name="Accent4 12 7" xfId="6340" xr:uid="{00000000-0005-0000-0000-000064180000}"/>
    <cellStyle name="Accent4 13" xfId="6341" xr:uid="{00000000-0005-0000-0000-000065180000}"/>
    <cellStyle name="Accent4 13 2" xfId="6342" xr:uid="{00000000-0005-0000-0000-000066180000}"/>
    <cellStyle name="Accent4 13 2 2" xfId="6343" xr:uid="{00000000-0005-0000-0000-000067180000}"/>
    <cellStyle name="Accent4 13 2 3" xfId="6344" xr:uid="{00000000-0005-0000-0000-000068180000}"/>
    <cellStyle name="Accent4 13 2 4" xfId="6345" xr:uid="{00000000-0005-0000-0000-000069180000}"/>
    <cellStyle name="Accent4 13 2 5" xfId="6346" xr:uid="{00000000-0005-0000-0000-00006A180000}"/>
    <cellStyle name="Accent4 13 2 6" xfId="6347" xr:uid="{00000000-0005-0000-0000-00006B180000}"/>
    <cellStyle name="Accent4 13 2 7" xfId="6348" xr:uid="{00000000-0005-0000-0000-00006C180000}"/>
    <cellStyle name="Accent4 13 3" xfId="6349" xr:uid="{00000000-0005-0000-0000-00006D180000}"/>
    <cellStyle name="Accent4 13 4" xfId="6350" xr:uid="{00000000-0005-0000-0000-00006E180000}"/>
    <cellStyle name="Accent4 13 5" xfId="6351" xr:uid="{00000000-0005-0000-0000-00006F180000}"/>
    <cellStyle name="Accent4 13 6" xfId="6352" xr:uid="{00000000-0005-0000-0000-000070180000}"/>
    <cellStyle name="Accent4 13 7" xfId="6353" xr:uid="{00000000-0005-0000-0000-000071180000}"/>
    <cellStyle name="Accent4 14" xfId="6354" xr:uid="{00000000-0005-0000-0000-000072180000}"/>
    <cellStyle name="Accent4 14 2" xfId="6355" xr:uid="{00000000-0005-0000-0000-000073180000}"/>
    <cellStyle name="Accent4 14 2 2" xfId="6356" xr:uid="{00000000-0005-0000-0000-000074180000}"/>
    <cellStyle name="Accent4 14 2 3" xfId="6357" xr:uid="{00000000-0005-0000-0000-000075180000}"/>
    <cellStyle name="Accent4 14 2 4" xfId="6358" xr:uid="{00000000-0005-0000-0000-000076180000}"/>
    <cellStyle name="Accent4 14 2 5" xfId="6359" xr:uid="{00000000-0005-0000-0000-000077180000}"/>
    <cellStyle name="Accent4 14 2 6" xfId="6360" xr:uid="{00000000-0005-0000-0000-000078180000}"/>
    <cellStyle name="Accent4 14 2 7" xfId="6361" xr:uid="{00000000-0005-0000-0000-000079180000}"/>
    <cellStyle name="Accent4 14 3" xfId="6362" xr:uid="{00000000-0005-0000-0000-00007A180000}"/>
    <cellStyle name="Accent4 14 4" xfId="6363" xr:uid="{00000000-0005-0000-0000-00007B180000}"/>
    <cellStyle name="Accent4 14 5" xfId="6364" xr:uid="{00000000-0005-0000-0000-00007C180000}"/>
    <cellStyle name="Accent4 14 6" xfId="6365" xr:uid="{00000000-0005-0000-0000-00007D180000}"/>
    <cellStyle name="Accent4 14 7" xfId="6366" xr:uid="{00000000-0005-0000-0000-00007E180000}"/>
    <cellStyle name="Accent4 15" xfId="6367" xr:uid="{00000000-0005-0000-0000-00007F180000}"/>
    <cellStyle name="Accent4 15 2" xfId="6368" xr:uid="{00000000-0005-0000-0000-000080180000}"/>
    <cellStyle name="Accent4 15 2 2" xfId="6369" xr:uid="{00000000-0005-0000-0000-000081180000}"/>
    <cellStyle name="Accent4 15 2 3" xfId="6370" xr:uid="{00000000-0005-0000-0000-000082180000}"/>
    <cellStyle name="Accent4 15 2 4" xfId="6371" xr:uid="{00000000-0005-0000-0000-000083180000}"/>
    <cellStyle name="Accent4 15 2 5" xfId="6372" xr:uid="{00000000-0005-0000-0000-000084180000}"/>
    <cellStyle name="Accent4 15 2 6" xfId="6373" xr:uid="{00000000-0005-0000-0000-000085180000}"/>
    <cellStyle name="Accent4 15 2 7" xfId="6374" xr:uid="{00000000-0005-0000-0000-000086180000}"/>
    <cellStyle name="Accent4 15 3" xfId="6375" xr:uid="{00000000-0005-0000-0000-000087180000}"/>
    <cellStyle name="Accent4 15 4" xfId="6376" xr:uid="{00000000-0005-0000-0000-000088180000}"/>
    <cellStyle name="Accent4 15 5" xfId="6377" xr:uid="{00000000-0005-0000-0000-000089180000}"/>
    <cellStyle name="Accent4 15 6" xfId="6378" xr:uid="{00000000-0005-0000-0000-00008A180000}"/>
    <cellStyle name="Accent4 15 7" xfId="6379" xr:uid="{00000000-0005-0000-0000-00008B180000}"/>
    <cellStyle name="Accent4 16" xfId="6380" xr:uid="{00000000-0005-0000-0000-00008C180000}"/>
    <cellStyle name="Accent4 16 2" xfId="6381" xr:uid="{00000000-0005-0000-0000-00008D180000}"/>
    <cellStyle name="Accent4 16 2 2" xfId="6382" xr:uid="{00000000-0005-0000-0000-00008E180000}"/>
    <cellStyle name="Accent4 16 2 3" xfId="6383" xr:uid="{00000000-0005-0000-0000-00008F180000}"/>
    <cellStyle name="Accent4 16 2 4" xfId="6384" xr:uid="{00000000-0005-0000-0000-000090180000}"/>
    <cellStyle name="Accent4 16 2 5" xfId="6385" xr:uid="{00000000-0005-0000-0000-000091180000}"/>
    <cellStyle name="Accent4 16 2 6" xfId="6386" xr:uid="{00000000-0005-0000-0000-000092180000}"/>
    <cellStyle name="Accent4 16 2 7" xfId="6387" xr:uid="{00000000-0005-0000-0000-000093180000}"/>
    <cellStyle name="Accent4 16 3" xfId="6388" xr:uid="{00000000-0005-0000-0000-000094180000}"/>
    <cellStyle name="Accent4 16 4" xfId="6389" xr:uid="{00000000-0005-0000-0000-000095180000}"/>
    <cellStyle name="Accent4 16 5" xfId="6390" xr:uid="{00000000-0005-0000-0000-000096180000}"/>
    <cellStyle name="Accent4 16 6" xfId="6391" xr:uid="{00000000-0005-0000-0000-000097180000}"/>
    <cellStyle name="Accent4 16 7" xfId="6392" xr:uid="{00000000-0005-0000-0000-000098180000}"/>
    <cellStyle name="Accent4 17" xfId="6393" xr:uid="{00000000-0005-0000-0000-000099180000}"/>
    <cellStyle name="Accent4 17 2" xfId="6394" xr:uid="{00000000-0005-0000-0000-00009A180000}"/>
    <cellStyle name="Accent4 17 2 2" xfId="6395" xr:uid="{00000000-0005-0000-0000-00009B180000}"/>
    <cellStyle name="Accent4 17 2 3" xfId="6396" xr:uid="{00000000-0005-0000-0000-00009C180000}"/>
    <cellStyle name="Accent4 17 2 4" xfId="6397" xr:uid="{00000000-0005-0000-0000-00009D180000}"/>
    <cellStyle name="Accent4 17 2 5" xfId="6398" xr:uid="{00000000-0005-0000-0000-00009E180000}"/>
    <cellStyle name="Accent4 17 2 6" xfId="6399" xr:uid="{00000000-0005-0000-0000-00009F180000}"/>
    <cellStyle name="Accent4 17 2 7" xfId="6400" xr:uid="{00000000-0005-0000-0000-0000A0180000}"/>
    <cellStyle name="Accent4 17 3" xfId="6401" xr:uid="{00000000-0005-0000-0000-0000A1180000}"/>
    <cellStyle name="Accent4 17 4" xfId="6402" xr:uid="{00000000-0005-0000-0000-0000A2180000}"/>
    <cellStyle name="Accent4 17 5" xfId="6403" xr:uid="{00000000-0005-0000-0000-0000A3180000}"/>
    <cellStyle name="Accent4 17 6" xfId="6404" xr:uid="{00000000-0005-0000-0000-0000A4180000}"/>
    <cellStyle name="Accent4 17 7" xfId="6405" xr:uid="{00000000-0005-0000-0000-0000A5180000}"/>
    <cellStyle name="Accent4 18" xfId="6406" xr:uid="{00000000-0005-0000-0000-0000A6180000}"/>
    <cellStyle name="Accent4 18 2" xfId="6407" xr:uid="{00000000-0005-0000-0000-0000A7180000}"/>
    <cellStyle name="Accent4 18 2 2" xfId="6408" xr:uid="{00000000-0005-0000-0000-0000A8180000}"/>
    <cellStyle name="Accent4 18 2 3" xfId="6409" xr:uid="{00000000-0005-0000-0000-0000A9180000}"/>
    <cellStyle name="Accent4 18 2 4" xfId="6410" xr:uid="{00000000-0005-0000-0000-0000AA180000}"/>
    <cellStyle name="Accent4 18 2 5" xfId="6411" xr:uid="{00000000-0005-0000-0000-0000AB180000}"/>
    <cellStyle name="Accent4 18 2 6" xfId="6412" xr:uid="{00000000-0005-0000-0000-0000AC180000}"/>
    <cellStyle name="Accent4 18 2 7" xfId="6413" xr:uid="{00000000-0005-0000-0000-0000AD180000}"/>
    <cellStyle name="Accent4 18 3" xfId="6414" xr:uid="{00000000-0005-0000-0000-0000AE180000}"/>
    <cellStyle name="Accent4 18 4" xfId="6415" xr:uid="{00000000-0005-0000-0000-0000AF180000}"/>
    <cellStyle name="Accent4 18 5" xfId="6416" xr:uid="{00000000-0005-0000-0000-0000B0180000}"/>
    <cellStyle name="Accent4 18 6" xfId="6417" xr:uid="{00000000-0005-0000-0000-0000B1180000}"/>
    <cellStyle name="Accent4 18 7" xfId="6418" xr:uid="{00000000-0005-0000-0000-0000B2180000}"/>
    <cellStyle name="Accent4 19" xfId="6419" xr:uid="{00000000-0005-0000-0000-0000B3180000}"/>
    <cellStyle name="Accent4 19 2" xfId="6420" xr:uid="{00000000-0005-0000-0000-0000B4180000}"/>
    <cellStyle name="Accent4 19 2 2" xfId="6421" xr:uid="{00000000-0005-0000-0000-0000B5180000}"/>
    <cellStyle name="Accent4 19 2 3" xfId="6422" xr:uid="{00000000-0005-0000-0000-0000B6180000}"/>
    <cellStyle name="Accent4 19 2 4" xfId="6423" xr:uid="{00000000-0005-0000-0000-0000B7180000}"/>
    <cellStyle name="Accent4 19 2 5" xfId="6424" xr:uid="{00000000-0005-0000-0000-0000B8180000}"/>
    <cellStyle name="Accent4 19 2 6" xfId="6425" xr:uid="{00000000-0005-0000-0000-0000B9180000}"/>
    <cellStyle name="Accent4 19 2 7" xfId="6426" xr:uid="{00000000-0005-0000-0000-0000BA180000}"/>
    <cellStyle name="Accent4 19 3" xfId="6427" xr:uid="{00000000-0005-0000-0000-0000BB180000}"/>
    <cellStyle name="Accent4 19 4" xfId="6428" xr:uid="{00000000-0005-0000-0000-0000BC180000}"/>
    <cellStyle name="Accent4 19 5" xfId="6429" xr:uid="{00000000-0005-0000-0000-0000BD180000}"/>
    <cellStyle name="Accent4 19 6" xfId="6430" xr:uid="{00000000-0005-0000-0000-0000BE180000}"/>
    <cellStyle name="Accent4 19 7" xfId="6431" xr:uid="{00000000-0005-0000-0000-0000BF180000}"/>
    <cellStyle name="Accent4 2" xfId="6432" xr:uid="{00000000-0005-0000-0000-0000C0180000}"/>
    <cellStyle name="Accent4 2 10" xfId="6433" xr:uid="{00000000-0005-0000-0000-0000C1180000}"/>
    <cellStyle name="Accent4 2 10 2" xfId="6434" xr:uid="{00000000-0005-0000-0000-0000C2180000}"/>
    <cellStyle name="Accent4 2 11" xfId="6435" xr:uid="{00000000-0005-0000-0000-0000C3180000}"/>
    <cellStyle name="Accent4 2 11 2" xfId="6436" xr:uid="{00000000-0005-0000-0000-0000C4180000}"/>
    <cellStyle name="Accent4 2 12" xfId="6437" xr:uid="{00000000-0005-0000-0000-0000C5180000}"/>
    <cellStyle name="Accent4 2 12 2" xfId="6438" xr:uid="{00000000-0005-0000-0000-0000C6180000}"/>
    <cellStyle name="Accent4 2 13" xfId="6439" xr:uid="{00000000-0005-0000-0000-0000C7180000}"/>
    <cellStyle name="Accent4 2 13 2" xfId="6440" xr:uid="{00000000-0005-0000-0000-0000C8180000}"/>
    <cellStyle name="Accent4 2 14" xfId="6441" xr:uid="{00000000-0005-0000-0000-0000C9180000}"/>
    <cellStyle name="Accent4 2 2" xfId="6442" xr:uid="{00000000-0005-0000-0000-0000CA180000}"/>
    <cellStyle name="Accent4 2 3" xfId="6443" xr:uid="{00000000-0005-0000-0000-0000CB180000}"/>
    <cellStyle name="Accent4 2 4" xfId="6444" xr:uid="{00000000-0005-0000-0000-0000CC180000}"/>
    <cellStyle name="Accent4 2 5" xfId="6445" xr:uid="{00000000-0005-0000-0000-0000CD180000}"/>
    <cellStyle name="Accent4 2 6" xfId="6446" xr:uid="{00000000-0005-0000-0000-0000CE180000}"/>
    <cellStyle name="Accent4 2 7" xfId="6447" xr:uid="{00000000-0005-0000-0000-0000CF180000}"/>
    <cellStyle name="Accent4 2 8" xfId="6448" xr:uid="{00000000-0005-0000-0000-0000D0180000}"/>
    <cellStyle name="Accent4 2 9" xfId="6449" xr:uid="{00000000-0005-0000-0000-0000D1180000}"/>
    <cellStyle name="Accent4 2 9 2" xfId="6450" xr:uid="{00000000-0005-0000-0000-0000D2180000}"/>
    <cellStyle name="Accent4 20" xfId="6451" xr:uid="{00000000-0005-0000-0000-0000D3180000}"/>
    <cellStyle name="Accent4 20 2" xfId="6452" xr:uid="{00000000-0005-0000-0000-0000D4180000}"/>
    <cellStyle name="Accent4 20 2 2" xfId="6453" xr:uid="{00000000-0005-0000-0000-0000D5180000}"/>
    <cellStyle name="Accent4 20 2 3" xfId="6454" xr:uid="{00000000-0005-0000-0000-0000D6180000}"/>
    <cellStyle name="Accent4 20 2 4" xfId="6455" xr:uid="{00000000-0005-0000-0000-0000D7180000}"/>
    <cellStyle name="Accent4 20 2 5" xfId="6456" xr:uid="{00000000-0005-0000-0000-0000D8180000}"/>
    <cellStyle name="Accent4 20 2 6" xfId="6457" xr:uid="{00000000-0005-0000-0000-0000D9180000}"/>
    <cellStyle name="Accent4 20 2 7" xfId="6458" xr:uid="{00000000-0005-0000-0000-0000DA180000}"/>
    <cellStyle name="Accent4 20 3" xfId="6459" xr:uid="{00000000-0005-0000-0000-0000DB180000}"/>
    <cellStyle name="Accent4 20 4" xfId="6460" xr:uid="{00000000-0005-0000-0000-0000DC180000}"/>
    <cellStyle name="Accent4 20 5" xfId="6461" xr:uid="{00000000-0005-0000-0000-0000DD180000}"/>
    <cellStyle name="Accent4 20 6" xfId="6462" xr:uid="{00000000-0005-0000-0000-0000DE180000}"/>
    <cellStyle name="Accent4 20 7" xfId="6463" xr:uid="{00000000-0005-0000-0000-0000DF180000}"/>
    <cellStyle name="Accent4 21" xfId="6464" xr:uid="{00000000-0005-0000-0000-0000E0180000}"/>
    <cellStyle name="Accent4 21 2" xfId="6465" xr:uid="{00000000-0005-0000-0000-0000E1180000}"/>
    <cellStyle name="Accent4 21 2 2" xfId="6466" xr:uid="{00000000-0005-0000-0000-0000E2180000}"/>
    <cellStyle name="Accent4 21 2 3" xfId="6467" xr:uid="{00000000-0005-0000-0000-0000E3180000}"/>
    <cellStyle name="Accent4 21 2 4" xfId="6468" xr:uid="{00000000-0005-0000-0000-0000E4180000}"/>
    <cellStyle name="Accent4 21 2 5" xfId="6469" xr:uid="{00000000-0005-0000-0000-0000E5180000}"/>
    <cellStyle name="Accent4 21 2 6" xfId="6470" xr:uid="{00000000-0005-0000-0000-0000E6180000}"/>
    <cellStyle name="Accent4 21 2 7" xfId="6471" xr:uid="{00000000-0005-0000-0000-0000E7180000}"/>
    <cellStyle name="Accent4 21 3" xfId="6472" xr:uid="{00000000-0005-0000-0000-0000E8180000}"/>
    <cellStyle name="Accent4 21 4" xfId="6473" xr:uid="{00000000-0005-0000-0000-0000E9180000}"/>
    <cellStyle name="Accent4 21 5" xfId="6474" xr:uid="{00000000-0005-0000-0000-0000EA180000}"/>
    <cellStyle name="Accent4 21 6" xfId="6475" xr:uid="{00000000-0005-0000-0000-0000EB180000}"/>
    <cellStyle name="Accent4 21 7" xfId="6476" xr:uid="{00000000-0005-0000-0000-0000EC180000}"/>
    <cellStyle name="Accent4 22" xfId="6477" xr:uid="{00000000-0005-0000-0000-0000ED180000}"/>
    <cellStyle name="Accent4 22 2" xfId="6478" xr:uid="{00000000-0005-0000-0000-0000EE180000}"/>
    <cellStyle name="Accent4 22 2 2" xfId="6479" xr:uid="{00000000-0005-0000-0000-0000EF180000}"/>
    <cellStyle name="Accent4 22 2 3" xfId="6480" xr:uid="{00000000-0005-0000-0000-0000F0180000}"/>
    <cellStyle name="Accent4 22 2 4" xfId="6481" xr:uid="{00000000-0005-0000-0000-0000F1180000}"/>
    <cellStyle name="Accent4 22 2 5" xfId="6482" xr:uid="{00000000-0005-0000-0000-0000F2180000}"/>
    <cellStyle name="Accent4 22 2 6" xfId="6483" xr:uid="{00000000-0005-0000-0000-0000F3180000}"/>
    <cellStyle name="Accent4 22 2 7" xfId="6484" xr:uid="{00000000-0005-0000-0000-0000F4180000}"/>
    <cellStyle name="Accent4 22 3" xfId="6485" xr:uid="{00000000-0005-0000-0000-0000F5180000}"/>
    <cellStyle name="Accent4 22 4" xfId="6486" xr:uid="{00000000-0005-0000-0000-0000F6180000}"/>
    <cellStyle name="Accent4 22 5" xfId="6487" xr:uid="{00000000-0005-0000-0000-0000F7180000}"/>
    <cellStyle name="Accent4 22 6" xfId="6488" xr:uid="{00000000-0005-0000-0000-0000F8180000}"/>
    <cellStyle name="Accent4 22 7" xfId="6489" xr:uid="{00000000-0005-0000-0000-0000F9180000}"/>
    <cellStyle name="Accent4 23" xfId="6490" xr:uid="{00000000-0005-0000-0000-0000FA180000}"/>
    <cellStyle name="Accent4 23 2" xfId="6491" xr:uid="{00000000-0005-0000-0000-0000FB180000}"/>
    <cellStyle name="Accent4 23 2 2" xfId="6492" xr:uid="{00000000-0005-0000-0000-0000FC180000}"/>
    <cellStyle name="Accent4 23 2 3" xfId="6493" xr:uid="{00000000-0005-0000-0000-0000FD180000}"/>
    <cellStyle name="Accent4 23 2 4" xfId="6494" xr:uid="{00000000-0005-0000-0000-0000FE180000}"/>
    <cellStyle name="Accent4 23 2 5" xfId="6495" xr:uid="{00000000-0005-0000-0000-0000FF180000}"/>
    <cellStyle name="Accent4 23 2 6" xfId="6496" xr:uid="{00000000-0005-0000-0000-000000190000}"/>
    <cellStyle name="Accent4 23 2 7" xfId="6497" xr:uid="{00000000-0005-0000-0000-000001190000}"/>
    <cellStyle name="Accent4 23 3" xfId="6498" xr:uid="{00000000-0005-0000-0000-000002190000}"/>
    <cellStyle name="Accent4 23 4" xfId="6499" xr:uid="{00000000-0005-0000-0000-000003190000}"/>
    <cellStyle name="Accent4 23 5" xfId="6500" xr:uid="{00000000-0005-0000-0000-000004190000}"/>
    <cellStyle name="Accent4 23 6" xfId="6501" xr:uid="{00000000-0005-0000-0000-000005190000}"/>
    <cellStyle name="Accent4 23 7" xfId="6502" xr:uid="{00000000-0005-0000-0000-000006190000}"/>
    <cellStyle name="Accent4 24" xfId="6503" xr:uid="{00000000-0005-0000-0000-000007190000}"/>
    <cellStyle name="Accent4 25" xfId="6504" xr:uid="{00000000-0005-0000-0000-000008190000}"/>
    <cellStyle name="Accent4 26" xfId="6505" xr:uid="{00000000-0005-0000-0000-000009190000}"/>
    <cellStyle name="Accent4 27" xfId="6506" xr:uid="{00000000-0005-0000-0000-00000A190000}"/>
    <cellStyle name="Accent4 28" xfId="6507" xr:uid="{00000000-0005-0000-0000-00000B190000}"/>
    <cellStyle name="Accent4 29" xfId="6508" xr:uid="{00000000-0005-0000-0000-00000C190000}"/>
    <cellStyle name="Accent4 3" xfId="6509" xr:uid="{00000000-0005-0000-0000-00000D190000}"/>
    <cellStyle name="Accent4 3 10" xfId="6510" xr:uid="{00000000-0005-0000-0000-00000E190000}"/>
    <cellStyle name="Accent4 3 11" xfId="6511" xr:uid="{00000000-0005-0000-0000-00000F190000}"/>
    <cellStyle name="Accent4 3 12" xfId="6512" xr:uid="{00000000-0005-0000-0000-000010190000}"/>
    <cellStyle name="Accent4 3 13" xfId="6513" xr:uid="{00000000-0005-0000-0000-000011190000}"/>
    <cellStyle name="Accent4 3 14" xfId="6514" xr:uid="{00000000-0005-0000-0000-000012190000}"/>
    <cellStyle name="Accent4 3 15" xfId="6515" xr:uid="{00000000-0005-0000-0000-000013190000}"/>
    <cellStyle name="Accent4 3 2" xfId="6516" xr:uid="{00000000-0005-0000-0000-000014190000}"/>
    <cellStyle name="Accent4 3 3" xfId="6517" xr:uid="{00000000-0005-0000-0000-000015190000}"/>
    <cellStyle name="Accent4 3 4" xfId="6518" xr:uid="{00000000-0005-0000-0000-000016190000}"/>
    <cellStyle name="Accent4 3 5" xfId="6519" xr:uid="{00000000-0005-0000-0000-000017190000}"/>
    <cellStyle name="Accent4 3 6" xfId="6520" xr:uid="{00000000-0005-0000-0000-000018190000}"/>
    <cellStyle name="Accent4 3 7" xfId="6521" xr:uid="{00000000-0005-0000-0000-000019190000}"/>
    <cellStyle name="Accent4 3 8" xfId="6522" xr:uid="{00000000-0005-0000-0000-00001A190000}"/>
    <cellStyle name="Accent4 3 9" xfId="6523" xr:uid="{00000000-0005-0000-0000-00001B190000}"/>
    <cellStyle name="Accent4 30" xfId="6524" xr:uid="{00000000-0005-0000-0000-00001C190000}"/>
    <cellStyle name="Accent4 31" xfId="6525" xr:uid="{00000000-0005-0000-0000-00001D190000}"/>
    <cellStyle name="Accent4 32" xfId="6526" xr:uid="{00000000-0005-0000-0000-00001E190000}"/>
    <cellStyle name="Accent4 33" xfId="6527" xr:uid="{00000000-0005-0000-0000-00001F190000}"/>
    <cellStyle name="Accent4 34" xfId="6528" xr:uid="{00000000-0005-0000-0000-000020190000}"/>
    <cellStyle name="Accent4 35" xfId="6529" xr:uid="{00000000-0005-0000-0000-000021190000}"/>
    <cellStyle name="Accent4 36" xfId="6530" xr:uid="{00000000-0005-0000-0000-000022190000}"/>
    <cellStyle name="Accent4 37" xfId="6531" xr:uid="{00000000-0005-0000-0000-000023190000}"/>
    <cellStyle name="Accent4 38" xfId="6532" xr:uid="{00000000-0005-0000-0000-000024190000}"/>
    <cellStyle name="Accent4 39" xfId="6533" xr:uid="{00000000-0005-0000-0000-000025190000}"/>
    <cellStyle name="Accent4 4" xfId="6534" xr:uid="{00000000-0005-0000-0000-000026190000}"/>
    <cellStyle name="Accent4 4 10" xfId="6535" xr:uid="{00000000-0005-0000-0000-000027190000}"/>
    <cellStyle name="Accent4 4 11" xfId="6536" xr:uid="{00000000-0005-0000-0000-000028190000}"/>
    <cellStyle name="Accent4 4 12" xfId="6537" xr:uid="{00000000-0005-0000-0000-000029190000}"/>
    <cellStyle name="Accent4 4 13" xfId="6538" xr:uid="{00000000-0005-0000-0000-00002A190000}"/>
    <cellStyle name="Accent4 4 14" xfId="6539" xr:uid="{00000000-0005-0000-0000-00002B190000}"/>
    <cellStyle name="Accent4 4 2" xfId="6540" xr:uid="{00000000-0005-0000-0000-00002C190000}"/>
    <cellStyle name="Accent4 4 3" xfId="6541" xr:uid="{00000000-0005-0000-0000-00002D190000}"/>
    <cellStyle name="Accent4 4 4" xfId="6542" xr:uid="{00000000-0005-0000-0000-00002E190000}"/>
    <cellStyle name="Accent4 4 5" xfId="6543" xr:uid="{00000000-0005-0000-0000-00002F190000}"/>
    <cellStyle name="Accent4 4 6" xfId="6544" xr:uid="{00000000-0005-0000-0000-000030190000}"/>
    <cellStyle name="Accent4 4 7" xfId="6545" xr:uid="{00000000-0005-0000-0000-000031190000}"/>
    <cellStyle name="Accent4 4 8" xfId="6546" xr:uid="{00000000-0005-0000-0000-000032190000}"/>
    <cellStyle name="Accent4 4 9" xfId="6547" xr:uid="{00000000-0005-0000-0000-000033190000}"/>
    <cellStyle name="Accent4 40" xfId="6548" xr:uid="{00000000-0005-0000-0000-000034190000}"/>
    <cellStyle name="Accent4 41" xfId="6549" xr:uid="{00000000-0005-0000-0000-000035190000}"/>
    <cellStyle name="Accent4 42" xfId="6550" xr:uid="{00000000-0005-0000-0000-000036190000}"/>
    <cellStyle name="Accent4 43" xfId="6551" xr:uid="{00000000-0005-0000-0000-000037190000}"/>
    <cellStyle name="Accent4 44" xfId="6552" xr:uid="{00000000-0005-0000-0000-000038190000}"/>
    <cellStyle name="Accent4 45" xfId="6553" xr:uid="{00000000-0005-0000-0000-000039190000}"/>
    <cellStyle name="Accent4 46" xfId="6554" xr:uid="{00000000-0005-0000-0000-00003A190000}"/>
    <cellStyle name="Accent4 47" xfId="6555" xr:uid="{00000000-0005-0000-0000-00003B190000}"/>
    <cellStyle name="Accent4 48" xfId="6556" xr:uid="{00000000-0005-0000-0000-00003C190000}"/>
    <cellStyle name="Accent4 49" xfId="6557" xr:uid="{00000000-0005-0000-0000-00003D190000}"/>
    <cellStyle name="Accent4 5" xfId="6558" xr:uid="{00000000-0005-0000-0000-00003E190000}"/>
    <cellStyle name="Accent4 5 10" xfId="6559" xr:uid="{00000000-0005-0000-0000-00003F190000}"/>
    <cellStyle name="Accent4 5 11" xfId="6560" xr:uid="{00000000-0005-0000-0000-000040190000}"/>
    <cellStyle name="Accent4 5 12" xfId="6561" xr:uid="{00000000-0005-0000-0000-000041190000}"/>
    <cellStyle name="Accent4 5 13" xfId="6562" xr:uid="{00000000-0005-0000-0000-000042190000}"/>
    <cellStyle name="Accent4 5 2" xfId="6563" xr:uid="{00000000-0005-0000-0000-000043190000}"/>
    <cellStyle name="Accent4 5 3" xfId="6564" xr:uid="{00000000-0005-0000-0000-000044190000}"/>
    <cellStyle name="Accent4 5 4" xfId="6565" xr:uid="{00000000-0005-0000-0000-000045190000}"/>
    <cellStyle name="Accent4 5 5" xfId="6566" xr:uid="{00000000-0005-0000-0000-000046190000}"/>
    <cellStyle name="Accent4 5 6" xfId="6567" xr:uid="{00000000-0005-0000-0000-000047190000}"/>
    <cellStyle name="Accent4 5 7" xfId="6568" xr:uid="{00000000-0005-0000-0000-000048190000}"/>
    <cellStyle name="Accent4 5 8" xfId="6569" xr:uid="{00000000-0005-0000-0000-000049190000}"/>
    <cellStyle name="Accent4 5 9" xfId="6570" xr:uid="{00000000-0005-0000-0000-00004A190000}"/>
    <cellStyle name="Accent4 50" xfId="6571" xr:uid="{00000000-0005-0000-0000-00004B190000}"/>
    <cellStyle name="Accent4 51" xfId="6572" xr:uid="{00000000-0005-0000-0000-00004C190000}"/>
    <cellStyle name="Accent4 52" xfId="6573" xr:uid="{00000000-0005-0000-0000-00004D190000}"/>
    <cellStyle name="Accent4 53" xfId="6574" xr:uid="{00000000-0005-0000-0000-00004E190000}"/>
    <cellStyle name="Accent4 54" xfId="6575" xr:uid="{00000000-0005-0000-0000-00004F190000}"/>
    <cellStyle name="Accent4 55" xfId="6576" xr:uid="{00000000-0005-0000-0000-000050190000}"/>
    <cellStyle name="Accent4 56" xfId="6577" xr:uid="{00000000-0005-0000-0000-000051190000}"/>
    <cellStyle name="Accent4 57" xfId="6578" xr:uid="{00000000-0005-0000-0000-000052190000}"/>
    <cellStyle name="Accent4 58" xfId="6579" xr:uid="{00000000-0005-0000-0000-000053190000}"/>
    <cellStyle name="Accent4 59" xfId="6580" xr:uid="{00000000-0005-0000-0000-000054190000}"/>
    <cellStyle name="Accent4 6" xfId="6581" xr:uid="{00000000-0005-0000-0000-000055190000}"/>
    <cellStyle name="Accent4 6 10" xfId="6582" xr:uid="{00000000-0005-0000-0000-000056190000}"/>
    <cellStyle name="Accent4 6 11" xfId="6583" xr:uid="{00000000-0005-0000-0000-000057190000}"/>
    <cellStyle name="Accent4 6 12" xfId="6584" xr:uid="{00000000-0005-0000-0000-000058190000}"/>
    <cellStyle name="Accent4 6 13" xfId="6585" xr:uid="{00000000-0005-0000-0000-000059190000}"/>
    <cellStyle name="Accent4 6 2" xfId="6586" xr:uid="{00000000-0005-0000-0000-00005A190000}"/>
    <cellStyle name="Accent4 6 3" xfId="6587" xr:uid="{00000000-0005-0000-0000-00005B190000}"/>
    <cellStyle name="Accent4 6 4" xfId="6588" xr:uid="{00000000-0005-0000-0000-00005C190000}"/>
    <cellStyle name="Accent4 6 5" xfId="6589" xr:uid="{00000000-0005-0000-0000-00005D190000}"/>
    <cellStyle name="Accent4 6 6" xfId="6590" xr:uid="{00000000-0005-0000-0000-00005E190000}"/>
    <cellStyle name="Accent4 6 7" xfId="6591" xr:uid="{00000000-0005-0000-0000-00005F190000}"/>
    <cellStyle name="Accent4 6 8" xfId="6592" xr:uid="{00000000-0005-0000-0000-000060190000}"/>
    <cellStyle name="Accent4 6 9" xfId="6593" xr:uid="{00000000-0005-0000-0000-000061190000}"/>
    <cellStyle name="Accent4 60" xfId="6594" xr:uid="{00000000-0005-0000-0000-000062190000}"/>
    <cellStyle name="Accent4 61" xfId="6595" xr:uid="{00000000-0005-0000-0000-000063190000}"/>
    <cellStyle name="Accent4 62" xfId="6596" xr:uid="{00000000-0005-0000-0000-000064190000}"/>
    <cellStyle name="Accent4 63" xfId="6597" xr:uid="{00000000-0005-0000-0000-000065190000}"/>
    <cellStyle name="Accent4 64" xfId="6598" xr:uid="{00000000-0005-0000-0000-000066190000}"/>
    <cellStyle name="Accent4 65" xfId="6599" xr:uid="{00000000-0005-0000-0000-000067190000}"/>
    <cellStyle name="Accent4 66" xfId="6600" xr:uid="{00000000-0005-0000-0000-000068190000}"/>
    <cellStyle name="Accent4 67" xfId="6601" xr:uid="{00000000-0005-0000-0000-000069190000}"/>
    <cellStyle name="Accent4 68" xfId="6602" xr:uid="{00000000-0005-0000-0000-00006A190000}"/>
    <cellStyle name="Accent4 69" xfId="6603" xr:uid="{00000000-0005-0000-0000-00006B190000}"/>
    <cellStyle name="Accent4 7" xfId="6604" xr:uid="{00000000-0005-0000-0000-00006C190000}"/>
    <cellStyle name="Accent4 7 10" xfId="6605" xr:uid="{00000000-0005-0000-0000-00006D190000}"/>
    <cellStyle name="Accent4 7 11" xfId="6606" xr:uid="{00000000-0005-0000-0000-00006E190000}"/>
    <cellStyle name="Accent4 7 12" xfId="6607" xr:uid="{00000000-0005-0000-0000-00006F190000}"/>
    <cellStyle name="Accent4 7 13" xfId="6608" xr:uid="{00000000-0005-0000-0000-000070190000}"/>
    <cellStyle name="Accent4 7 2" xfId="6609" xr:uid="{00000000-0005-0000-0000-000071190000}"/>
    <cellStyle name="Accent4 7 3" xfId="6610" xr:uid="{00000000-0005-0000-0000-000072190000}"/>
    <cellStyle name="Accent4 7 4" xfId="6611" xr:uid="{00000000-0005-0000-0000-000073190000}"/>
    <cellStyle name="Accent4 7 5" xfId="6612" xr:uid="{00000000-0005-0000-0000-000074190000}"/>
    <cellStyle name="Accent4 7 6" xfId="6613" xr:uid="{00000000-0005-0000-0000-000075190000}"/>
    <cellStyle name="Accent4 7 7" xfId="6614" xr:uid="{00000000-0005-0000-0000-000076190000}"/>
    <cellStyle name="Accent4 7 8" xfId="6615" xr:uid="{00000000-0005-0000-0000-000077190000}"/>
    <cellStyle name="Accent4 7 9" xfId="6616" xr:uid="{00000000-0005-0000-0000-000078190000}"/>
    <cellStyle name="Accent4 70" xfId="6617" xr:uid="{00000000-0005-0000-0000-000079190000}"/>
    <cellStyle name="Accent4 71" xfId="6618" xr:uid="{00000000-0005-0000-0000-00007A190000}"/>
    <cellStyle name="Accent4 72" xfId="6619" xr:uid="{00000000-0005-0000-0000-00007B190000}"/>
    <cellStyle name="Accent4 8" xfId="6620" xr:uid="{00000000-0005-0000-0000-00007C190000}"/>
    <cellStyle name="Accent4 8 10" xfId="6621" xr:uid="{00000000-0005-0000-0000-00007D190000}"/>
    <cellStyle name="Accent4 8 11" xfId="6622" xr:uid="{00000000-0005-0000-0000-00007E190000}"/>
    <cellStyle name="Accent4 8 12" xfId="6623" xr:uid="{00000000-0005-0000-0000-00007F190000}"/>
    <cellStyle name="Accent4 8 13" xfId="6624" xr:uid="{00000000-0005-0000-0000-000080190000}"/>
    <cellStyle name="Accent4 8 2" xfId="6625" xr:uid="{00000000-0005-0000-0000-000081190000}"/>
    <cellStyle name="Accent4 8 3" xfId="6626" xr:uid="{00000000-0005-0000-0000-000082190000}"/>
    <cellStyle name="Accent4 8 4" xfId="6627" xr:uid="{00000000-0005-0000-0000-000083190000}"/>
    <cellStyle name="Accent4 8 5" xfId="6628" xr:uid="{00000000-0005-0000-0000-000084190000}"/>
    <cellStyle name="Accent4 8 6" xfId="6629" xr:uid="{00000000-0005-0000-0000-000085190000}"/>
    <cellStyle name="Accent4 8 7" xfId="6630" xr:uid="{00000000-0005-0000-0000-000086190000}"/>
    <cellStyle name="Accent4 8 8" xfId="6631" xr:uid="{00000000-0005-0000-0000-000087190000}"/>
    <cellStyle name="Accent4 8 9" xfId="6632" xr:uid="{00000000-0005-0000-0000-000088190000}"/>
    <cellStyle name="Accent4 9" xfId="6633" xr:uid="{00000000-0005-0000-0000-000089190000}"/>
    <cellStyle name="Accent4 9 2" xfId="6634" xr:uid="{00000000-0005-0000-0000-00008A190000}"/>
    <cellStyle name="Accent4 9 2 2" xfId="6635" xr:uid="{00000000-0005-0000-0000-00008B190000}"/>
    <cellStyle name="Accent4 9 2 3" xfId="6636" xr:uid="{00000000-0005-0000-0000-00008C190000}"/>
    <cellStyle name="Accent4 9 2 4" xfId="6637" xr:uid="{00000000-0005-0000-0000-00008D190000}"/>
    <cellStyle name="Accent4 9 2 5" xfId="6638" xr:uid="{00000000-0005-0000-0000-00008E190000}"/>
    <cellStyle name="Accent4 9 2 6" xfId="6639" xr:uid="{00000000-0005-0000-0000-00008F190000}"/>
    <cellStyle name="Accent4 9 2 7" xfId="6640" xr:uid="{00000000-0005-0000-0000-000090190000}"/>
    <cellStyle name="Accent4 9 3" xfId="6641" xr:uid="{00000000-0005-0000-0000-000091190000}"/>
    <cellStyle name="Accent4 9 4" xfId="6642" xr:uid="{00000000-0005-0000-0000-000092190000}"/>
    <cellStyle name="Accent4 9 5" xfId="6643" xr:uid="{00000000-0005-0000-0000-000093190000}"/>
    <cellStyle name="Accent4 9 6" xfId="6644" xr:uid="{00000000-0005-0000-0000-000094190000}"/>
    <cellStyle name="Accent4 9 7" xfId="6645" xr:uid="{00000000-0005-0000-0000-000095190000}"/>
    <cellStyle name="Accent5" xfId="30317" builtinId="45" customBuiltin="1"/>
    <cellStyle name="Accent5 10" xfId="6646" xr:uid="{00000000-0005-0000-0000-000097190000}"/>
    <cellStyle name="Accent5 11" xfId="6647" xr:uid="{00000000-0005-0000-0000-000098190000}"/>
    <cellStyle name="Accent5 12" xfId="6648" xr:uid="{00000000-0005-0000-0000-000099190000}"/>
    <cellStyle name="Accent5 13" xfId="6649" xr:uid="{00000000-0005-0000-0000-00009A190000}"/>
    <cellStyle name="Accent5 14" xfId="6650" xr:uid="{00000000-0005-0000-0000-00009B190000}"/>
    <cellStyle name="Accent5 15" xfId="6651" xr:uid="{00000000-0005-0000-0000-00009C190000}"/>
    <cellStyle name="Accent5 16" xfId="6652" xr:uid="{00000000-0005-0000-0000-00009D190000}"/>
    <cellStyle name="Accent5 17" xfId="6653" xr:uid="{00000000-0005-0000-0000-00009E190000}"/>
    <cellStyle name="Accent5 18" xfId="6654" xr:uid="{00000000-0005-0000-0000-00009F190000}"/>
    <cellStyle name="Accent5 19" xfId="6655" xr:uid="{00000000-0005-0000-0000-0000A0190000}"/>
    <cellStyle name="Accent5 2" xfId="6656" xr:uid="{00000000-0005-0000-0000-0000A1190000}"/>
    <cellStyle name="Accent5 2 2" xfId="6657" xr:uid="{00000000-0005-0000-0000-0000A2190000}"/>
    <cellStyle name="Accent5 2 3" xfId="6658" xr:uid="{00000000-0005-0000-0000-0000A3190000}"/>
    <cellStyle name="Accent5 2 4" xfId="6659" xr:uid="{00000000-0005-0000-0000-0000A4190000}"/>
    <cellStyle name="Accent5 2 5" xfId="6660" xr:uid="{00000000-0005-0000-0000-0000A5190000}"/>
    <cellStyle name="Accent5 2 6" xfId="6661" xr:uid="{00000000-0005-0000-0000-0000A6190000}"/>
    <cellStyle name="Accent5 2 7" xfId="6662" xr:uid="{00000000-0005-0000-0000-0000A7190000}"/>
    <cellStyle name="Accent5 2 8" xfId="6663" xr:uid="{00000000-0005-0000-0000-0000A8190000}"/>
    <cellStyle name="Accent5 20" xfId="6664" xr:uid="{00000000-0005-0000-0000-0000A9190000}"/>
    <cellStyle name="Accent5 21" xfId="6665" xr:uid="{00000000-0005-0000-0000-0000AA190000}"/>
    <cellStyle name="Accent5 22" xfId="6666" xr:uid="{00000000-0005-0000-0000-0000AB190000}"/>
    <cellStyle name="Accent5 23" xfId="6667" xr:uid="{00000000-0005-0000-0000-0000AC190000}"/>
    <cellStyle name="Accent5 23 2" xfId="6668" xr:uid="{00000000-0005-0000-0000-0000AD190000}"/>
    <cellStyle name="Accent5 23 2 2" xfId="6669" xr:uid="{00000000-0005-0000-0000-0000AE190000}"/>
    <cellStyle name="Accent5 23 2 3" xfId="6670" xr:uid="{00000000-0005-0000-0000-0000AF190000}"/>
    <cellStyle name="Accent5 23 2 4" xfId="6671" xr:uid="{00000000-0005-0000-0000-0000B0190000}"/>
    <cellStyle name="Accent5 23 2 5" xfId="6672" xr:uid="{00000000-0005-0000-0000-0000B1190000}"/>
    <cellStyle name="Accent5 23 2 6" xfId="6673" xr:uid="{00000000-0005-0000-0000-0000B2190000}"/>
    <cellStyle name="Accent5 23 2 7" xfId="6674" xr:uid="{00000000-0005-0000-0000-0000B3190000}"/>
    <cellStyle name="Accent5 23 3" xfId="6675" xr:uid="{00000000-0005-0000-0000-0000B4190000}"/>
    <cellStyle name="Accent5 23 4" xfId="6676" xr:uid="{00000000-0005-0000-0000-0000B5190000}"/>
    <cellStyle name="Accent5 23 5" xfId="6677" xr:uid="{00000000-0005-0000-0000-0000B6190000}"/>
    <cellStyle name="Accent5 23 6" xfId="6678" xr:uid="{00000000-0005-0000-0000-0000B7190000}"/>
    <cellStyle name="Accent5 23 7" xfId="6679" xr:uid="{00000000-0005-0000-0000-0000B8190000}"/>
    <cellStyle name="Accent5 24" xfId="6680" xr:uid="{00000000-0005-0000-0000-0000B9190000}"/>
    <cellStyle name="Accent5 25" xfId="6681" xr:uid="{00000000-0005-0000-0000-0000BA190000}"/>
    <cellStyle name="Accent5 26" xfId="6682" xr:uid="{00000000-0005-0000-0000-0000BB190000}"/>
    <cellStyle name="Accent5 27" xfId="6683" xr:uid="{00000000-0005-0000-0000-0000BC190000}"/>
    <cellStyle name="Accent5 28" xfId="6684" xr:uid="{00000000-0005-0000-0000-0000BD190000}"/>
    <cellStyle name="Accent5 29" xfId="6685" xr:uid="{00000000-0005-0000-0000-0000BE190000}"/>
    <cellStyle name="Accent5 3" xfId="6686" xr:uid="{00000000-0005-0000-0000-0000BF190000}"/>
    <cellStyle name="Accent5 3 2" xfId="6687" xr:uid="{00000000-0005-0000-0000-0000C0190000}"/>
    <cellStyle name="Accent5 3 3" xfId="6688" xr:uid="{00000000-0005-0000-0000-0000C1190000}"/>
    <cellStyle name="Accent5 3 4" xfId="6689" xr:uid="{00000000-0005-0000-0000-0000C2190000}"/>
    <cellStyle name="Accent5 3 5" xfId="6690" xr:uid="{00000000-0005-0000-0000-0000C3190000}"/>
    <cellStyle name="Accent5 3 6" xfId="6691" xr:uid="{00000000-0005-0000-0000-0000C4190000}"/>
    <cellStyle name="Accent5 3 7" xfId="6692" xr:uid="{00000000-0005-0000-0000-0000C5190000}"/>
    <cellStyle name="Accent5 3 8" xfId="6693" xr:uid="{00000000-0005-0000-0000-0000C6190000}"/>
    <cellStyle name="Accent5 30" xfId="6694" xr:uid="{00000000-0005-0000-0000-0000C7190000}"/>
    <cellStyle name="Accent5 31" xfId="6695" xr:uid="{00000000-0005-0000-0000-0000C8190000}"/>
    <cellStyle name="Accent5 32" xfId="6696" xr:uid="{00000000-0005-0000-0000-0000C9190000}"/>
    <cellStyle name="Accent5 33" xfId="6697" xr:uid="{00000000-0005-0000-0000-0000CA190000}"/>
    <cellStyle name="Accent5 34" xfId="6698" xr:uid="{00000000-0005-0000-0000-0000CB190000}"/>
    <cellStyle name="Accent5 35" xfId="6699" xr:uid="{00000000-0005-0000-0000-0000CC190000}"/>
    <cellStyle name="Accent5 36" xfId="6700" xr:uid="{00000000-0005-0000-0000-0000CD190000}"/>
    <cellStyle name="Accent5 37" xfId="6701" xr:uid="{00000000-0005-0000-0000-0000CE190000}"/>
    <cellStyle name="Accent5 38" xfId="6702" xr:uid="{00000000-0005-0000-0000-0000CF190000}"/>
    <cellStyle name="Accent5 39" xfId="6703" xr:uid="{00000000-0005-0000-0000-0000D0190000}"/>
    <cellStyle name="Accent5 4" xfId="6704" xr:uid="{00000000-0005-0000-0000-0000D1190000}"/>
    <cellStyle name="Accent5 4 2" xfId="6705" xr:uid="{00000000-0005-0000-0000-0000D2190000}"/>
    <cellStyle name="Accent5 4 3" xfId="6706" xr:uid="{00000000-0005-0000-0000-0000D3190000}"/>
    <cellStyle name="Accent5 4 4" xfId="6707" xr:uid="{00000000-0005-0000-0000-0000D4190000}"/>
    <cellStyle name="Accent5 4 5" xfId="6708" xr:uid="{00000000-0005-0000-0000-0000D5190000}"/>
    <cellStyle name="Accent5 4 6" xfId="6709" xr:uid="{00000000-0005-0000-0000-0000D6190000}"/>
    <cellStyle name="Accent5 4 7" xfId="6710" xr:uid="{00000000-0005-0000-0000-0000D7190000}"/>
    <cellStyle name="Accent5 4 8" xfId="6711" xr:uid="{00000000-0005-0000-0000-0000D8190000}"/>
    <cellStyle name="Accent5 40" xfId="6712" xr:uid="{00000000-0005-0000-0000-0000D9190000}"/>
    <cellStyle name="Accent5 41" xfId="6713" xr:uid="{00000000-0005-0000-0000-0000DA190000}"/>
    <cellStyle name="Accent5 42" xfId="6714" xr:uid="{00000000-0005-0000-0000-0000DB190000}"/>
    <cellStyle name="Accent5 43" xfId="6715" xr:uid="{00000000-0005-0000-0000-0000DC190000}"/>
    <cellStyle name="Accent5 44" xfId="6716" xr:uid="{00000000-0005-0000-0000-0000DD190000}"/>
    <cellStyle name="Accent5 45" xfId="6717" xr:uid="{00000000-0005-0000-0000-0000DE190000}"/>
    <cellStyle name="Accent5 46" xfId="6718" xr:uid="{00000000-0005-0000-0000-0000DF190000}"/>
    <cellStyle name="Accent5 47" xfId="6719" xr:uid="{00000000-0005-0000-0000-0000E0190000}"/>
    <cellStyle name="Accent5 48" xfId="6720" xr:uid="{00000000-0005-0000-0000-0000E1190000}"/>
    <cellStyle name="Accent5 49" xfId="6721" xr:uid="{00000000-0005-0000-0000-0000E2190000}"/>
    <cellStyle name="Accent5 5" xfId="6722" xr:uid="{00000000-0005-0000-0000-0000E3190000}"/>
    <cellStyle name="Accent5 5 2" xfId="6723" xr:uid="{00000000-0005-0000-0000-0000E4190000}"/>
    <cellStyle name="Accent5 5 3" xfId="6724" xr:uid="{00000000-0005-0000-0000-0000E5190000}"/>
    <cellStyle name="Accent5 5 4" xfId="6725" xr:uid="{00000000-0005-0000-0000-0000E6190000}"/>
    <cellStyle name="Accent5 5 5" xfId="6726" xr:uid="{00000000-0005-0000-0000-0000E7190000}"/>
    <cellStyle name="Accent5 5 6" xfId="6727" xr:uid="{00000000-0005-0000-0000-0000E8190000}"/>
    <cellStyle name="Accent5 5 7" xfId="6728" xr:uid="{00000000-0005-0000-0000-0000E9190000}"/>
    <cellStyle name="Accent5 50" xfId="6729" xr:uid="{00000000-0005-0000-0000-0000EA190000}"/>
    <cellStyle name="Accent5 51" xfId="6730" xr:uid="{00000000-0005-0000-0000-0000EB190000}"/>
    <cellStyle name="Accent5 52" xfId="6731" xr:uid="{00000000-0005-0000-0000-0000EC190000}"/>
    <cellStyle name="Accent5 53" xfId="6732" xr:uid="{00000000-0005-0000-0000-0000ED190000}"/>
    <cellStyle name="Accent5 54" xfId="6733" xr:uid="{00000000-0005-0000-0000-0000EE190000}"/>
    <cellStyle name="Accent5 55" xfId="6734" xr:uid="{00000000-0005-0000-0000-0000EF190000}"/>
    <cellStyle name="Accent5 56" xfId="6735" xr:uid="{00000000-0005-0000-0000-0000F0190000}"/>
    <cellStyle name="Accent5 57" xfId="6736" xr:uid="{00000000-0005-0000-0000-0000F1190000}"/>
    <cellStyle name="Accent5 58" xfId="6737" xr:uid="{00000000-0005-0000-0000-0000F2190000}"/>
    <cellStyle name="Accent5 59" xfId="6738" xr:uid="{00000000-0005-0000-0000-0000F3190000}"/>
    <cellStyle name="Accent5 6" xfId="6739" xr:uid="{00000000-0005-0000-0000-0000F4190000}"/>
    <cellStyle name="Accent5 6 2" xfId="6740" xr:uid="{00000000-0005-0000-0000-0000F5190000}"/>
    <cellStyle name="Accent5 6 3" xfId="6741" xr:uid="{00000000-0005-0000-0000-0000F6190000}"/>
    <cellStyle name="Accent5 6 4" xfId="6742" xr:uid="{00000000-0005-0000-0000-0000F7190000}"/>
    <cellStyle name="Accent5 6 5" xfId="6743" xr:uid="{00000000-0005-0000-0000-0000F8190000}"/>
    <cellStyle name="Accent5 6 6" xfId="6744" xr:uid="{00000000-0005-0000-0000-0000F9190000}"/>
    <cellStyle name="Accent5 6 7" xfId="6745" xr:uid="{00000000-0005-0000-0000-0000FA190000}"/>
    <cellStyle name="Accent5 60" xfId="6746" xr:uid="{00000000-0005-0000-0000-0000FB190000}"/>
    <cellStyle name="Accent5 61" xfId="6747" xr:uid="{00000000-0005-0000-0000-0000FC190000}"/>
    <cellStyle name="Accent5 62" xfId="6748" xr:uid="{00000000-0005-0000-0000-0000FD190000}"/>
    <cellStyle name="Accent5 63" xfId="6749" xr:uid="{00000000-0005-0000-0000-0000FE190000}"/>
    <cellStyle name="Accent5 64" xfId="6750" xr:uid="{00000000-0005-0000-0000-0000FF190000}"/>
    <cellStyle name="Accent5 65" xfId="6751" xr:uid="{00000000-0005-0000-0000-0000001A0000}"/>
    <cellStyle name="Accent5 66" xfId="6752" xr:uid="{00000000-0005-0000-0000-0000011A0000}"/>
    <cellStyle name="Accent5 67" xfId="6753" xr:uid="{00000000-0005-0000-0000-0000021A0000}"/>
    <cellStyle name="Accent5 68" xfId="6754" xr:uid="{00000000-0005-0000-0000-0000031A0000}"/>
    <cellStyle name="Accent5 69" xfId="6755" xr:uid="{00000000-0005-0000-0000-0000041A0000}"/>
    <cellStyle name="Accent5 7" xfId="6756" xr:uid="{00000000-0005-0000-0000-0000051A0000}"/>
    <cellStyle name="Accent5 7 2" xfId="6757" xr:uid="{00000000-0005-0000-0000-0000061A0000}"/>
    <cellStyle name="Accent5 7 3" xfId="6758" xr:uid="{00000000-0005-0000-0000-0000071A0000}"/>
    <cellStyle name="Accent5 7 4" xfId="6759" xr:uid="{00000000-0005-0000-0000-0000081A0000}"/>
    <cellStyle name="Accent5 7 5" xfId="6760" xr:uid="{00000000-0005-0000-0000-0000091A0000}"/>
    <cellStyle name="Accent5 7 6" xfId="6761" xr:uid="{00000000-0005-0000-0000-00000A1A0000}"/>
    <cellStyle name="Accent5 7 7" xfId="6762" xr:uid="{00000000-0005-0000-0000-00000B1A0000}"/>
    <cellStyle name="Accent5 70" xfId="6763" xr:uid="{00000000-0005-0000-0000-00000C1A0000}"/>
    <cellStyle name="Accent5 71" xfId="6764" xr:uid="{00000000-0005-0000-0000-00000D1A0000}"/>
    <cellStyle name="Accent5 72" xfId="6765" xr:uid="{00000000-0005-0000-0000-00000E1A0000}"/>
    <cellStyle name="Accent5 8" xfId="6766" xr:uid="{00000000-0005-0000-0000-00000F1A0000}"/>
    <cellStyle name="Accent5 8 2" xfId="6767" xr:uid="{00000000-0005-0000-0000-0000101A0000}"/>
    <cellStyle name="Accent5 8 3" xfId="6768" xr:uid="{00000000-0005-0000-0000-0000111A0000}"/>
    <cellStyle name="Accent5 8 4" xfId="6769" xr:uid="{00000000-0005-0000-0000-0000121A0000}"/>
    <cellStyle name="Accent5 8 5" xfId="6770" xr:uid="{00000000-0005-0000-0000-0000131A0000}"/>
    <cellStyle name="Accent5 8 6" xfId="6771" xr:uid="{00000000-0005-0000-0000-0000141A0000}"/>
    <cellStyle name="Accent5 8 7" xfId="6772" xr:uid="{00000000-0005-0000-0000-0000151A0000}"/>
    <cellStyle name="Accent5 9" xfId="6773" xr:uid="{00000000-0005-0000-0000-0000161A0000}"/>
    <cellStyle name="Accent6" xfId="30321" builtinId="49" customBuiltin="1"/>
    <cellStyle name="Accent6 10" xfId="6774" xr:uid="{00000000-0005-0000-0000-0000181A0000}"/>
    <cellStyle name="Accent6 11" xfId="6775" xr:uid="{00000000-0005-0000-0000-0000191A0000}"/>
    <cellStyle name="Accent6 12" xfId="6776" xr:uid="{00000000-0005-0000-0000-00001A1A0000}"/>
    <cellStyle name="Accent6 13" xfId="6777" xr:uid="{00000000-0005-0000-0000-00001B1A0000}"/>
    <cellStyle name="Accent6 14" xfId="6778" xr:uid="{00000000-0005-0000-0000-00001C1A0000}"/>
    <cellStyle name="Accent6 15" xfId="6779" xr:uid="{00000000-0005-0000-0000-00001D1A0000}"/>
    <cellStyle name="Accent6 16" xfId="6780" xr:uid="{00000000-0005-0000-0000-00001E1A0000}"/>
    <cellStyle name="Accent6 17" xfId="6781" xr:uid="{00000000-0005-0000-0000-00001F1A0000}"/>
    <cellStyle name="Accent6 18" xfId="6782" xr:uid="{00000000-0005-0000-0000-0000201A0000}"/>
    <cellStyle name="Accent6 19" xfId="6783" xr:uid="{00000000-0005-0000-0000-0000211A0000}"/>
    <cellStyle name="Accent6 2" xfId="6784" xr:uid="{00000000-0005-0000-0000-0000221A0000}"/>
    <cellStyle name="Accent6 2 10" xfId="6785" xr:uid="{00000000-0005-0000-0000-0000231A0000}"/>
    <cellStyle name="Accent6 2 11" xfId="6786" xr:uid="{00000000-0005-0000-0000-0000241A0000}"/>
    <cellStyle name="Accent6 2 12" xfId="6787" xr:uid="{00000000-0005-0000-0000-0000251A0000}"/>
    <cellStyle name="Accent6 2 13" xfId="6788" xr:uid="{00000000-0005-0000-0000-0000261A0000}"/>
    <cellStyle name="Accent6 2 2" xfId="6789" xr:uid="{00000000-0005-0000-0000-0000271A0000}"/>
    <cellStyle name="Accent6 2 2 2" xfId="6790" xr:uid="{00000000-0005-0000-0000-0000281A0000}"/>
    <cellStyle name="Accent6 2 3" xfId="6791" xr:uid="{00000000-0005-0000-0000-0000291A0000}"/>
    <cellStyle name="Accent6 2 3 2" xfId="6792" xr:uid="{00000000-0005-0000-0000-00002A1A0000}"/>
    <cellStyle name="Accent6 2 4" xfId="6793" xr:uid="{00000000-0005-0000-0000-00002B1A0000}"/>
    <cellStyle name="Accent6 2 4 2" xfId="6794" xr:uid="{00000000-0005-0000-0000-00002C1A0000}"/>
    <cellStyle name="Accent6 2 5" xfId="6795" xr:uid="{00000000-0005-0000-0000-00002D1A0000}"/>
    <cellStyle name="Accent6 2 5 2" xfId="6796" xr:uid="{00000000-0005-0000-0000-00002E1A0000}"/>
    <cellStyle name="Accent6 2 6" xfId="6797" xr:uid="{00000000-0005-0000-0000-00002F1A0000}"/>
    <cellStyle name="Accent6 2 6 2" xfId="6798" xr:uid="{00000000-0005-0000-0000-0000301A0000}"/>
    <cellStyle name="Accent6 2 7" xfId="6799" xr:uid="{00000000-0005-0000-0000-0000311A0000}"/>
    <cellStyle name="Accent6 2 7 2" xfId="6800" xr:uid="{00000000-0005-0000-0000-0000321A0000}"/>
    <cellStyle name="Accent6 2 8" xfId="6801" xr:uid="{00000000-0005-0000-0000-0000331A0000}"/>
    <cellStyle name="Accent6 2 8 2" xfId="6802" xr:uid="{00000000-0005-0000-0000-0000341A0000}"/>
    <cellStyle name="Accent6 2 9" xfId="6803" xr:uid="{00000000-0005-0000-0000-0000351A0000}"/>
    <cellStyle name="Accent6 20" xfId="6804" xr:uid="{00000000-0005-0000-0000-0000361A0000}"/>
    <cellStyle name="Accent6 21" xfId="6805" xr:uid="{00000000-0005-0000-0000-0000371A0000}"/>
    <cellStyle name="Accent6 22" xfId="6806" xr:uid="{00000000-0005-0000-0000-0000381A0000}"/>
    <cellStyle name="Accent6 23" xfId="6807" xr:uid="{00000000-0005-0000-0000-0000391A0000}"/>
    <cellStyle name="Accent6 23 2" xfId="6808" xr:uid="{00000000-0005-0000-0000-00003A1A0000}"/>
    <cellStyle name="Accent6 23 2 2" xfId="6809" xr:uid="{00000000-0005-0000-0000-00003B1A0000}"/>
    <cellStyle name="Accent6 23 2 3" xfId="6810" xr:uid="{00000000-0005-0000-0000-00003C1A0000}"/>
    <cellStyle name="Accent6 23 2 4" xfId="6811" xr:uid="{00000000-0005-0000-0000-00003D1A0000}"/>
    <cellStyle name="Accent6 23 2 5" xfId="6812" xr:uid="{00000000-0005-0000-0000-00003E1A0000}"/>
    <cellStyle name="Accent6 23 2 6" xfId="6813" xr:uid="{00000000-0005-0000-0000-00003F1A0000}"/>
    <cellStyle name="Accent6 23 2 7" xfId="6814" xr:uid="{00000000-0005-0000-0000-0000401A0000}"/>
    <cellStyle name="Accent6 23 3" xfId="6815" xr:uid="{00000000-0005-0000-0000-0000411A0000}"/>
    <cellStyle name="Accent6 23 4" xfId="6816" xr:uid="{00000000-0005-0000-0000-0000421A0000}"/>
    <cellStyle name="Accent6 23 5" xfId="6817" xr:uid="{00000000-0005-0000-0000-0000431A0000}"/>
    <cellStyle name="Accent6 23 6" xfId="6818" xr:uid="{00000000-0005-0000-0000-0000441A0000}"/>
    <cellStyle name="Accent6 23 7" xfId="6819" xr:uid="{00000000-0005-0000-0000-0000451A0000}"/>
    <cellStyle name="Accent6 24" xfId="6820" xr:uid="{00000000-0005-0000-0000-0000461A0000}"/>
    <cellStyle name="Accent6 25" xfId="6821" xr:uid="{00000000-0005-0000-0000-0000471A0000}"/>
    <cellStyle name="Accent6 26" xfId="6822" xr:uid="{00000000-0005-0000-0000-0000481A0000}"/>
    <cellStyle name="Accent6 27" xfId="6823" xr:uid="{00000000-0005-0000-0000-0000491A0000}"/>
    <cellStyle name="Accent6 28" xfId="6824" xr:uid="{00000000-0005-0000-0000-00004A1A0000}"/>
    <cellStyle name="Accent6 29" xfId="6825" xr:uid="{00000000-0005-0000-0000-00004B1A0000}"/>
    <cellStyle name="Accent6 3" xfId="6826" xr:uid="{00000000-0005-0000-0000-00004C1A0000}"/>
    <cellStyle name="Accent6 3 2" xfId="6827" xr:uid="{00000000-0005-0000-0000-00004D1A0000}"/>
    <cellStyle name="Accent6 3 3" xfId="6828" xr:uid="{00000000-0005-0000-0000-00004E1A0000}"/>
    <cellStyle name="Accent6 3 4" xfId="6829" xr:uid="{00000000-0005-0000-0000-00004F1A0000}"/>
    <cellStyle name="Accent6 3 5" xfId="6830" xr:uid="{00000000-0005-0000-0000-0000501A0000}"/>
    <cellStyle name="Accent6 3 6" xfId="6831" xr:uid="{00000000-0005-0000-0000-0000511A0000}"/>
    <cellStyle name="Accent6 3 7" xfId="6832" xr:uid="{00000000-0005-0000-0000-0000521A0000}"/>
    <cellStyle name="Accent6 3 8" xfId="6833" xr:uid="{00000000-0005-0000-0000-0000531A0000}"/>
    <cellStyle name="Accent6 30" xfId="6834" xr:uid="{00000000-0005-0000-0000-0000541A0000}"/>
    <cellStyle name="Accent6 31" xfId="6835" xr:uid="{00000000-0005-0000-0000-0000551A0000}"/>
    <cellStyle name="Accent6 32" xfId="6836" xr:uid="{00000000-0005-0000-0000-0000561A0000}"/>
    <cellStyle name="Accent6 33" xfId="6837" xr:uid="{00000000-0005-0000-0000-0000571A0000}"/>
    <cellStyle name="Accent6 34" xfId="6838" xr:uid="{00000000-0005-0000-0000-0000581A0000}"/>
    <cellStyle name="Accent6 35" xfId="6839" xr:uid="{00000000-0005-0000-0000-0000591A0000}"/>
    <cellStyle name="Accent6 36" xfId="6840" xr:uid="{00000000-0005-0000-0000-00005A1A0000}"/>
    <cellStyle name="Accent6 37" xfId="6841" xr:uid="{00000000-0005-0000-0000-00005B1A0000}"/>
    <cellStyle name="Accent6 38" xfId="6842" xr:uid="{00000000-0005-0000-0000-00005C1A0000}"/>
    <cellStyle name="Accent6 39" xfId="6843" xr:uid="{00000000-0005-0000-0000-00005D1A0000}"/>
    <cellStyle name="Accent6 4" xfId="6844" xr:uid="{00000000-0005-0000-0000-00005E1A0000}"/>
    <cellStyle name="Accent6 4 2" xfId="6845" xr:uid="{00000000-0005-0000-0000-00005F1A0000}"/>
    <cellStyle name="Accent6 4 3" xfId="6846" xr:uid="{00000000-0005-0000-0000-0000601A0000}"/>
    <cellStyle name="Accent6 4 4" xfId="6847" xr:uid="{00000000-0005-0000-0000-0000611A0000}"/>
    <cellStyle name="Accent6 4 5" xfId="6848" xr:uid="{00000000-0005-0000-0000-0000621A0000}"/>
    <cellStyle name="Accent6 4 6" xfId="6849" xr:uid="{00000000-0005-0000-0000-0000631A0000}"/>
    <cellStyle name="Accent6 4 7" xfId="6850" xr:uid="{00000000-0005-0000-0000-0000641A0000}"/>
    <cellStyle name="Accent6 4 8" xfId="6851" xr:uid="{00000000-0005-0000-0000-0000651A0000}"/>
    <cellStyle name="Accent6 40" xfId="6852" xr:uid="{00000000-0005-0000-0000-0000661A0000}"/>
    <cellStyle name="Accent6 41" xfId="6853" xr:uid="{00000000-0005-0000-0000-0000671A0000}"/>
    <cellStyle name="Accent6 42" xfId="6854" xr:uid="{00000000-0005-0000-0000-0000681A0000}"/>
    <cellStyle name="Accent6 43" xfId="6855" xr:uid="{00000000-0005-0000-0000-0000691A0000}"/>
    <cellStyle name="Accent6 44" xfId="6856" xr:uid="{00000000-0005-0000-0000-00006A1A0000}"/>
    <cellStyle name="Accent6 45" xfId="6857" xr:uid="{00000000-0005-0000-0000-00006B1A0000}"/>
    <cellStyle name="Accent6 46" xfId="6858" xr:uid="{00000000-0005-0000-0000-00006C1A0000}"/>
    <cellStyle name="Accent6 47" xfId="6859" xr:uid="{00000000-0005-0000-0000-00006D1A0000}"/>
    <cellStyle name="Accent6 48" xfId="6860" xr:uid="{00000000-0005-0000-0000-00006E1A0000}"/>
    <cellStyle name="Accent6 49" xfId="6861" xr:uid="{00000000-0005-0000-0000-00006F1A0000}"/>
    <cellStyle name="Accent6 5" xfId="6862" xr:uid="{00000000-0005-0000-0000-0000701A0000}"/>
    <cellStyle name="Accent6 5 2" xfId="6863" xr:uid="{00000000-0005-0000-0000-0000711A0000}"/>
    <cellStyle name="Accent6 5 3" xfId="6864" xr:uid="{00000000-0005-0000-0000-0000721A0000}"/>
    <cellStyle name="Accent6 5 4" xfId="6865" xr:uid="{00000000-0005-0000-0000-0000731A0000}"/>
    <cellStyle name="Accent6 5 5" xfId="6866" xr:uid="{00000000-0005-0000-0000-0000741A0000}"/>
    <cellStyle name="Accent6 5 6" xfId="6867" xr:uid="{00000000-0005-0000-0000-0000751A0000}"/>
    <cellStyle name="Accent6 5 7" xfId="6868" xr:uid="{00000000-0005-0000-0000-0000761A0000}"/>
    <cellStyle name="Accent6 50" xfId="6869" xr:uid="{00000000-0005-0000-0000-0000771A0000}"/>
    <cellStyle name="Accent6 51" xfId="6870" xr:uid="{00000000-0005-0000-0000-0000781A0000}"/>
    <cellStyle name="Accent6 52" xfId="6871" xr:uid="{00000000-0005-0000-0000-0000791A0000}"/>
    <cellStyle name="Accent6 53" xfId="6872" xr:uid="{00000000-0005-0000-0000-00007A1A0000}"/>
    <cellStyle name="Accent6 54" xfId="6873" xr:uid="{00000000-0005-0000-0000-00007B1A0000}"/>
    <cellStyle name="Accent6 55" xfId="6874" xr:uid="{00000000-0005-0000-0000-00007C1A0000}"/>
    <cellStyle name="Accent6 56" xfId="6875" xr:uid="{00000000-0005-0000-0000-00007D1A0000}"/>
    <cellStyle name="Accent6 57" xfId="6876" xr:uid="{00000000-0005-0000-0000-00007E1A0000}"/>
    <cellStyle name="Accent6 58" xfId="6877" xr:uid="{00000000-0005-0000-0000-00007F1A0000}"/>
    <cellStyle name="Accent6 59" xfId="6878" xr:uid="{00000000-0005-0000-0000-0000801A0000}"/>
    <cellStyle name="Accent6 6" xfId="6879" xr:uid="{00000000-0005-0000-0000-0000811A0000}"/>
    <cellStyle name="Accent6 6 2" xfId="6880" xr:uid="{00000000-0005-0000-0000-0000821A0000}"/>
    <cellStyle name="Accent6 6 3" xfId="6881" xr:uid="{00000000-0005-0000-0000-0000831A0000}"/>
    <cellStyle name="Accent6 6 4" xfId="6882" xr:uid="{00000000-0005-0000-0000-0000841A0000}"/>
    <cellStyle name="Accent6 6 5" xfId="6883" xr:uid="{00000000-0005-0000-0000-0000851A0000}"/>
    <cellStyle name="Accent6 6 6" xfId="6884" xr:uid="{00000000-0005-0000-0000-0000861A0000}"/>
    <cellStyle name="Accent6 6 7" xfId="6885" xr:uid="{00000000-0005-0000-0000-0000871A0000}"/>
    <cellStyle name="Accent6 60" xfId="6886" xr:uid="{00000000-0005-0000-0000-0000881A0000}"/>
    <cellStyle name="Accent6 61" xfId="6887" xr:uid="{00000000-0005-0000-0000-0000891A0000}"/>
    <cellStyle name="Accent6 62" xfId="6888" xr:uid="{00000000-0005-0000-0000-00008A1A0000}"/>
    <cellStyle name="Accent6 63" xfId="6889" xr:uid="{00000000-0005-0000-0000-00008B1A0000}"/>
    <cellStyle name="Accent6 64" xfId="6890" xr:uid="{00000000-0005-0000-0000-00008C1A0000}"/>
    <cellStyle name="Accent6 65" xfId="6891" xr:uid="{00000000-0005-0000-0000-00008D1A0000}"/>
    <cellStyle name="Accent6 66" xfId="6892" xr:uid="{00000000-0005-0000-0000-00008E1A0000}"/>
    <cellStyle name="Accent6 67" xfId="6893" xr:uid="{00000000-0005-0000-0000-00008F1A0000}"/>
    <cellStyle name="Accent6 68" xfId="6894" xr:uid="{00000000-0005-0000-0000-0000901A0000}"/>
    <cellStyle name="Accent6 69" xfId="6895" xr:uid="{00000000-0005-0000-0000-0000911A0000}"/>
    <cellStyle name="Accent6 7" xfId="6896" xr:uid="{00000000-0005-0000-0000-0000921A0000}"/>
    <cellStyle name="Accent6 7 2" xfId="6897" xr:uid="{00000000-0005-0000-0000-0000931A0000}"/>
    <cellStyle name="Accent6 7 3" xfId="6898" xr:uid="{00000000-0005-0000-0000-0000941A0000}"/>
    <cellStyle name="Accent6 7 4" xfId="6899" xr:uid="{00000000-0005-0000-0000-0000951A0000}"/>
    <cellStyle name="Accent6 7 5" xfId="6900" xr:uid="{00000000-0005-0000-0000-0000961A0000}"/>
    <cellStyle name="Accent6 7 6" xfId="6901" xr:uid="{00000000-0005-0000-0000-0000971A0000}"/>
    <cellStyle name="Accent6 7 7" xfId="6902" xr:uid="{00000000-0005-0000-0000-0000981A0000}"/>
    <cellStyle name="Accent6 70" xfId="6903" xr:uid="{00000000-0005-0000-0000-0000991A0000}"/>
    <cellStyle name="Accent6 71" xfId="6904" xr:uid="{00000000-0005-0000-0000-00009A1A0000}"/>
    <cellStyle name="Accent6 72" xfId="6905" xr:uid="{00000000-0005-0000-0000-00009B1A0000}"/>
    <cellStyle name="Accent6 8" xfId="6906" xr:uid="{00000000-0005-0000-0000-00009C1A0000}"/>
    <cellStyle name="Accent6 8 2" xfId="6907" xr:uid="{00000000-0005-0000-0000-00009D1A0000}"/>
    <cellStyle name="Accent6 8 3" xfId="6908" xr:uid="{00000000-0005-0000-0000-00009E1A0000}"/>
    <cellStyle name="Accent6 8 4" xfId="6909" xr:uid="{00000000-0005-0000-0000-00009F1A0000}"/>
    <cellStyle name="Accent6 8 5" xfId="6910" xr:uid="{00000000-0005-0000-0000-0000A01A0000}"/>
    <cellStyle name="Accent6 8 6" xfId="6911" xr:uid="{00000000-0005-0000-0000-0000A11A0000}"/>
    <cellStyle name="Accent6 8 7" xfId="6912" xr:uid="{00000000-0005-0000-0000-0000A21A0000}"/>
    <cellStyle name="Accent6 9" xfId="6913" xr:uid="{00000000-0005-0000-0000-0000A31A0000}"/>
    <cellStyle name="ÅRPressTxt2" xfId="30793" xr:uid="{00000000-0005-0000-0000-0000A41A0000}"/>
    <cellStyle name="Ártal" xfId="53" xr:uid="{00000000-0005-0000-0000-0000A51A0000}"/>
    <cellStyle name="Ártal 10" xfId="6915" xr:uid="{00000000-0005-0000-0000-0000A61A0000}"/>
    <cellStyle name="Ártal 11" xfId="6916" xr:uid="{00000000-0005-0000-0000-0000A71A0000}"/>
    <cellStyle name="Ártal 12" xfId="6917" xr:uid="{00000000-0005-0000-0000-0000A81A0000}"/>
    <cellStyle name="Ártal 13" xfId="6918" xr:uid="{00000000-0005-0000-0000-0000A91A0000}"/>
    <cellStyle name="Ártal 14" xfId="6919" xr:uid="{00000000-0005-0000-0000-0000AA1A0000}"/>
    <cellStyle name="Ártal 15" xfId="6920" xr:uid="{00000000-0005-0000-0000-0000AB1A0000}"/>
    <cellStyle name="Ártal 16" xfId="6921" xr:uid="{00000000-0005-0000-0000-0000AC1A0000}"/>
    <cellStyle name="Ártal 17" xfId="6922" xr:uid="{00000000-0005-0000-0000-0000AD1A0000}"/>
    <cellStyle name="Ártal 18" xfId="6923" xr:uid="{00000000-0005-0000-0000-0000AE1A0000}"/>
    <cellStyle name="Ártal 19" xfId="6924" xr:uid="{00000000-0005-0000-0000-0000AF1A0000}"/>
    <cellStyle name="Ártal 2" xfId="54" xr:uid="{00000000-0005-0000-0000-0000B01A0000}"/>
    <cellStyle name="Ártal 2 2" xfId="6925" xr:uid="{00000000-0005-0000-0000-0000B11A0000}"/>
    <cellStyle name="Ártal 20" xfId="6926" xr:uid="{00000000-0005-0000-0000-0000B21A0000}"/>
    <cellStyle name="Ártal 21" xfId="6927" xr:uid="{00000000-0005-0000-0000-0000B31A0000}"/>
    <cellStyle name="Ártal 22" xfId="6928" xr:uid="{00000000-0005-0000-0000-0000B41A0000}"/>
    <cellStyle name="Ártal 23" xfId="6929" xr:uid="{00000000-0005-0000-0000-0000B51A0000}"/>
    <cellStyle name="Ártal 24" xfId="6930" xr:uid="{00000000-0005-0000-0000-0000B61A0000}"/>
    <cellStyle name="Ártal 25" xfId="6931" xr:uid="{00000000-0005-0000-0000-0000B71A0000}"/>
    <cellStyle name="Ártal 26" xfId="6932" xr:uid="{00000000-0005-0000-0000-0000B81A0000}"/>
    <cellStyle name="Ártal 27" xfId="6933" xr:uid="{00000000-0005-0000-0000-0000B91A0000}"/>
    <cellStyle name="Ártal 28" xfId="6934" xr:uid="{00000000-0005-0000-0000-0000BA1A0000}"/>
    <cellStyle name="Ártal 29" xfId="6935" xr:uid="{00000000-0005-0000-0000-0000BB1A0000}"/>
    <cellStyle name="Ártal 3" xfId="6936" xr:uid="{00000000-0005-0000-0000-0000BC1A0000}"/>
    <cellStyle name="Ártal 30" xfId="6937" xr:uid="{00000000-0005-0000-0000-0000BD1A0000}"/>
    <cellStyle name="Ártal 31" xfId="6938" xr:uid="{00000000-0005-0000-0000-0000BE1A0000}"/>
    <cellStyle name="Ártal 32" xfId="6939" xr:uid="{00000000-0005-0000-0000-0000BF1A0000}"/>
    <cellStyle name="Ártal 33" xfId="6940" xr:uid="{00000000-0005-0000-0000-0000C01A0000}"/>
    <cellStyle name="Ártal 34" xfId="6941" xr:uid="{00000000-0005-0000-0000-0000C11A0000}"/>
    <cellStyle name="Ártal 35" xfId="6942" xr:uid="{00000000-0005-0000-0000-0000C21A0000}"/>
    <cellStyle name="Ártal 36" xfId="6943" xr:uid="{00000000-0005-0000-0000-0000C31A0000}"/>
    <cellStyle name="Ártal 37" xfId="6944" xr:uid="{00000000-0005-0000-0000-0000C41A0000}"/>
    <cellStyle name="Ártal 38" xfId="6945" xr:uid="{00000000-0005-0000-0000-0000C51A0000}"/>
    <cellStyle name="Ártal 39" xfId="6946" xr:uid="{00000000-0005-0000-0000-0000C61A0000}"/>
    <cellStyle name="Ártal 4" xfId="6947" xr:uid="{00000000-0005-0000-0000-0000C71A0000}"/>
    <cellStyle name="Ártal 40" xfId="6914" xr:uid="{00000000-0005-0000-0000-0000C81A0000}"/>
    <cellStyle name="Ártal 5" xfId="6948" xr:uid="{00000000-0005-0000-0000-0000C91A0000}"/>
    <cellStyle name="Ártal 6" xfId="6949" xr:uid="{00000000-0005-0000-0000-0000CA1A0000}"/>
    <cellStyle name="Ártal 7" xfId="6950" xr:uid="{00000000-0005-0000-0000-0000CB1A0000}"/>
    <cellStyle name="Ártal 8" xfId="6951" xr:uid="{00000000-0005-0000-0000-0000CC1A0000}"/>
    <cellStyle name="Ártal 9" xfId="6952" xr:uid="{00000000-0005-0000-0000-0000CD1A0000}"/>
    <cellStyle name="Bad" xfId="30290" builtinId="27" customBuiltin="1"/>
    <cellStyle name="Bad 10" xfId="6953" xr:uid="{00000000-0005-0000-0000-0000CF1A0000}"/>
    <cellStyle name="Bad 11" xfId="6954" xr:uid="{00000000-0005-0000-0000-0000D01A0000}"/>
    <cellStyle name="Bad 12" xfId="6955" xr:uid="{00000000-0005-0000-0000-0000D11A0000}"/>
    <cellStyle name="Bad 13" xfId="6956" xr:uid="{00000000-0005-0000-0000-0000D21A0000}"/>
    <cellStyle name="Bad 14" xfId="6957" xr:uid="{00000000-0005-0000-0000-0000D31A0000}"/>
    <cellStyle name="Bad 15" xfId="6958" xr:uid="{00000000-0005-0000-0000-0000D41A0000}"/>
    <cellStyle name="Bad 16" xfId="6959" xr:uid="{00000000-0005-0000-0000-0000D51A0000}"/>
    <cellStyle name="Bad 17" xfId="6960" xr:uid="{00000000-0005-0000-0000-0000D61A0000}"/>
    <cellStyle name="Bad 18" xfId="6961" xr:uid="{00000000-0005-0000-0000-0000D71A0000}"/>
    <cellStyle name="Bad 19" xfId="6962" xr:uid="{00000000-0005-0000-0000-0000D81A0000}"/>
    <cellStyle name="Bad 2" xfId="6963" xr:uid="{00000000-0005-0000-0000-0000D91A0000}"/>
    <cellStyle name="Bad 2 2" xfId="6964" xr:uid="{00000000-0005-0000-0000-0000DA1A0000}"/>
    <cellStyle name="Bad 2 3" xfId="6965" xr:uid="{00000000-0005-0000-0000-0000DB1A0000}"/>
    <cellStyle name="Bad 2 4" xfId="6966" xr:uid="{00000000-0005-0000-0000-0000DC1A0000}"/>
    <cellStyle name="Bad 2 5" xfId="6967" xr:uid="{00000000-0005-0000-0000-0000DD1A0000}"/>
    <cellStyle name="Bad 2 6" xfId="6968" xr:uid="{00000000-0005-0000-0000-0000DE1A0000}"/>
    <cellStyle name="Bad 2 7" xfId="6969" xr:uid="{00000000-0005-0000-0000-0000DF1A0000}"/>
    <cellStyle name="Bad 2 8" xfId="6970" xr:uid="{00000000-0005-0000-0000-0000E01A0000}"/>
    <cellStyle name="Bad 20" xfId="6971" xr:uid="{00000000-0005-0000-0000-0000E11A0000}"/>
    <cellStyle name="Bad 21" xfId="6972" xr:uid="{00000000-0005-0000-0000-0000E21A0000}"/>
    <cellStyle name="Bad 22" xfId="6973" xr:uid="{00000000-0005-0000-0000-0000E31A0000}"/>
    <cellStyle name="Bad 23" xfId="6974" xr:uid="{00000000-0005-0000-0000-0000E41A0000}"/>
    <cellStyle name="Bad 23 2" xfId="6975" xr:uid="{00000000-0005-0000-0000-0000E51A0000}"/>
    <cellStyle name="Bad 23 2 2" xfId="6976" xr:uid="{00000000-0005-0000-0000-0000E61A0000}"/>
    <cellStyle name="Bad 23 2 3" xfId="6977" xr:uid="{00000000-0005-0000-0000-0000E71A0000}"/>
    <cellStyle name="Bad 23 2 4" xfId="6978" xr:uid="{00000000-0005-0000-0000-0000E81A0000}"/>
    <cellStyle name="Bad 23 2 5" xfId="6979" xr:uid="{00000000-0005-0000-0000-0000E91A0000}"/>
    <cellStyle name="Bad 23 2 6" xfId="6980" xr:uid="{00000000-0005-0000-0000-0000EA1A0000}"/>
    <cellStyle name="Bad 23 2 7" xfId="6981" xr:uid="{00000000-0005-0000-0000-0000EB1A0000}"/>
    <cellStyle name="Bad 23 3" xfId="6982" xr:uid="{00000000-0005-0000-0000-0000EC1A0000}"/>
    <cellStyle name="Bad 23 4" xfId="6983" xr:uid="{00000000-0005-0000-0000-0000ED1A0000}"/>
    <cellStyle name="Bad 23 5" xfId="6984" xr:uid="{00000000-0005-0000-0000-0000EE1A0000}"/>
    <cellStyle name="Bad 23 6" xfId="6985" xr:uid="{00000000-0005-0000-0000-0000EF1A0000}"/>
    <cellStyle name="Bad 23 7" xfId="6986" xr:uid="{00000000-0005-0000-0000-0000F01A0000}"/>
    <cellStyle name="Bad 24" xfId="6987" xr:uid="{00000000-0005-0000-0000-0000F11A0000}"/>
    <cellStyle name="Bad 25" xfId="6988" xr:uid="{00000000-0005-0000-0000-0000F21A0000}"/>
    <cellStyle name="Bad 26" xfId="6989" xr:uid="{00000000-0005-0000-0000-0000F31A0000}"/>
    <cellStyle name="Bad 27" xfId="6990" xr:uid="{00000000-0005-0000-0000-0000F41A0000}"/>
    <cellStyle name="Bad 28" xfId="6991" xr:uid="{00000000-0005-0000-0000-0000F51A0000}"/>
    <cellStyle name="Bad 29" xfId="6992" xr:uid="{00000000-0005-0000-0000-0000F61A0000}"/>
    <cellStyle name="Bad 3" xfId="6993" xr:uid="{00000000-0005-0000-0000-0000F71A0000}"/>
    <cellStyle name="Bad 3 2" xfId="6994" xr:uid="{00000000-0005-0000-0000-0000F81A0000}"/>
    <cellStyle name="Bad 3 3" xfId="6995" xr:uid="{00000000-0005-0000-0000-0000F91A0000}"/>
    <cellStyle name="Bad 3 4" xfId="6996" xr:uid="{00000000-0005-0000-0000-0000FA1A0000}"/>
    <cellStyle name="Bad 3 5" xfId="6997" xr:uid="{00000000-0005-0000-0000-0000FB1A0000}"/>
    <cellStyle name="Bad 3 6" xfId="6998" xr:uid="{00000000-0005-0000-0000-0000FC1A0000}"/>
    <cellStyle name="Bad 3 7" xfId="6999" xr:uid="{00000000-0005-0000-0000-0000FD1A0000}"/>
    <cellStyle name="Bad 3 8" xfId="7000" xr:uid="{00000000-0005-0000-0000-0000FE1A0000}"/>
    <cellStyle name="Bad 30" xfId="7001" xr:uid="{00000000-0005-0000-0000-0000FF1A0000}"/>
    <cellStyle name="Bad 31" xfId="7002" xr:uid="{00000000-0005-0000-0000-0000001B0000}"/>
    <cellStyle name="Bad 32" xfId="7003" xr:uid="{00000000-0005-0000-0000-0000011B0000}"/>
    <cellStyle name="Bad 33" xfId="7004" xr:uid="{00000000-0005-0000-0000-0000021B0000}"/>
    <cellStyle name="Bad 34" xfId="7005" xr:uid="{00000000-0005-0000-0000-0000031B0000}"/>
    <cellStyle name="Bad 35" xfId="7006" xr:uid="{00000000-0005-0000-0000-0000041B0000}"/>
    <cellStyle name="Bad 36" xfId="7007" xr:uid="{00000000-0005-0000-0000-0000051B0000}"/>
    <cellStyle name="Bad 37" xfId="7008" xr:uid="{00000000-0005-0000-0000-0000061B0000}"/>
    <cellStyle name="Bad 38" xfId="7009" xr:uid="{00000000-0005-0000-0000-0000071B0000}"/>
    <cellStyle name="Bad 39" xfId="7010" xr:uid="{00000000-0005-0000-0000-0000081B0000}"/>
    <cellStyle name="Bad 4" xfId="7011" xr:uid="{00000000-0005-0000-0000-0000091B0000}"/>
    <cellStyle name="Bad 4 2" xfId="7012" xr:uid="{00000000-0005-0000-0000-00000A1B0000}"/>
    <cellStyle name="Bad 4 3" xfId="7013" xr:uid="{00000000-0005-0000-0000-00000B1B0000}"/>
    <cellStyle name="Bad 4 4" xfId="7014" xr:uid="{00000000-0005-0000-0000-00000C1B0000}"/>
    <cellStyle name="Bad 4 5" xfId="7015" xr:uid="{00000000-0005-0000-0000-00000D1B0000}"/>
    <cellStyle name="Bad 4 6" xfId="7016" xr:uid="{00000000-0005-0000-0000-00000E1B0000}"/>
    <cellStyle name="Bad 4 7" xfId="7017" xr:uid="{00000000-0005-0000-0000-00000F1B0000}"/>
    <cellStyle name="Bad 4 8" xfId="7018" xr:uid="{00000000-0005-0000-0000-0000101B0000}"/>
    <cellStyle name="Bad 40" xfId="7019" xr:uid="{00000000-0005-0000-0000-0000111B0000}"/>
    <cellStyle name="Bad 41" xfId="7020" xr:uid="{00000000-0005-0000-0000-0000121B0000}"/>
    <cellStyle name="Bad 42" xfId="7021" xr:uid="{00000000-0005-0000-0000-0000131B0000}"/>
    <cellStyle name="Bad 43" xfId="7022" xr:uid="{00000000-0005-0000-0000-0000141B0000}"/>
    <cellStyle name="Bad 44" xfId="7023" xr:uid="{00000000-0005-0000-0000-0000151B0000}"/>
    <cellStyle name="Bad 45" xfId="7024" xr:uid="{00000000-0005-0000-0000-0000161B0000}"/>
    <cellStyle name="Bad 46" xfId="7025" xr:uid="{00000000-0005-0000-0000-0000171B0000}"/>
    <cellStyle name="Bad 47" xfId="7026" xr:uid="{00000000-0005-0000-0000-0000181B0000}"/>
    <cellStyle name="Bad 48" xfId="7027" xr:uid="{00000000-0005-0000-0000-0000191B0000}"/>
    <cellStyle name="Bad 49" xfId="7028" xr:uid="{00000000-0005-0000-0000-00001A1B0000}"/>
    <cellStyle name="Bad 5" xfId="7029" xr:uid="{00000000-0005-0000-0000-00001B1B0000}"/>
    <cellStyle name="Bad 5 2" xfId="7030" xr:uid="{00000000-0005-0000-0000-00001C1B0000}"/>
    <cellStyle name="Bad 5 3" xfId="7031" xr:uid="{00000000-0005-0000-0000-00001D1B0000}"/>
    <cellStyle name="Bad 5 4" xfId="7032" xr:uid="{00000000-0005-0000-0000-00001E1B0000}"/>
    <cellStyle name="Bad 5 5" xfId="7033" xr:uid="{00000000-0005-0000-0000-00001F1B0000}"/>
    <cellStyle name="Bad 5 6" xfId="7034" xr:uid="{00000000-0005-0000-0000-0000201B0000}"/>
    <cellStyle name="Bad 5 7" xfId="7035" xr:uid="{00000000-0005-0000-0000-0000211B0000}"/>
    <cellStyle name="Bad 50" xfId="7036" xr:uid="{00000000-0005-0000-0000-0000221B0000}"/>
    <cellStyle name="Bad 51" xfId="7037" xr:uid="{00000000-0005-0000-0000-0000231B0000}"/>
    <cellStyle name="Bad 52" xfId="7038" xr:uid="{00000000-0005-0000-0000-0000241B0000}"/>
    <cellStyle name="Bad 53" xfId="7039" xr:uid="{00000000-0005-0000-0000-0000251B0000}"/>
    <cellStyle name="Bad 54" xfId="7040" xr:uid="{00000000-0005-0000-0000-0000261B0000}"/>
    <cellStyle name="Bad 55" xfId="7041" xr:uid="{00000000-0005-0000-0000-0000271B0000}"/>
    <cellStyle name="Bad 56" xfId="7042" xr:uid="{00000000-0005-0000-0000-0000281B0000}"/>
    <cellStyle name="Bad 57" xfId="7043" xr:uid="{00000000-0005-0000-0000-0000291B0000}"/>
    <cellStyle name="Bad 58" xfId="7044" xr:uid="{00000000-0005-0000-0000-00002A1B0000}"/>
    <cellStyle name="Bad 59" xfId="7045" xr:uid="{00000000-0005-0000-0000-00002B1B0000}"/>
    <cellStyle name="Bad 6" xfId="7046" xr:uid="{00000000-0005-0000-0000-00002C1B0000}"/>
    <cellStyle name="Bad 6 2" xfId="7047" xr:uid="{00000000-0005-0000-0000-00002D1B0000}"/>
    <cellStyle name="Bad 6 3" xfId="7048" xr:uid="{00000000-0005-0000-0000-00002E1B0000}"/>
    <cellStyle name="Bad 6 4" xfId="7049" xr:uid="{00000000-0005-0000-0000-00002F1B0000}"/>
    <cellStyle name="Bad 6 5" xfId="7050" xr:uid="{00000000-0005-0000-0000-0000301B0000}"/>
    <cellStyle name="Bad 6 6" xfId="7051" xr:uid="{00000000-0005-0000-0000-0000311B0000}"/>
    <cellStyle name="Bad 6 7" xfId="7052" xr:uid="{00000000-0005-0000-0000-0000321B0000}"/>
    <cellStyle name="Bad 60" xfId="7053" xr:uid="{00000000-0005-0000-0000-0000331B0000}"/>
    <cellStyle name="Bad 61" xfId="7054" xr:uid="{00000000-0005-0000-0000-0000341B0000}"/>
    <cellStyle name="Bad 62" xfId="7055" xr:uid="{00000000-0005-0000-0000-0000351B0000}"/>
    <cellStyle name="Bad 63" xfId="7056" xr:uid="{00000000-0005-0000-0000-0000361B0000}"/>
    <cellStyle name="Bad 64" xfId="7057" xr:uid="{00000000-0005-0000-0000-0000371B0000}"/>
    <cellStyle name="Bad 65" xfId="7058" xr:uid="{00000000-0005-0000-0000-0000381B0000}"/>
    <cellStyle name="Bad 66" xfId="7059" xr:uid="{00000000-0005-0000-0000-0000391B0000}"/>
    <cellStyle name="Bad 67" xfId="7060" xr:uid="{00000000-0005-0000-0000-00003A1B0000}"/>
    <cellStyle name="Bad 68" xfId="7061" xr:uid="{00000000-0005-0000-0000-00003B1B0000}"/>
    <cellStyle name="Bad 69" xfId="7062" xr:uid="{00000000-0005-0000-0000-00003C1B0000}"/>
    <cellStyle name="Bad 7" xfId="7063" xr:uid="{00000000-0005-0000-0000-00003D1B0000}"/>
    <cellStyle name="Bad 7 2" xfId="7064" xr:uid="{00000000-0005-0000-0000-00003E1B0000}"/>
    <cellStyle name="Bad 7 3" xfId="7065" xr:uid="{00000000-0005-0000-0000-00003F1B0000}"/>
    <cellStyle name="Bad 7 4" xfId="7066" xr:uid="{00000000-0005-0000-0000-0000401B0000}"/>
    <cellStyle name="Bad 7 5" xfId="7067" xr:uid="{00000000-0005-0000-0000-0000411B0000}"/>
    <cellStyle name="Bad 7 6" xfId="7068" xr:uid="{00000000-0005-0000-0000-0000421B0000}"/>
    <cellStyle name="Bad 7 7" xfId="7069" xr:uid="{00000000-0005-0000-0000-0000431B0000}"/>
    <cellStyle name="Bad 70" xfId="7070" xr:uid="{00000000-0005-0000-0000-0000441B0000}"/>
    <cellStyle name="Bad 71" xfId="7071" xr:uid="{00000000-0005-0000-0000-0000451B0000}"/>
    <cellStyle name="Bad 72" xfId="7072" xr:uid="{00000000-0005-0000-0000-0000461B0000}"/>
    <cellStyle name="Bad 8" xfId="7073" xr:uid="{00000000-0005-0000-0000-0000471B0000}"/>
    <cellStyle name="Bad 8 2" xfId="7074" xr:uid="{00000000-0005-0000-0000-0000481B0000}"/>
    <cellStyle name="Bad 8 3" xfId="7075" xr:uid="{00000000-0005-0000-0000-0000491B0000}"/>
    <cellStyle name="Bad 8 4" xfId="7076" xr:uid="{00000000-0005-0000-0000-00004A1B0000}"/>
    <cellStyle name="Bad 8 5" xfId="7077" xr:uid="{00000000-0005-0000-0000-00004B1B0000}"/>
    <cellStyle name="Bad 8 6" xfId="7078" xr:uid="{00000000-0005-0000-0000-00004C1B0000}"/>
    <cellStyle name="Bad 8 7" xfId="7079" xr:uid="{00000000-0005-0000-0000-00004D1B0000}"/>
    <cellStyle name="Bad 9" xfId="7080" xr:uid="{00000000-0005-0000-0000-00004E1B0000}"/>
    <cellStyle name="Beløb" xfId="2" xr:uid="{00000000-0005-0000-0000-00004F1B0000}"/>
    <cellStyle name="Beløb (negative)" xfId="3" xr:uid="{00000000-0005-0000-0000-0000501B0000}"/>
    <cellStyle name="Beløb (negative) 2" xfId="7083" xr:uid="{00000000-0005-0000-0000-0000511B0000}"/>
    <cellStyle name="Beløb (negative) 3" xfId="7084" xr:uid="{00000000-0005-0000-0000-0000521B0000}"/>
    <cellStyle name="Beløb (negative) 4" xfId="7082" xr:uid="{00000000-0005-0000-0000-0000531B0000}"/>
    <cellStyle name="Beløb 1000" xfId="4" xr:uid="{00000000-0005-0000-0000-0000541B0000}"/>
    <cellStyle name="Beløb 1000 (negative)" xfId="5" xr:uid="{00000000-0005-0000-0000-0000551B0000}"/>
    <cellStyle name="Beløb 1000 (negative) 2" xfId="7087" xr:uid="{00000000-0005-0000-0000-0000561B0000}"/>
    <cellStyle name="Beløb 1000 (negative) 3" xfId="7088" xr:uid="{00000000-0005-0000-0000-0000571B0000}"/>
    <cellStyle name="Beløb 1000 (negative) 4" xfId="7086" xr:uid="{00000000-0005-0000-0000-0000581B0000}"/>
    <cellStyle name="Beløb 1000 2" xfId="7089" xr:uid="{00000000-0005-0000-0000-0000591B0000}"/>
    <cellStyle name="Beløb 1000 3" xfId="7090" xr:uid="{00000000-0005-0000-0000-00005A1B0000}"/>
    <cellStyle name="Beløb 1000 4" xfId="7091" xr:uid="{00000000-0005-0000-0000-00005B1B0000}"/>
    <cellStyle name="Beløb 1000 5" xfId="7092" xr:uid="{00000000-0005-0000-0000-00005C1B0000}"/>
    <cellStyle name="Beløb 1000 6" xfId="7093" xr:uid="{00000000-0005-0000-0000-00005D1B0000}"/>
    <cellStyle name="Beløb 1000 7" xfId="7094" xr:uid="{00000000-0005-0000-0000-00005E1B0000}"/>
    <cellStyle name="Beløb 1000 8" xfId="7095" xr:uid="{00000000-0005-0000-0000-00005F1B0000}"/>
    <cellStyle name="Beløb 1000 9" xfId="7085" xr:uid="{00000000-0005-0000-0000-0000601B0000}"/>
    <cellStyle name="Beløb 1000_Ársreikningur" xfId="6" xr:uid="{00000000-0005-0000-0000-0000611B0000}"/>
    <cellStyle name="Beløb 2" xfId="7096" xr:uid="{00000000-0005-0000-0000-0000621B0000}"/>
    <cellStyle name="Beløb 3" xfId="7097" xr:uid="{00000000-0005-0000-0000-0000631B0000}"/>
    <cellStyle name="Beløb 4" xfId="7098" xr:uid="{00000000-0005-0000-0000-0000641B0000}"/>
    <cellStyle name="Beløb 5" xfId="7099" xr:uid="{00000000-0005-0000-0000-0000651B0000}"/>
    <cellStyle name="Beløb 6" xfId="7100" xr:uid="{00000000-0005-0000-0000-0000661B0000}"/>
    <cellStyle name="Beløb 7" xfId="7101" xr:uid="{00000000-0005-0000-0000-0000671B0000}"/>
    <cellStyle name="Beløb 8" xfId="7102" xr:uid="{00000000-0005-0000-0000-0000681B0000}"/>
    <cellStyle name="Beløb 9" xfId="7081" xr:uid="{00000000-0005-0000-0000-0000691B0000}"/>
    <cellStyle name="Beløb_Ársreikningur" xfId="7" xr:uid="{00000000-0005-0000-0000-00006A1B0000}"/>
    <cellStyle name="blue" xfId="30325" xr:uid="{00000000-0005-0000-0000-00006B1B0000}"/>
    <cellStyle name="Calc Currency (0)" xfId="55" xr:uid="{00000000-0005-0000-0000-00006C1B0000}"/>
    <cellStyle name="Calc Currency (0) 10" xfId="7104" xr:uid="{00000000-0005-0000-0000-00006D1B0000}"/>
    <cellStyle name="Calc Currency (0) 10 2" xfId="7105" xr:uid="{00000000-0005-0000-0000-00006E1B0000}"/>
    <cellStyle name="Calc Currency (0) 11" xfId="7106" xr:uid="{00000000-0005-0000-0000-00006F1B0000}"/>
    <cellStyle name="Calc Currency (0) 12" xfId="7107" xr:uid="{00000000-0005-0000-0000-0000701B0000}"/>
    <cellStyle name="Calc Currency (0) 13" xfId="7108" xr:uid="{00000000-0005-0000-0000-0000711B0000}"/>
    <cellStyle name="Calc Currency (0) 14" xfId="7109" xr:uid="{00000000-0005-0000-0000-0000721B0000}"/>
    <cellStyle name="Calc Currency (0) 15" xfId="7110" xr:uid="{00000000-0005-0000-0000-0000731B0000}"/>
    <cellStyle name="Calc Currency (0) 16" xfId="7111" xr:uid="{00000000-0005-0000-0000-0000741B0000}"/>
    <cellStyle name="Calc Currency (0) 17" xfId="7112" xr:uid="{00000000-0005-0000-0000-0000751B0000}"/>
    <cellStyle name="Calc Currency (0) 18" xfId="7113" xr:uid="{00000000-0005-0000-0000-0000761B0000}"/>
    <cellStyle name="Calc Currency (0) 19" xfId="7114" xr:uid="{00000000-0005-0000-0000-0000771B0000}"/>
    <cellStyle name="Calc Currency (0) 2" xfId="7115" xr:uid="{00000000-0005-0000-0000-0000781B0000}"/>
    <cellStyle name="Calc Currency (0) 20" xfId="7116" xr:uid="{00000000-0005-0000-0000-0000791B0000}"/>
    <cellStyle name="Calc Currency (0) 21" xfId="7117" xr:uid="{00000000-0005-0000-0000-00007A1B0000}"/>
    <cellStyle name="Calc Currency (0) 22" xfId="7118" xr:uid="{00000000-0005-0000-0000-00007B1B0000}"/>
    <cellStyle name="Calc Currency (0) 23" xfId="7119" xr:uid="{00000000-0005-0000-0000-00007C1B0000}"/>
    <cellStyle name="Calc Currency (0) 23 2" xfId="7120" xr:uid="{00000000-0005-0000-0000-00007D1B0000}"/>
    <cellStyle name="Calc Currency (0) 23 3" xfId="7121" xr:uid="{00000000-0005-0000-0000-00007E1B0000}"/>
    <cellStyle name="Calc Currency (0) 23 4" xfId="7122" xr:uid="{00000000-0005-0000-0000-00007F1B0000}"/>
    <cellStyle name="Calc Currency (0) 23 5" xfId="7123" xr:uid="{00000000-0005-0000-0000-0000801B0000}"/>
    <cellStyle name="Calc Currency (0) 23 6" xfId="7124" xr:uid="{00000000-0005-0000-0000-0000811B0000}"/>
    <cellStyle name="Calc Currency (0) 23 7" xfId="7125" xr:uid="{00000000-0005-0000-0000-0000821B0000}"/>
    <cellStyle name="Calc Currency (0) 24" xfId="7126" xr:uid="{00000000-0005-0000-0000-0000831B0000}"/>
    <cellStyle name="Calc Currency (0) 24 2" xfId="7127" xr:uid="{00000000-0005-0000-0000-0000841B0000}"/>
    <cellStyle name="Calc Currency (0) 24 3" xfId="7128" xr:uid="{00000000-0005-0000-0000-0000851B0000}"/>
    <cellStyle name="Calc Currency (0) 24 4" xfId="7129" xr:uid="{00000000-0005-0000-0000-0000861B0000}"/>
    <cellStyle name="Calc Currency (0) 24 5" xfId="7130" xr:uid="{00000000-0005-0000-0000-0000871B0000}"/>
    <cellStyle name="Calc Currency (0) 24 6" xfId="7131" xr:uid="{00000000-0005-0000-0000-0000881B0000}"/>
    <cellStyle name="Calc Currency (0) 24 7" xfId="7132" xr:uid="{00000000-0005-0000-0000-0000891B0000}"/>
    <cellStyle name="Calc Currency (0) 25" xfId="7133" xr:uid="{00000000-0005-0000-0000-00008A1B0000}"/>
    <cellStyle name="Calc Currency (0) 25 2" xfId="7134" xr:uid="{00000000-0005-0000-0000-00008B1B0000}"/>
    <cellStyle name="Calc Currency (0) 25 3" xfId="7135" xr:uid="{00000000-0005-0000-0000-00008C1B0000}"/>
    <cellStyle name="Calc Currency (0) 25 4" xfId="7136" xr:uid="{00000000-0005-0000-0000-00008D1B0000}"/>
    <cellStyle name="Calc Currency (0) 25 5" xfId="7137" xr:uid="{00000000-0005-0000-0000-00008E1B0000}"/>
    <cellStyle name="Calc Currency (0) 25 6" xfId="7138" xr:uid="{00000000-0005-0000-0000-00008F1B0000}"/>
    <cellStyle name="Calc Currency (0) 25 7" xfId="7139" xr:uid="{00000000-0005-0000-0000-0000901B0000}"/>
    <cellStyle name="Calc Currency (0) 26" xfId="7140" xr:uid="{00000000-0005-0000-0000-0000911B0000}"/>
    <cellStyle name="Calc Currency (0) 26 2" xfId="7141" xr:uid="{00000000-0005-0000-0000-0000921B0000}"/>
    <cellStyle name="Calc Currency (0) 26 3" xfId="7142" xr:uid="{00000000-0005-0000-0000-0000931B0000}"/>
    <cellStyle name="Calc Currency (0) 26 4" xfId="7143" xr:uid="{00000000-0005-0000-0000-0000941B0000}"/>
    <cellStyle name="Calc Currency (0) 26 5" xfId="7144" xr:uid="{00000000-0005-0000-0000-0000951B0000}"/>
    <cellStyle name="Calc Currency (0) 26 6" xfId="7145" xr:uid="{00000000-0005-0000-0000-0000961B0000}"/>
    <cellStyle name="Calc Currency (0) 26 7" xfId="7146" xr:uid="{00000000-0005-0000-0000-0000971B0000}"/>
    <cellStyle name="Calc Currency (0) 27" xfId="7147" xr:uid="{00000000-0005-0000-0000-0000981B0000}"/>
    <cellStyle name="Calc Currency (0) 27 2" xfId="7148" xr:uid="{00000000-0005-0000-0000-0000991B0000}"/>
    <cellStyle name="Calc Currency (0) 27 3" xfId="7149" xr:uid="{00000000-0005-0000-0000-00009A1B0000}"/>
    <cellStyle name="Calc Currency (0) 27 4" xfId="7150" xr:uid="{00000000-0005-0000-0000-00009B1B0000}"/>
    <cellStyle name="Calc Currency (0) 27 5" xfId="7151" xr:uid="{00000000-0005-0000-0000-00009C1B0000}"/>
    <cellStyle name="Calc Currency (0) 27 6" xfId="7152" xr:uid="{00000000-0005-0000-0000-00009D1B0000}"/>
    <cellStyle name="Calc Currency (0) 27 7" xfId="7153" xr:uid="{00000000-0005-0000-0000-00009E1B0000}"/>
    <cellStyle name="Calc Currency (0) 28" xfId="7154" xr:uid="{00000000-0005-0000-0000-00009F1B0000}"/>
    <cellStyle name="Calc Currency (0) 28 2" xfId="7155" xr:uid="{00000000-0005-0000-0000-0000A01B0000}"/>
    <cellStyle name="Calc Currency (0) 28 3" xfId="7156" xr:uid="{00000000-0005-0000-0000-0000A11B0000}"/>
    <cellStyle name="Calc Currency (0) 28 4" xfId="7157" xr:uid="{00000000-0005-0000-0000-0000A21B0000}"/>
    <cellStyle name="Calc Currency (0) 28 5" xfId="7158" xr:uid="{00000000-0005-0000-0000-0000A31B0000}"/>
    <cellStyle name="Calc Currency (0) 28 6" xfId="7159" xr:uid="{00000000-0005-0000-0000-0000A41B0000}"/>
    <cellStyle name="Calc Currency (0) 28 7" xfId="7160" xr:uid="{00000000-0005-0000-0000-0000A51B0000}"/>
    <cellStyle name="Calc Currency (0) 29" xfId="7161" xr:uid="{00000000-0005-0000-0000-0000A61B0000}"/>
    <cellStyle name="Calc Currency (0) 3" xfId="7162" xr:uid="{00000000-0005-0000-0000-0000A71B0000}"/>
    <cellStyle name="Calc Currency (0) 30" xfId="7163" xr:uid="{00000000-0005-0000-0000-0000A81B0000}"/>
    <cellStyle name="Calc Currency (0) 31" xfId="7164" xr:uid="{00000000-0005-0000-0000-0000A91B0000}"/>
    <cellStyle name="Calc Currency (0) 32" xfId="7165" xr:uid="{00000000-0005-0000-0000-0000AA1B0000}"/>
    <cellStyle name="Calc Currency (0) 33" xfId="7166" xr:uid="{00000000-0005-0000-0000-0000AB1B0000}"/>
    <cellStyle name="Calc Currency (0) 34" xfId="7167" xr:uid="{00000000-0005-0000-0000-0000AC1B0000}"/>
    <cellStyle name="Calc Currency (0) 35" xfId="7168" xr:uid="{00000000-0005-0000-0000-0000AD1B0000}"/>
    <cellStyle name="Calc Currency (0) 35 2" xfId="7169" xr:uid="{00000000-0005-0000-0000-0000AE1B0000}"/>
    <cellStyle name="Calc Currency (0) 36" xfId="7170" xr:uid="{00000000-0005-0000-0000-0000AF1B0000}"/>
    <cellStyle name="Calc Currency (0) 37" xfId="7171" xr:uid="{00000000-0005-0000-0000-0000B01B0000}"/>
    <cellStyle name="Calc Currency (0) 38" xfId="7172" xr:uid="{00000000-0005-0000-0000-0000B11B0000}"/>
    <cellStyle name="Calc Currency (0) 39" xfId="7173" xr:uid="{00000000-0005-0000-0000-0000B21B0000}"/>
    <cellStyle name="Calc Currency (0) 4" xfId="7174" xr:uid="{00000000-0005-0000-0000-0000B31B0000}"/>
    <cellStyle name="Calc Currency (0) 40" xfId="7175" xr:uid="{00000000-0005-0000-0000-0000B41B0000}"/>
    <cellStyle name="Calc Currency (0) 41" xfId="7176" xr:uid="{00000000-0005-0000-0000-0000B51B0000}"/>
    <cellStyle name="Calc Currency (0) 42" xfId="7177" xr:uid="{00000000-0005-0000-0000-0000B61B0000}"/>
    <cellStyle name="Calc Currency (0) 43" xfId="7178" xr:uid="{00000000-0005-0000-0000-0000B71B0000}"/>
    <cellStyle name="Calc Currency (0) 44" xfId="7179" xr:uid="{00000000-0005-0000-0000-0000B81B0000}"/>
    <cellStyle name="Calc Currency (0) 45" xfId="7180" xr:uid="{00000000-0005-0000-0000-0000B91B0000}"/>
    <cellStyle name="Calc Currency (0) 46" xfId="7181" xr:uid="{00000000-0005-0000-0000-0000BA1B0000}"/>
    <cellStyle name="Calc Currency (0) 47" xfId="7182" xr:uid="{00000000-0005-0000-0000-0000BB1B0000}"/>
    <cellStyle name="Calc Currency (0) 48" xfId="7183" xr:uid="{00000000-0005-0000-0000-0000BC1B0000}"/>
    <cellStyle name="Calc Currency (0) 49" xfId="7184" xr:uid="{00000000-0005-0000-0000-0000BD1B0000}"/>
    <cellStyle name="Calc Currency (0) 5" xfId="7185" xr:uid="{00000000-0005-0000-0000-0000BE1B0000}"/>
    <cellStyle name="Calc Currency (0) 50" xfId="7186" xr:uid="{00000000-0005-0000-0000-0000BF1B0000}"/>
    <cellStyle name="Calc Currency (0) 51" xfId="7187" xr:uid="{00000000-0005-0000-0000-0000C01B0000}"/>
    <cellStyle name="Calc Currency (0) 52" xfId="7103" xr:uid="{00000000-0005-0000-0000-0000C11B0000}"/>
    <cellStyle name="Calc Currency (0) 6" xfId="7188" xr:uid="{00000000-0005-0000-0000-0000C21B0000}"/>
    <cellStyle name="Calc Currency (0) 7" xfId="7189" xr:uid="{00000000-0005-0000-0000-0000C31B0000}"/>
    <cellStyle name="Calc Currency (0) 8" xfId="7190" xr:uid="{00000000-0005-0000-0000-0000C41B0000}"/>
    <cellStyle name="Calc Currency (0) 9" xfId="7191" xr:uid="{00000000-0005-0000-0000-0000C51B0000}"/>
    <cellStyle name="Calc Currency (0) 9 2" xfId="7192" xr:uid="{00000000-0005-0000-0000-0000C61B0000}"/>
    <cellStyle name="Calc Currency (2)" xfId="56" xr:uid="{00000000-0005-0000-0000-0000C71B0000}"/>
    <cellStyle name="Calc Currency (2) 10" xfId="7194" xr:uid="{00000000-0005-0000-0000-0000C81B0000}"/>
    <cellStyle name="Calc Currency (2) 11" xfId="7195" xr:uid="{00000000-0005-0000-0000-0000C91B0000}"/>
    <cellStyle name="Calc Currency (2) 12" xfId="7196" xr:uid="{00000000-0005-0000-0000-0000CA1B0000}"/>
    <cellStyle name="Calc Currency (2) 13" xfId="7197" xr:uid="{00000000-0005-0000-0000-0000CB1B0000}"/>
    <cellStyle name="Calc Currency (2) 14" xfId="7198" xr:uid="{00000000-0005-0000-0000-0000CC1B0000}"/>
    <cellStyle name="Calc Currency (2) 15" xfId="7199" xr:uid="{00000000-0005-0000-0000-0000CD1B0000}"/>
    <cellStyle name="Calc Currency (2) 16" xfId="7200" xr:uid="{00000000-0005-0000-0000-0000CE1B0000}"/>
    <cellStyle name="Calc Currency (2) 17" xfId="7201" xr:uid="{00000000-0005-0000-0000-0000CF1B0000}"/>
    <cellStyle name="Calc Currency (2) 18" xfId="7202" xr:uid="{00000000-0005-0000-0000-0000D01B0000}"/>
    <cellStyle name="Calc Currency (2) 19" xfId="7203" xr:uid="{00000000-0005-0000-0000-0000D11B0000}"/>
    <cellStyle name="Calc Currency (2) 2" xfId="7204" xr:uid="{00000000-0005-0000-0000-0000D21B0000}"/>
    <cellStyle name="Calc Currency (2) 20" xfId="7205" xr:uid="{00000000-0005-0000-0000-0000D31B0000}"/>
    <cellStyle name="Calc Currency (2) 21" xfId="7206" xr:uid="{00000000-0005-0000-0000-0000D41B0000}"/>
    <cellStyle name="Calc Currency (2) 22" xfId="7207" xr:uid="{00000000-0005-0000-0000-0000D51B0000}"/>
    <cellStyle name="Calc Currency (2) 23" xfId="7208" xr:uid="{00000000-0005-0000-0000-0000D61B0000}"/>
    <cellStyle name="Calc Currency (2) 23 2" xfId="7209" xr:uid="{00000000-0005-0000-0000-0000D71B0000}"/>
    <cellStyle name="Calc Currency (2) 23 3" xfId="7210" xr:uid="{00000000-0005-0000-0000-0000D81B0000}"/>
    <cellStyle name="Calc Currency (2) 23 4" xfId="7211" xr:uid="{00000000-0005-0000-0000-0000D91B0000}"/>
    <cellStyle name="Calc Currency (2) 23 5" xfId="7212" xr:uid="{00000000-0005-0000-0000-0000DA1B0000}"/>
    <cellStyle name="Calc Currency (2) 23 6" xfId="7213" xr:uid="{00000000-0005-0000-0000-0000DB1B0000}"/>
    <cellStyle name="Calc Currency (2) 23 7" xfId="7214" xr:uid="{00000000-0005-0000-0000-0000DC1B0000}"/>
    <cellStyle name="Calc Currency (2) 24" xfId="7215" xr:uid="{00000000-0005-0000-0000-0000DD1B0000}"/>
    <cellStyle name="Calc Currency (2) 24 2" xfId="7216" xr:uid="{00000000-0005-0000-0000-0000DE1B0000}"/>
    <cellStyle name="Calc Currency (2) 24 3" xfId="7217" xr:uid="{00000000-0005-0000-0000-0000DF1B0000}"/>
    <cellStyle name="Calc Currency (2) 24 4" xfId="7218" xr:uid="{00000000-0005-0000-0000-0000E01B0000}"/>
    <cellStyle name="Calc Currency (2) 24 5" xfId="7219" xr:uid="{00000000-0005-0000-0000-0000E11B0000}"/>
    <cellStyle name="Calc Currency (2) 24 6" xfId="7220" xr:uid="{00000000-0005-0000-0000-0000E21B0000}"/>
    <cellStyle name="Calc Currency (2) 24 7" xfId="7221" xr:uid="{00000000-0005-0000-0000-0000E31B0000}"/>
    <cellStyle name="Calc Currency (2) 25" xfId="7222" xr:uid="{00000000-0005-0000-0000-0000E41B0000}"/>
    <cellStyle name="Calc Currency (2) 25 2" xfId="7223" xr:uid="{00000000-0005-0000-0000-0000E51B0000}"/>
    <cellStyle name="Calc Currency (2) 25 3" xfId="7224" xr:uid="{00000000-0005-0000-0000-0000E61B0000}"/>
    <cellStyle name="Calc Currency (2) 25 4" xfId="7225" xr:uid="{00000000-0005-0000-0000-0000E71B0000}"/>
    <cellStyle name="Calc Currency (2) 25 5" xfId="7226" xr:uid="{00000000-0005-0000-0000-0000E81B0000}"/>
    <cellStyle name="Calc Currency (2) 25 6" xfId="7227" xr:uid="{00000000-0005-0000-0000-0000E91B0000}"/>
    <cellStyle name="Calc Currency (2) 25 7" xfId="7228" xr:uid="{00000000-0005-0000-0000-0000EA1B0000}"/>
    <cellStyle name="Calc Currency (2) 26" xfId="7229" xr:uid="{00000000-0005-0000-0000-0000EB1B0000}"/>
    <cellStyle name="Calc Currency (2) 26 2" xfId="7230" xr:uid="{00000000-0005-0000-0000-0000EC1B0000}"/>
    <cellStyle name="Calc Currency (2) 26 3" xfId="7231" xr:uid="{00000000-0005-0000-0000-0000ED1B0000}"/>
    <cellStyle name="Calc Currency (2) 26 4" xfId="7232" xr:uid="{00000000-0005-0000-0000-0000EE1B0000}"/>
    <cellStyle name="Calc Currency (2) 26 5" xfId="7233" xr:uid="{00000000-0005-0000-0000-0000EF1B0000}"/>
    <cellStyle name="Calc Currency (2) 26 6" xfId="7234" xr:uid="{00000000-0005-0000-0000-0000F01B0000}"/>
    <cellStyle name="Calc Currency (2) 26 7" xfId="7235" xr:uid="{00000000-0005-0000-0000-0000F11B0000}"/>
    <cellStyle name="Calc Currency (2) 27" xfId="7236" xr:uid="{00000000-0005-0000-0000-0000F21B0000}"/>
    <cellStyle name="Calc Currency (2) 27 2" xfId="7237" xr:uid="{00000000-0005-0000-0000-0000F31B0000}"/>
    <cellStyle name="Calc Currency (2) 27 3" xfId="7238" xr:uid="{00000000-0005-0000-0000-0000F41B0000}"/>
    <cellStyle name="Calc Currency (2) 27 4" xfId="7239" xr:uid="{00000000-0005-0000-0000-0000F51B0000}"/>
    <cellStyle name="Calc Currency (2) 27 5" xfId="7240" xr:uid="{00000000-0005-0000-0000-0000F61B0000}"/>
    <cellStyle name="Calc Currency (2) 27 6" xfId="7241" xr:uid="{00000000-0005-0000-0000-0000F71B0000}"/>
    <cellStyle name="Calc Currency (2) 27 7" xfId="7242" xr:uid="{00000000-0005-0000-0000-0000F81B0000}"/>
    <cellStyle name="Calc Currency (2) 28" xfId="7243" xr:uid="{00000000-0005-0000-0000-0000F91B0000}"/>
    <cellStyle name="Calc Currency (2) 28 2" xfId="7244" xr:uid="{00000000-0005-0000-0000-0000FA1B0000}"/>
    <cellStyle name="Calc Currency (2) 28 3" xfId="7245" xr:uid="{00000000-0005-0000-0000-0000FB1B0000}"/>
    <cellStyle name="Calc Currency (2) 28 4" xfId="7246" xr:uid="{00000000-0005-0000-0000-0000FC1B0000}"/>
    <cellStyle name="Calc Currency (2) 28 5" xfId="7247" xr:uid="{00000000-0005-0000-0000-0000FD1B0000}"/>
    <cellStyle name="Calc Currency (2) 28 6" xfId="7248" xr:uid="{00000000-0005-0000-0000-0000FE1B0000}"/>
    <cellStyle name="Calc Currency (2) 28 7" xfId="7249" xr:uid="{00000000-0005-0000-0000-0000FF1B0000}"/>
    <cellStyle name="Calc Currency (2) 29" xfId="7250" xr:uid="{00000000-0005-0000-0000-0000001C0000}"/>
    <cellStyle name="Calc Currency (2) 3" xfId="7251" xr:uid="{00000000-0005-0000-0000-0000011C0000}"/>
    <cellStyle name="Calc Currency (2) 30" xfId="7252" xr:uid="{00000000-0005-0000-0000-0000021C0000}"/>
    <cellStyle name="Calc Currency (2) 31" xfId="7253" xr:uid="{00000000-0005-0000-0000-0000031C0000}"/>
    <cellStyle name="Calc Currency (2) 32" xfId="7254" xr:uid="{00000000-0005-0000-0000-0000041C0000}"/>
    <cellStyle name="Calc Currency (2) 33" xfId="7255" xr:uid="{00000000-0005-0000-0000-0000051C0000}"/>
    <cellStyle name="Calc Currency (2) 34" xfId="7256" xr:uid="{00000000-0005-0000-0000-0000061C0000}"/>
    <cellStyle name="Calc Currency (2) 35" xfId="7257" xr:uid="{00000000-0005-0000-0000-0000071C0000}"/>
    <cellStyle name="Calc Currency (2) 36" xfId="7258" xr:uid="{00000000-0005-0000-0000-0000081C0000}"/>
    <cellStyle name="Calc Currency (2) 37" xfId="7259" xr:uid="{00000000-0005-0000-0000-0000091C0000}"/>
    <cellStyle name="Calc Currency (2) 38" xfId="7260" xr:uid="{00000000-0005-0000-0000-00000A1C0000}"/>
    <cellStyle name="Calc Currency (2) 39" xfId="7261" xr:uid="{00000000-0005-0000-0000-00000B1C0000}"/>
    <cellStyle name="Calc Currency (2) 4" xfId="7262" xr:uid="{00000000-0005-0000-0000-00000C1C0000}"/>
    <cellStyle name="Calc Currency (2) 40" xfId="7263" xr:uid="{00000000-0005-0000-0000-00000D1C0000}"/>
    <cellStyle name="Calc Currency (2) 41" xfId="7264" xr:uid="{00000000-0005-0000-0000-00000E1C0000}"/>
    <cellStyle name="Calc Currency (2) 42" xfId="7265" xr:uid="{00000000-0005-0000-0000-00000F1C0000}"/>
    <cellStyle name="Calc Currency (2) 43" xfId="7266" xr:uid="{00000000-0005-0000-0000-0000101C0000}"/>
    <cellStyle name="Calc Currency (2) 44" xfId="7267" xr:uid="{00000000-0005-0000-0000-0000111C0000}"/>
    <cellStyle name="Calc Currency (2) 45" xfId="7268" xr:uid="{00000000-0005-0000-0000-0000121C0000}"/>
    <cellStyle name="Calc Currency (2) 46" xfId="7269" xr:uid="{00000000-0005-0000-0000-0000131C0000}"/>
    <cellStyle name="Calc Currency (2) 47" xfId="7270" xr:uid="{00000000-0005-0000-0000-0000141C0000}"/>
    <cellStyle name="Calc Currency (2) 48" xfId="7271" xr:uid="{00000000-0005-0000-0000-0000151C0000}"/>
    <cellStyle name="Calc Currency (2) 49" xfId="7272" xr:uid="{00000000-0005-0000-0000-0000161C0000}"/>
    <cellStyle name="Calc Currency (2) 5" xfId="7273" xr:uid="{00000000-0005-0000-0000-0000171C0000}"/>
    <cellStyle name="Calc Currency (2) 50" xfId="7274" xr:uid="{00000000-0005-0000-0000-0000181C0000}"/>
    <cellStyle name="Calc Currency (2) 51" xfId="7193" xr:uid="{00000000-0005-0000-0000-0000191C0000}"/>
    <cellStyle name="Calc Currency (2) 6" xfId="7275" xr:uid="{00000000-0005-0000-0000-00001A1C0000}"/>
    <cellStyle name="Calc Currency (2) 7" xfId="7276" xr:uid="{00000000-0005-0000-0000-00001B1C0000}"/>
    <cellStyle name="Calc Currency (2) 8" xfId="7277" xr:uid="{00000000-0005-0000-0000-00001C1C0000}"/>
    <cellStyle name="Calc Currency (2) 9" xfId="7278" xr:uid="{00000000-0005-0000-0000-00001D1C0000}"/>
    <cellStyle name="Calc Percent (0)" xfId="57" xr:uid="{00000000-0005-0000-0000-00001E1C0000}"/>
    <cellStyle name="Calc Percent (0) 10" xfId="7280" xr:uid="{00000000-0005-0000-0000-00001F1C0000}"/>
    <cellStyle name="Calc Percent (0) 11" xfId="7281" xr:uid="{00000000-0005-0000-0000-0000201C0000}"/>
    <cellStyle name="Calc Percent (0) 12" xfId="7282" xr:uid="{00000000-0005-0000-0000-0000211C0000}"/>
    <cellStyle name="Calc Percent (0) 13" xfId="7283" xr:uid="{00000000-0005-0000-0000-0000221C0000}"/>
    <cellStyle name="Calc Percent (0) 14" xfId="7284" xr:uid="{00000000-0005-0000-0000-0000231C0000}"/>
    <cellStyle name="Calc Percent (0) 15" xfId="7285" xr:uid="{00000000-0005-0000-0000-0000241C0000}"/>
    <cellStyle name="Calc Percent (0) 16" xfId="7286" xr:uid="{00000000-0005-0000-0000-0000251C0000}"/>
    <cellStyle name="Calc Percent (0) 17" xfId="7287" xr:uid="{00000000-0005-0000-0000-0000261C0000}"/>
    <cellStyle name="Calc Percent (0) 18" xfId="7288" xr:uid="{00000000-0005-0000-0000-0000271C0000}"/>
    <cellStyle name="Calc Percent (0) 19" xfId="7289" xr:uid="{00000000-0005-0000-0000-0000281C0000}"/>
    <cellStyle name="Calc Percent (0) 2" xfId="7290" xr:uid="{00000000-0005-0000-0000-0000291C0000}"/>
    <cellStyle name="Calc Percent (0) 20" xfId="7291" xr:uid="{00000000-0005-0000-0000-00002A1C0000}"/>
    <cellStyle name="Calc Percent (0) 21" xfId="7292" xr:uid="{00000000-0005-0000-0000-00002B1C0000}"/>
    <cellStyle name="Calc Percent (0) 22" xfId="7293" xr:uid="{00000000-0005-0000-0000-00002C1C0000}"/>
    <cellStyle name="Calc Percent (0) 23" xfId="7294" xr:uid="{00000000-0005-0000-0000-00002D1C0000}"/>
    <cellStyle name="Calc Percent (0) 23 2" xfId="7295" xr:uid="{00000000-0005-0000-0000-00002E1C0000}"/>
    <cellStyle name="Calc Percent (0) 23 3" xfId="7296" xr:uid="{00000000-0005-0000-0000-00002F1C0000}"/>
    <cellStyle name="Calc Percent (0) 23 4" xfId="7297" xr:uid="{00000000-0005-0000-0000-0000301C0000}"/>
    <cellStyle name="Calc Percent (0) 23 5" xfId="7298" xr:uid="{00000000-0005-0000-0000-0000311C0000}"/>
    <cellStyle name="Calc Percent (0) 23 6" xfId="7299" xr:uid="{00000000-0005-0000-0000-0000321C0000}"/>
    <cellStyle name="Calc Percent (0) 23 7" xfId="7300" xr:uid="{00000000-0005-0000-0000-0000331C0000}"/>
    <cellStyle name="Calc Percent (0) 24" xfId="7301" xr:uid="{00000000-0005-0000-0000-0000341C0000}"/>
    <cellStyle name="Calc Percent (0) 24 2" xfId="7302" xr:uid="{00000000-0005-0000-0000-0000351C0000}"/>
    <cellStyle name="Calc Percent (0) 24 3" xfId="7303" xr:uid="{00000000-0005-0000-0000-0000361C0000}"/>
    <cellStyle name="Calc Percent (0) 24 4" xfId="7304" xr:uid="{00000000-0005-0000-0000-0000371C0000}"/>
    <cellStyle name="Calc Percent (0) 24 5" xfId="7305" xr:uid="{00000000-0005-0000-0000-0000381C0000}"/>
    <cellStyle name="Calc Percent (0) 24 6" xfId="7306" xr:uid="{00000000-0005-0000-0000-0000391C0000}"/>
    <cellStyle name="Calc Percent (0) 24 7" xfId="7307" xr:uid="{00000000-0005-0000-0000-00003A1C0000}"/>
    <cellStyle name="Calc Percent (0) 25" xfId="7308" xr:uid="{00000000-0005-0000-0000-00003B1C0000}"/>
    <cellStyle name="Calc Percent (0) 25 2" xfId="7309" xr:uid="{00000000-0005-0000-0000-00003C1C0000}"/>
    <cellStyle name="Calc Percent (0) 25 3" xfId="7310" xr:uid="{00000000-0005-0000-0000-00003D1C0000}"/>
    <cellStyle name="Calc Percent (0) 25 4" xfId="7311" xr:uid="{00000000-0005-0000-0000-00003E1C0000}"/>
    <cellStyle name="Calc Percent (0) 25 5" xfId="7312" xr:uid="{00000000-0005-0000-0000-00003F1C0000}"/>
    <cellStyle name="Calc Percent (0) 25 6" xfId="7313" xr:uid="{00000000-0005-0000-0000-0000401C0000}"/>
    <cellStyle name="Calc Percent (0) 25 7" xfId="7314" xr:uid="{00000000-0005-0000-0000-0000411C0000}"/>
    <cellStyle name="Calc Percent (0) 26" xfId="7315" xr:uid="{00000000-0005-0000-0000-0000421C0000}"/>
    <cellStyle name="Calc Percent (0) 26 2" xfId="7316" xr:uid="{00000000-0005-0000-0000-0000431C0000}"/>
    <cellStyle name="Calc Percent (0) 26 3" xfId="7317" xr:uid="{00000000-0005-0000-0000-0000441C0000}"/>
    <cellStyle name="Calc Percent (0) 26 4" xfId="7318" xr:uid="{00000000-0005-0000-0000-0000451C0000}"/>
    <cellStyle name="Calc Percent (0) 26 5" xfId="7319" xr:uid="{00000000-0005-0000-0000-0000461C0000}"/>
    <cellStyle name="Calc Percent (0) 26 6" xfId="7320" xr:uid="{00000000-0005-0000-0000-0000471C0000}"/>
    <cellStyle name="Calc Percent (0) 26 7" xfId="7321" xr:uid="{00000000-0005-0000-0000-0000481C0000}"/>
    <cellStyle name="Calc Percent (0) 27" xfId="7322" xr:uid="{00000000-0005-0000-0000-0000491C0000}"/>
    <cellStyle name="Calc Percent (0) 27 2" xfId="7323" xr:uid="{00000000-0005-0000-0000-00004A1C0000}"/>
    <cellStyle name="Calc Percent (0) 27 3" xfId="7324" xr:uid="{00000000-0005-0000-0000-00004B1C0000}"/>
    <cellStyle name="Calc Percent (0) 27 4" xfId="7325" xr:uid="{00000000-0005-0000-0000-00004C1C0000}"/>
    <cellStyle name="Calc Percent (0) 27 5" xfId="7326" xr:uid="{00000000-0005-0000-0000-00004D1C0000}"/>
    <cellStyle name="Calc Percent (0) 27 6" xfId="7327" xr:uid="{00000000-0005-0000-0000-00004E1C0000}"/>
    <cellStyle name="Calc Percent (0) 27 7" xfId="7328" xr:uid="{00000000-0005-0000-0000-00004F1C0000}"/>
    <cellStyle name="Calc Percent (0) 28" xfId="7329" xr:uid="{00000000-0005-0000-0000-0000501C0000}"/>
    <cellStyle name="Calc Percent (0) 28 2" xfId="7330" xr:uid="{00000000-0005-0000-0000-0000511C0000}"/>
    <cellStyle name="Calc Percent (0) 28 3" xfId="7331" xr:uid="{00000000-0005-0000-0000-0000521C0000}"/>
    <cellStyle name="Calc Percent (0) 28 4" xfId="7332" xr:uid="{00000000-0005-0000-0000-0000531C0000}"/>
    <cellStyle name="Calc Percent (0) 28 5" xfId="7333" xr:uid="{00000000-0005-0000-0000-0000541C0000}"/>
    <cellStyle name="Calc Percent (0) 28 6" xfId="7334" xr:uid="{00000000-0005-0000-0000-0000551C0000}"/>
    <cellStyle name="Calc Percent (0) 28 7" xfId="7335" xr:uid="{00000000-0005-0000-0000-0000561C0000}"/>
    <cellStyle name="Calc Percent (0) 29" xfId="7336" xr:uid="{00000000-0005-0000-0000-0000571C0000}"/>
    <cellStyle name="Calc Percent (0) 3" xfId="7337" xr:uid="{00000000-0005-0000-0000-0000581C0000}"/>
    <cellStyle name="Calc Percent (0) 30" xfId="7338" xr:uid="{00000000-0005-0000-0000-0000591C0000}"/>
    <cellStyle name="Calc Percent (0) 31" xfId="7339" xr:uid="{00000000-0005-0000-0000-00005A1C0000}"/>
    <cellStyle name="Calc Percent (0) 32" xfId="7340" xr:uid="{00000000-0005-0000-0000-00005B1C0000}"/>
    <cellStyle name="Calc Percent (0) 33" xfId="7341" xr:uid="{00000000-0005-0000-0000-00005C1C0000}"/>
    <cellStyle name="Calc Percent (0) 34" xfId="7342" xr:uid="{00000000-0005-0000-0000-00005D1C0000}"/>
    <cellStyle name="Calc Percent (0) 35" xfId="7343" xr:uid="{00000000-0005-0000-0000-00005E1C0000}"/>
    <cellStyle name="Calc Percent (0) 36" xfId="7344" xr:uid="{00000000-0005-0000-0000-00005F1C0000}"/>
    <cellStyle name="Calc Percent (0) 37" xfId="7345" xr:uid="{00000000-0005-0000-0000-0000601C0000}"/>
    <cellStyle name="Calc Percent (0) 38" xfId="7346" xr:uid="{00000000-0005-0000-0000-0000611C0000}"/>
    <cellStyle name="Calc Percent (0) 39" xfId="7347" xr:uid="{00000000-0005-0000-0000-0000621C0000}"/>
    <cellStyle name="Calc Percent (0) 4" xfId="7348" xr:uid="{00000000-0005-0000-0000-0000631C0000}"/>
    <cellStyle name="Calc Percent (0) 40" xfId="7349" xr:uid="{00000000-0005-0000-0000-0000641C0000}"/>
    <cellStyle name="Calc Percent (0) 41" xfId="7350" xr:uid="{00000000-0005-0000-0000-0000651C0000}"/>
    <cellStyle name="Calc Percent (0) 42" xfId="7351" xr:uid="{00000000-0005-0000-0000-0000661C0000}"/>
    <cellStyle name="Calc Percent (0) 43" xfId="7352" xr:uid="{00000000-0005-0000-0000-0000671C0000}"/>
    <cellStyle name="Calc Percent (0) 44" xfId="7353" xr:uid="{00000000-0005-0000-0000-0000681C0000}"/>
    <cellStyle name="Calc Percent (0) 45" xfId="7354" xr:uid="{00000000-0005-0000-0000-0000691C0000}"/>
    <cellStyle name="Calc Percent (0) 46" xfId="7355" xr:uid="{00000000-0005-0000-0000-00006A1C0000}"/>
    <cellStyle name="Calc Percent (0) 47" xfId="7356" xr:uid="{00000000-0005-0000-0000-00006B1C0000}"/>
    <cellStyle name="Calc Percent (0) 48" xfId="7357" xr:uid="{00000000-0005-0000-0000-00006C1C0000}"/>
    <cellStyle name="Calc Percent (0) 49" xfId="7358" xr:uid="{00000000-0005-0000-0000-00006D1C0000}"/>
    <cellStyle name="Calc Percent (0) 5" xfId="7359" xr:uid="{00000000-0005-0000-0000-00006E1C0000}"/>
    <cellStyle name="Calc Percent (0) 50" xfId="7360" xr:uid="{00000000-0005-0000-0000-00006F1C0000}"/>
    <cellStyle name="Calc Percent (0) 51" xfId="7279" xr:uid="{00000000-0005-0000-0000-0000701C0000}"/>
    <cellStyle name="Calc Percent (0) 6" xfId="7361" xr:uid="{00000000-0005-0000-0000-0000711C0000}"/>
    <cellStyle name="Calc Percent (0) 7" xfId="7362" xr:uid="{00000000-0005-0000-0000-0000721C0000}"/>
    <cellStyle name="Calc Percent (0) 8" xfId="7363" xr:uid="{00000000-0005-0000-0000-0000731C0000}"/>
    <cellStyle name="Calc Percent (0) 9" xfId="7364" xr:uid="{00000000-0005-0000-0000-0000741C0000}"/>
    <cellStyle name="Calc Percent (1)" xfId="58" xr:uid="{00000000-0005-0000-0000-0000751C0000}"/>
    <cellStyle name="Calc Percent (1) 10" xfId="7366" xr:uid="{00000000-0005-0000-0000-0000761C0000}"/>
    <cellStyle name="Calc Percent (1) 11" xfId="7367" xr:uid="{00000000-0005-0000-0000-0000771C0000}"/>
    <cellStyle name="Calc Percent (1) 12" xfId="7368" xr:uid="{00000000-0005-0000-0000-0000781C0000}"/>
    <cellStyle name="Calc Percent (1) 13" xfId="7369" xr:uid="{00000000-0005-0000-0000-0000791C0000}"/>
    <cellStyle name="Calc Percent (1) 14" xfId="7370" xr:uid="{00000000-0005-0000-0000-00007A1C0000}"/>
    <cellStyle name="Calc Percent (1) 15" xfId="7371" xr:uid="{00000000-0005-0000-0000-00007B1C0000}"/>
    <cellStyle name="Calc Percent (1) 16" xfId="7372" xr:uid="{00000000-0005-0000-0000-00007C1C0000}"/>
    <cellStyle name="Calc Percent (1) 17" xfId="7373" xr:uid="{00000000-0005-0000-0000-00007D1C0000}"/>
    <cellStyle name="Calc Percent (1) 18" xfId="7374" xr:uid="{00000000-0005-0000-0000-00007E1C0000}"/>
    <cellStyle name="Calc Percent (1) 19" xfId="7375" xr:uid="{00000000-0005-0000-0000-00007F1C0000}"/>
    <cellStyle name="Calc Percent (1) 2" xfId="7376" xr:uid="{00000000-0005-0000-0000-0000801C0000}"/>
    <cellStyle name="Calc Percent (1) 20" xfId="7377" xr:uid="{00000000-0005-0000-0000-0000811C0000}"/>
    <cellStyle name="Calc Percent (1) 21" xfId="7378" xr:uid="{00000000-0005-0000-0000-0000821C0000}"/>
    <cellStyle name="Calc Percent (1) 22" xfId="7379" xr:uid="{00000000-0005-0000-0000-0000831C0000}"/>
    <cellStyle name="Calc Percent (1) 23" xfId="7380" xr:uid="{00000000-0005-0000-0000-0000841C0000}"/>
    <cellStyle name="Calc Percent (1) 23 2" xfId="7381" xr:uid="{00000000-0005-0000-0000-0000851C0000}"/>
    <cellStyle name="Calc Percent (1) 23 3" xfId="7382" xr:uid="{00000000-0005-0000-0000-0000861C0000}"/>
    <cellStyle name="Calc Percent (1) 23 4" xfId="7383" xr:uid="{00000000-0005-0000-0000-0000871C0000}"/>
    <cellStyle name="Calc Percent (1) 23 5" xfId="7384" xr:uid="{00000000-0005-0000-0000-0000881C0000}"/>
    <cellStyle name="Calc Percent (1) 23 6" xfId="7385" xr:uid="{00000000-0005-0000-0000-0000891C0000}"/>
    <cellStyle name="Calc Percent (1) 23 7" xfId="7386" xr:uid="{00000000-0005-0000-0000-00008A1C0000}"/>
    <cellStyle name="Calc Percent (1) 24" xfId="7387" xr:uid="{00000000-0005-0000-0000-00008B1C0000}"/>
    <cellStyle name="Calc Percent (1) 24 2" xfId="7388" xr:uid="{00000000-0005-0000-0000-00008C1C0000}"/>
    <cellStyle name="Calc Percent (1) 24 3" xfId="7389" xr:uid="{00000000-0005-0000-0000-00008D1C0000}"/>
    <cellStyle name="Calc Percent (1) 24 4" xfId="7390" xr:uid="{00000000-0005-0000-0000-00008E1C0000}"/>
    <cellStyle name="Calc Percent (1) 24 5" xfId="7391" xr:uid="{00000000-0005-0000-0000-00008F1C0000}"/>
    <cellStyle name="Calc Percent (1) 24 6" xfId="7392" xr:uid="{00000000-0005-0000-0000-0000901C0000}"/>
    <cellStyle name="Calc Percent (1) 24 7" xfId="7393" xr:uid="{00000000-0005-0000-0000-0000911C0000}"/>
    <cellStyle name="Calc Percent (1) 25" xfId="7394" xr:uid="{00000000-0005-0000-0000-0000921C0000}"/>
    <cellStyle name="Calc Percent (1) 25 2" xfId="7395" xr:uid="{00000000-0005-0000-0000-0000931C0000}"/>
    <cellStyle name="Calc Percent (1) 25 3" xfId="7396" xr:uid="{00000000-0005-0000-0000-0000941C0000}"/>
    <cellStyle name="Calc Percent (1) 25 4" xfId="7397" xr:uid="{00000000-0005-0000-0000-0000951C0000}"/>
    <cellStyle name="Calc Percent (1) 25 5" xfId="7398" xr:uid="{00000000-0005-0000-0000-0000961C0000}"/>
    <cellStyle name="Calc Percent (1) 25 6" xfId="7399" xr:uid="{00000000-0005-0000-0000-0000971C0000}"/>
    <cellStyle name="Calc Percent (1) 25 7" xfId="7400" xr:uid="{00000000-0005-0000-0000-0000981C0000}"/>
    <cellStyle name="Calc Percent (1) 26" xfId="7401" xr:uid="{00000000-0005-0000-0000-0000991C0000}"/>
    <cellStyle name="Calc Percent (1) 26 2" xfId="7402" xr:uid="{00000000-0005-0000-0000-00009A1C0000}"/>
    <cellStyle name="Calc Percent (1) 26 3" xfId="7403" xr:uid="{00000000-0005-0000-0000-00009B1C0000}"/>
    <cellStyle name="Calc Percent (1) 26 4" xfId="7404" xr:uid="{00000000-0005-0000-0000-00009C1C0000}"/>
    <cellStyle name="Calc Percent (1) 26 5" xfId="7405" xr:uid="{00000000-0005-0000-0000-00009D1C0000}"/>
    <cellStyle name="Calc Percent (1) 26 6" xfId="7406" xr:uid="{00000000-0005-0000-0000-00009E1C0000}"/>
    <cellStyle name="Calc Percent (1) 26 7" xfId="7407" xr:uid="{00000000-0005-0000-0000-00009F1C0000}"/>
    <cellStyle name="Calc Percent (1) 27" xfId="7408" xr:uid="{00000000-0005-0000-0000-0000A01C0000}"/>
    <cellStyle name="Calc Percent (1) 27 2" xfId="7409" xr:uid="{00000000-0005-0000-0000-0000A11C0000}"/>
    <cellStyle name="Calc Percent (1) 27 3" xfId="7410" xr:uid="{00000000-0005-0000-0000-0000A21C0000}"/>
    <cellStyle name="Calc Percent (1) 27 4" xfId="7411" xr:uid="{00000000-0005-0000-0000-0000A31C0000}"/>
    <cellStyle name="Calc Percent (1) 27 5" xfId="7412" xr:uid="{00000000-0005-0000-0000-0000A41C0000}"/>
    <cellStyle name="Calc Percent (1) 27 6" xfId="7413" xr:uid="{00000000-0005-0000-0000-0000A51C0000}"/>
    <cellStyle name="Calc Percent (1) 27 7" xfId="7414" xr:uid="{00000000-0005-0000-0000-0000A61C0000}"/>
    <cellStyle name="Calc Percent (1) 28" xfId="7415" xr:uid="{00000000-0005-0000-0000-0000A71C0000}"/>
    <cellStyle name="Calc Percent (1) 28 2" xfId="7416" xr:uid="{00000000-0005-0000-0000-0000A81C0000}"/>
    <cellStyle name="Calc Percent (1) 28 3" xfId="7417" xr:uid="{00000000-0005-0000-0000-0000A91C0000}"/>
    <cellStyle name="Calc Percent (1) 28 4" xfId="7418" xr:uid="{00000000-0005-0000-0000-0000AA1C0000}"/>
    <cellStyle name="Calc Percent (1) 28 5" xfId="7419" xr:uid="{00000000-0005-0000-0000-0000AB1C0000}"/>
    <cellStyle name="Calc Percent (1) 28 6" xfId="7420" xr:uid="{00000000-0005-0000-0000-0000AC1C0000}"/>
    <cellStyle name="Calc Percent (1) 28 7" xfId="7421" xr:uid="{00000000-0005-0000-0000-0000AD1C0000}"/>
    <cellStyle name="Calc Percent (1) 29" xfId="7422" xr:uid="{00000000-0005-0000-0000-0000AE1C0000}"/>
    <cellStyle name="Calc Percent (1) 3" xfId="7423" xr:uid="{00000000-0005-0000-0000-0000AF1C0000}"/>
    <cellStyle name="Calc Percent (1) 30" xfId="7424" xr:uid="{00000000-0005-0000-0000-0000B01C0000}"/>
    <cellStyle name="Calc Percent (1) 31" xfId="7425" xr:uid="{00000000-0005-0000-0000-0000B11C0000}"/>
    <cellStyle name="Calc Percent (1) 32" xfId="7426" xr:uid="{00000000-0005-0000-0000-0000B21C0000}"/>
    <cellStyle name="Calc Percent (1) 33" xfId="7427" xr:uid="{00000000-0005-0000-0000-0000B31C0000}"/>
    <cellStyle name="Calc Percent (1) 34" xfId="7428" xr:uid="{00000000-0005-0000-0000-0000B41C0000}"/>
    <cellStyle name="Calc Percent (1) 35" xfId="7429" xr:uid="{00000000-0005-0000-0000-0000B51C0000}"/>
    <cellStyle name="Calc Percent (1) 36" xfId="7430" xr:uid="{00000000-0005-0000-0000-0000B61C0000}"/>
    <cellStyle name="Calc Percent (1) 37" xfId="7431" xr:uid="{00000000-0005-0000-0000-0000B71C0000}"/>
    <cellStyle name="Calc Percent (1) 38" xfId="7432" xr:uid="{00000000-0005-0000-0000-0000B81C0000}"/>
    <cellStyle name="Calc Percent (1) 39" xfId="7433" xr:uid="{00000000-0005-0000-0000-0000B91C0000}"/>
    <cellStyle name="Calc Percent (1) 4" xfId="7434" xr:uid="{00000000-0005-0000-0000-0000BA1C0000}"/>
    <cellStyle name="Calc Percent (1) 40" xfId="7435" xr:uid="{00000000-0005-0000-0000-0000BB1C0000}"/>
    <cellStyle name="Calc Percent (1) 41" xfId="7436" xr:uid="{00000000-0005-0000-0000-0000BC1C0000}"/>
    <cellStyle name="Calc Percent (1) 42" xfId="7437" xr:uid="{00000000-0005-0000-0000-0000BD1C0000}"/>
    <cellStyle name="Calc Percent (1) 43" xfId="7438" xr:uid="{00000000-0005-0000-0000-0000BE1C0000}"/>
    <cellStyle name="Calc Percent (1) 44" xfId="7439" xr:uid="{00000000-0005-0000-0000-0000BF1C0000}"/>
    <cellStyle name="Calc Percent (1) 45" xfId="7440" xr:uid="{00000000-0005-0000-0000-0000C01C0000}"/>
    <cellStyle name="Calc Percent (1) 46" xfId="7441" xr:uid="{00000000-0005-0000-0000-0000C11C0000}"/>
    <cellStyle name="Calc Percent (1) 47" xfId="7442" xr:uid="{00000000-0005-0000-0000-0000C21C0000}"/>
    <cellStyle name="Calc Percent (1) 48" xfId="7443" xr:uid="{00000000-0005-0000-0000-0000C31C0000}"/>
    <cellStyle name="Calc Percent (1) 49" xfId="7444" xr:uid="{00000000-0005-0000-0000-0000C41C0000}"/>
    <cellStyle name="Calc Percent (1) 5" xfId="7445" xr:uid="{00000000-0005-0000-0000-0000C51C0000}"/>
    <cellStyle name="Calc Percent (1) 50" xfId="7446" xr:uid="{00000000-0005-0000-0000-0000C61C0000}"/>
    <cellStyle name="Calc Percent (1) 51" xfId="7365" xr:uid="{00000000-0005-0000-0000-0000C71C0000}"/>
    <cellStyle name="Calc Percent (1) 6" xfId="7447" xr:uid="{00000000-0005-0000-0000-0000C81C0000}"/>
    <cellStyle name="Calc Percent (1) 7" xfId="7448" xr:uid="{00000000-0005-0000-0000-0000C91C0000}"/>
    <cellStyle name="Calc Percent (1) 8" xfId="7449" xr:uid="{00000000-0005-0000-0000-0000CA1C0000}"/>
    <cellStyle name="Calc Percent (1) 9" xfId="7450" xr:uid="{00000000-0005-0000-0000-0000CB1C0000}"/>
    <cellStyle name="Calc Percent (2)" xfId="59" xr:uid="{00000000-0005-0000-0000-0000CC1C0000}"/>
    <cellStyle name="Calc Percent (2) 10" xfId="7452" xr:uid="{00000000-0005-0000-0000-0000CD1C0000}"/>
    <cellStyle name="Calc Percent (2) 11" xfId="7453" xr:uid="{00000000-0005-0000-0000-0000CE1C0000}"/>
    <cellStyle name="Calc Percent (2) 12" xfId="7454" xr:uid="{00000000-0005-0000-0000-0000CF1C0000}"/>
    <cellStyle name="Calc Percent (2) 13" xfId="7455" xr:uid="{00000000-0005-0000-0000-0000D01C0000}"/>
    <cellStyle name="Calc Percent (2) 14" xfId="7456" xr:uid="{00000000-0005-0000-0000-0000D11C0000}"/>
    <cellStyle name="Calc Percent (2) 15" xfId="7457" xr:uid="{00000000-0005-0000-0000-0000D21C0000}"/>
    <cellStyle name="Calc Percent (2) 16" xfId="7458" xr:uid="{00000000-0005-0000-0000-0000D31C0000}"/>
    <cellStyle name="Calc Percent (2) 17" xfId="7459" xr:uid="{00000000-0005-0000-0000-0000D41C0000}"/>
    <cellStyle name="Calc Percent (2) 18" xfId="7460" xr:uid="{00000000-0005-0000-0000-0000D51C0000}"/>
    <cellStyle name="Calc Percent (2) 19" xfId="7461" xr:uid="{00000000-0005-0000-0000-0000D61C0000}"/>
    <cellStyle name="Calc Percent (2) 2" xfId="7462" xr:uid="{00000000-0005-0000-0000-0000D71C0000}"/>
    <cellStyle name="Calc Percent (2) 20" xfId="7463" xr:uid="{00000000-0005-0000-0000-0000D81C0000}"/>
    <cellStyle name="Calc Percent (2) 21" xfId="7464" xr:uid="{00000000-0005-0000-0000-0000D91C0000}"/>
    <cellStyle name="Calc Percent (2) 22" xfId="7465" xr:uid="{00000000-0005-0000-0000-0000DA1C0000}"/>
    <cellStyle name="Calc Percent (2) 23" xfId="7466" xr:uid="{00000000-0005-0000-0000-0000DB1C0000}"/>
    <cellStyle name="Calc Percent (2) 23 2" xfId="7467" xr:uid="{00000000-0005-0000-0000-0000DC1C0000}"/>
    <cellStyle name="Calc Percent (2) 23 3" xfId="7468" xr:uid="{00000000-0005-0000-0000-0000DD1C0000}"/>
    <cellStyle name="Calc Percent (2) 23 4" xfId="7469" xr:uid="{00000000-0005-0000-0000-0000DE1C0000}"/>
    <cellStyle name="Calc Percent (2) 23 5" xfId="7470" xr:uid="{00000000-0005-0000-0000-0000DF1C0000}"/>
    <cellStyle name="Calc Percent (2) 23 6" xfId="7471" xr:uid="{00000000-0005-0000-0000-0000E01C0000}"/>
    <cellStyle name="Calc Percent (2) 23 7" xfId="7472" xr:uid="{00000000-0005-0000-0000-0000E11C0000}"/>
    <cellStyle name="Calc Percent (2) 24" xfId="7473" xr:uid="{00000000-0005-0000-0000-0000E21C0000}"/>
    <cellStyle name="Calc Percent (2) 24 2" xfId="7474" xr:uid="{00000000-0005-0000-0000-0000E31C0000}"/>
    <cellStyle name="Calc Percent (2) 24 3" xfId="7475" xr:uid="{00000000-0005-0000-0000-0000E41C0000}"/>
    <cellStyle name="Calc Percent (2) 24 4" xfId="7476" xr:uid="{00000000-0005-0000-0000-0000E51C0000}"/>
    <cellStyle name="Calc Percent (2) 24 5" xfId="7477" xr:uid="{00000000-0005-0000-0000-0000E61C0000}"/>
    <cellStyle name="Calc Percent (2) 24 6" xfId="7478" xr:uid="{00000000-0005-0000-0000-0000E71C0000}"/>
    <cellStyle name="Calc Percent (2) 24 7" xfId="7479" xr:uid="{00000000-0005-0000-0000-0000E81C0000}"/>
    <cellStyle name="Calc Percent (2) 25" xfId="7480" xr:uid="{00000000-0005-0000-0000-0000E91C0000}"/>
    <cellStyle name="Calc Percent (2) 25 2" xfId="7481" xr:uid="{00000000-0005-0000-0000-0000EA1C0000}"/>
    <cellStyle name="Calc Percent (2) 25 3" xfId="7482" xr:uid="{00000000-0005-0000-0000-0000EB1C0000}"/>
    <cellStyle name="Calc Percent (2) 25 4" xfId="7483" xr:uid="{00000000-0005-0000-0000-0000EC1C0000}"/>
    <cellStyle name="Calc Percent (2) 25 5" xfId="7484" xr:uid="{00000000-0005-0000-0000-0000ED1C0000}"/>
    <cellStyle name="Calc Percent (2) 25 6" xfId="7485" xr:uid="{00000000-0005-0000-0000-0000EE1C0000}"/>
    <cellStyle name="Calc Percent (2) 25 7" xfId="7486" xr:uid="{00000000-0005-0000-0000-0000EF1C0000}"/>
    <cellStyle name="Calc Percent (2) 26" xfId="7487" xr:uid="{00000000-0005-0000-0000-0000F01C0000}"/>
    <cellStyle name="Calc Percent (2) 26 2" xfId="7488" xr:uid="{00000000-0005-0000-0000-0000F11C0000}"/>
    <cellStyle name="Calc Percent (2) 26 3" xfId="7489" xr:uid="{00000000-0005-0000-0000-0000F21C0000}"/>
    <cellStyle name="Calc Percent (2) 26 4" xfId="7490" xr:uid="{00000000-0005-0000-0000-0000F31C0000}"/>
    <cellStyle name="Calc Percent (2) 26 5" xfId="7491" xr:uid="{00000000-0005-0000-0000-0000F41C0000}"/>
    <cellStyle name="Calc Percent (2) 26 6" xfId="7492" xr:uid="{00000000-0005-0000-0000-0000F51C0000}"/>
    <cellStyle name="Calc Percent (2) 26 7" xfId="7493" xr:uid="{00000000-0005-0000-0000-0000F61C0000}"/>
    <cellStyle name="Calc Percent (2) 27" xfId="7494" xr:uid="{00000000-0005-0000-0000-0000F71C0000}"/>
    <cellStyle name="Calc Percent (2) 27 2" xfId="7495" xr:uid="{00000000-0005-0000-0000-0000F81C0000}"/>
    <cellStyle name="Calc Percent (2) 27 3" xfId="7496" xr:uid="{00000000-0005-0000-0000-0000F91C0000}"/>
    <cellStyle name="Calc Percent (2) 27 4" xfId="7497" xr:uid="{00000000-0005-0000-0000-0000FA1C0000}"/>
    <cellStyle name="Calc Percent (2) 27 5" xfId="7498" xr:uid="{00000000-0005-0000-0000-0000FB1C0000}"/>
    <cellStyle name="Calc Percent (2) 27 6" xfId="7499" xr:uid="{00000000-0005-0000-0000-0000FC1C0000}"/>
    <cellStyle name="Calc Percent (2) 27 7" xfId="7500" xr:uid="{00000000-0005-0000-0000-0000FD1C0000}"/>
    <cellStyle name="Calc Percent (2) 28" xfId="7501" xr:uid="{00000000-0005-0000-0000-0000FE1C0000}"/>
    <cellStyle name="Calc Percent (2) 28 2" xfId="7502" xr:uid="{00000000-0005-0000-0000-0000FF1C0000}"/>
    <cellStyle name="Calc Percent (2) 28 3" xfId="7503" xr:uid="{00000000-0005-0000-0000-0000001D0000}"/>
    <cellStyle name="Calc Percent (2) 28 4" xfId="7504" xr:uid="{00000000-0005-0000-0000-0000011D0000}"/>
    <cellStyle name="Calc Percent (2) 28 5" xfId="7505" xr:uid="{00000000-0005-0000-0000-0000021D0000}"/>
    <cellStyle name="Calc Percent (2) 28 6" xfId="7506" xr:uid="{00000000-0005-0000-0000-0000031D0000}"/>
    <cellStyle name="Calc Percent (2) 28 7" xfId="7507" xr:uid="{00000000-0005-0000-0000-0000041D0000}"/>
    <cellStyle name="Calc Percent (2) 29" xfId="7508" xr:uid="{00000000-0005-0000-0000-0000051D0000}"/>
    <cellStyle name="Calc Percent (2) 3" xfId="7509" xr:uid="{00000000-0005-0000-0000-0000061D0000}"/>
    <cellStyle name="Calc Percent (2) 30" xfId="7510" xr:uid="{00000000-0005-0000-0000-0000071D0000}"/>
    <cellStyle name="Calc Percent (2) 31" xfId="7511" xr:uid="{00000000-0005-0000-0000-0000081D0000}"/>
    <cellStyle name="Calc Percent (2) 32" xfId="7512" xr:uid="{00000000-0005-0000-0000-0000091D0000}"/>
    <cellStyle name="Calc Percent (2) 33" xfId="7513" xr:uid="{00000000-0005-0000-0000-00000A1D0000}"/>
    <cellStyle name="Calc Percent (2) 34" xfId="7514" xr:uid="{00000000-0005-0000-0000-00000B1D0000}"/>
    <cellStyle name="Calc Percent (2) 35" xfId="7515" xr:uid="{00000000-0005-0000-0000-00000C1D0000}"/>
    <cellStyle name="Calc Percent (2) 36" xfId="7516" xr:uid="{00000000-0005-0000-0000-00000D1D0000}"/>
    <cellStyle name="Calc Percent (2) 37" xfId="7517" xr:uid="{00000000-0005-0000-0000-00000E1D0000}"/>
    <cellStyle name="Calc Percent (2) 38" xfId="7518" xr:uid="{00000000-0005-0000-0000-00000F1D0000}"/>
    <cellStyle name="Calc Percent (2) 39" xfId="7519" xr:uid="{00000000-0005-0000-0000-0000101D0000}"/>
    <cellStyle name="Calc Percent (2) 4" xfId="7520" xr:uid="{00000000-0005-0000-0000-0000111D0000}"/>
    <cellStyle name="Calc Percent (2) 40" xfId="7521" xr:uid="{00000000-0005-0000-0000-0000121D0000}"/>
    <cellStyle name="Calc Percent (2) 41" xfId="7522" xr:uid="{00000000-0005-0000-0000-0000131D0000}"/>
    <cellStyle name="Calc Percent (2) 42" xfId="7523" xr:uid="{00000000-0005-0000-0000-0000141D0000}"/>
    <cellStyle name="Calc Percent (2) 43" xfId="7524" xr:uid="{00000000-0005-0000-0000-0000151D0000}"/>
    <cellStyle name="Calc Percent (2) 44" xfId="7525" xr:uid="{00000000-0005-0000-0000-0000161D0000}"/>
    <cellStyle name="Calc Percent (2) 45" xfId="7526" xr:uid="{00000000-0005-0000-0000-0000171D0000}"/>
    <cellStyle name="Calc Percent (2) 46" xfId="7527" xr:uid="{00000000-0005-0000-0000-0000181D0000}"/>
    <cellStyle name="Calc Percent (2) 47" xfId="7528" xr:uid="{00000000-0005-0000-0000-0000191D0000}"/>
    <cellStyle name="Calc Percent (2) 48" xfId="7529" xr:uid="{00000000-0005-0000-0000-00001A1D0000}"/>
    <cellStyle name="Calc Percent (2) 49" xfId="7530" xr:uid="{00000000-0005-0000-0000-00001B1D0000}"/>
    <cellStyle name="Calc Percent (2) 5" xfId="7531" xr:uid="{00000000-0005-0000-0000-00001C1D0000}"/>
    <cellStyle name="Calc Percent (2) 50" xfId="7532" xr:uid="{00000000-0005-0000-0000-00001D1D0000}"/>
    <cellStyle name="Calc Percent (2) 51" xfId="7451" xr:uid="{00000000-0005-0000-0000-00001E1D0000}"/>
    <cellStyle name="Calc Percent (2) 6" xfId="7533" xr:uid="{00000000-0005-0000-0000-00001F1D0000}"/>
    <cellStyle name="Calc Percent (2) 7" xfId="7534" xr:uid="{00000000-0005-0000-0000-0000201D0000}"/>
    <cellStyle name="Calc Percent (2) 8" xfId="7535" xr:uid="{00000000-0005-0000-0000-0000211D0000}"/>
    <cellStyle name="Calc Percent (2) 9" xfId="7536" xr:uid="{00000000-0005-0000-0000-0000221D0000}"/>
    <cellStyle name="Calc Units (0)" xfId="60" xr:uid="{00000000-0005-0000-0000-0000231D0000}"/>
    <cellStyle name="Calc Units (0) 10" xfId="7538" xr:uid="{00000000-0005-0000-0000-0000241D0000}"/>
    <cellStyle name="Calc Units (0) 11" xfId="7539" xr:uid="{00000000-0005-0000-0000-0000251D0000}"/>
    <cellStyle name="Calc Units (0) 12" xfId="7540" xr:uid="{00000000-0005-0000-0000-0000261D0000}"/>
    <cellStyle name="Calc Units (0) 13" xfId="7541" xr:uid="{00000000-0005-0000-0000-0000271D0000}"/>
    <cellStyle name="Calc Units (0) 14" xfId="7542" xr:uid="{00000000-0005-0000-0000-0000281D0000}"/>
    <cellStyle name="Calc Units (0) 15" xfId="7543" xr:uid="{00000000-0005-0000-0000-0000291D0000}"/>
    <cellStyle name="Calc Units (0) 16" xfId="7544" xr:uid="{00000000-0005-0000-0000-00002A1D0000}"/>
    <cellStyle name="Calc Units (0) 17" xfId="7545" xr:uid="{00000000-0005-0000-0000-00002B1D0000}"/>
    <cellStyle name="Calc Units (0) 18" xfId="7546" xr:uid="{00000000-0005-0000-0000-00002C1D0000}"/>
    <cellStyle name="Calc Units (0) 19" xfId="7547" xr:uid="{00000000-0005-0000-0000-00002D1D0000}"/>
    <cellStyle name="Calc Units (0) 2" xfId="7548" xr:uid="{00000000-0005-0000-0000-00002E1D0000}"/>
    <cellStyle name="Calc Units (0) 20" xfId="7549" xr:uid="{00000000-0005-0000-0000-00002F1D0000}"/>
    <cellStyle name="Calc Units (0) 21" xfId="7550" xr:uid="{00000000-0005-0000-0000-0000301D0000}"/>
    <cellStyle name="Calc Units (0) 22" xfId="7551" xr:uid="{00000000-0005-0000-0000-0000311D0000}"/>
    <cellStyle name="Calc Units (0) 23" xfId="7552" xr:uid="{00000000-0005-0000-0000-0000321D0000}"/>
    <cellStyle name="Calc Units (0) 23 2" xfId="7553" xr:uid="{00000000-0005-0000-0000-0000331D0000}"/>
    <cellStyle name="Calc Units (0) 23 3" xfId="7554" xr:uid="{00000000-0005-0000-0000-0000341D0000}"/>
    <cellStyle name="Calc Units (0) 23 4" xfId="7555" xr:uid="{00000000-0005-0000-0000-0000351D0000}"/>
    <cellStyle name="Calc Units (0) 23 5" xfId="7556" xr:uid="{00000000-0005-0000-0000-0000361D0000}"/>
    <cellStyle name="Calc Units (0) 23 6" xfId="7557" xr:uid="{00000000-0005-0000-0000-0000371D0000}"/>
    <cellStyle name="Calc Units (0) 23 7" xfId="7558" xr:uid="{00000000-0005-0000-0000-0000381D0000}"/>
    <cellStyle name="Calc Units (0) 24" xfId="7559" xr:uid="{00000000-0005-0000-0000-0000391D0000}"/>
    <cellStyle name="Calc Units (0) 24 2" xfId="7560" xr:uid="{00000000-0005-0000-0000-00003A1D0000}"/>
    <cellStyle name="Calc Units (0) 24 3" xfId="7561" xr:uid="{00000000-0005-0000-0000-00003B1D0000}"/>
    <cellStyle name="Calc Units (0) 24 4" xfId="7562" xr:uid="{00000000-0005-0000-0000-00003C1D0000}"/>
    <cellStyle name="Calc Units (0) 24 5" xfId="7563" xr:uid="{00000000-0005-0000-0000-00003D1D0000}"/>
    <cellStyle name="Calc Units (0) 24 6" xfId="7564" xr:uid="{00000000-0005-0000-0000-00003E1D0000}"/>
    <cellStyle name="Calc Units (0) 24 7" xfId="7565" xr:uid="{00000000-0005-0000-0000-00003F1D0000}"/>
    <cellStyle name="Calc Units (0) 25" xfId="7566" xr:uid="{00000000-0005-0000-0000-0000401D0000}"/>
    <cellStyle name="Calc Units (0) 25 2" xfId="7567" xr:uid="{00000000-0005-0000-0000-0000411D0000}"/>
    <cellStyle name="Calc Units (0) 25 3" xfId="7568" xr:uid="{00000000-0005-0000-0000-0000421D0000}"/>
    <cellStyle name="Calc Units (0) 25 4" xfId="7569" xr:uid="{00000000-0005-0000-0000-0000431D0000}"/>
    <cellStyle name="Calc Units (0) 25 5" xfId="7570" xr:uid="{00000000-0005-0000-0000-0000441D0000}"/>
    <cellStyle name="Calc Units (0) 25 6" xfId="7571" xr:uid="{00000000-0005-0000-0000-0000451D0000}"/>
    <cellStyle name="Calc Units (0) 25 7" xfId="7572" xr:uid="{00000000-0005-0000-0000-0000461D0000}"/>
    <cellStyle name="Calc Units (0) 26" xfId="7573" xr:uid="{00000000-0005-0000-0000-0000471D0000}"/>
    <cellStyle name="Calc Units (0) 26 2" xfId="7574" xr:uid="{00000000-0005-0000-0000-0000481D0000}"/>
    <cellStyle name="Calc Units (0) 26 3" xfId="7575" xr:uid="{00000000-0005-0000-0000-0000491D0000}"/>
    <cellStyle name="Calc Units (0) 26 4" xfId="7576" xr:uid="{00000000-0005-0000-0000-00004A1D0000}"/>
    <cellStyle name="Calc Units (0) 26 5" xfId="7577" xr:uid="{00000000-0005-0000-0000-00004B1D0000}"/>
    <cellStyle name="Calc Units (0) 26 6" xfId="7578" xr:uid="{00000000-0005-0000-0000-00004C1D0000}"/>
    <cellStyle name="Calc Units (0) 26 7" xfId="7579" xr:uid="{00000000-0005-0000-0000-00004D1D0000}"/>
    <cellStyle name="Calc Units (0) 27" xfId="7580" xr:uid="{00000000-0005-0000-0000-00004E1D0000}"/>
    <cellStyle name="Calc Units (0) 27 2" xfId="7581" xr:uid="{00000000-0005-0000-0000-00004F1D0000}"/>
    <cellStyle name="Calc Units (0) 27 3" xfId="7582" xr:uid="{00000000-0005-0000-0000-0000501D0000}"/>
    <cellStyle name="Calc Units (0) 27 4" xfId="7583" xr:uid="{00000000-0005-0000-0000-0000511D0000}"/>
    <cellStyle name="Calc Units (0) 27 5" xfId="7584" xr:uid="{00000000-0005-0000-0000-0000521D0000}"/>
    <cellStyle name="Calc Units (0) 27 6" xfId="7585" xr:uid="{00000000-0005-0000-0000-0000531D0000}"/>
    <cellStyle name="Calc Units (0) 27 7" xfId="7586" xr:uid="{00000000-0005-0000-0000-0000541D0000}"/>
    <cellStyle name="Calc Units (0) 28" xfId="7587" xr:uid="{00000000-0005-0000-0000-0000551D0000}"/>
    <cellStyle name="Calc Units (0) 28 2" xfId="7588" xr:uid="{00000000-0005-0000-0000-0000561D0000}"/>
    <cellStyle name="Calc Units (0) 28 3" xfId="7589" xr:uid="{00000000-0005-0000-0000-0000571D0000}"/>
    <cellStyle name="Calc Units (0) 28 4" xfId="7590" xr:uid="{00000000-0005-0000-0000-0000581D0000}"/>
    <cellStyle name="Calc Units (0) 28 5" xfId="7591" xr:uid="{00000000-0005-0000-0000-0000591D0000}"/>
    <cellStyle name="Calc Units (0) 28 6" xfId="7592" xr:uid="{00000000-0005-0000-0000-00005A1D0000}"/>
    <cellStyle name="Calc Units (0) 28 7" xfId="7593" xr:uid="{00000000-0005-0000-0000-00005B1D0000}"/>
    <cellStyle name="Calc Units (0) 29" xfId="7594" xr:uid="{00000000-0005-0000-0000-00005C1D0000}"/>
    <cellStyle name="Calc Units (0) 3" xfId="7595" xr:uid="{00000000-0005-0000-0000-00005D1D0000}"/>
    <cellStyle name="Calc Units (0) 30" xfId="7596" xr:uid="{00000000-0005-0000-0000-00005E1D0000}"/>
    <cellStyle name="Calc Units (0) 31" xfId="7597" xr:uid="{00000000-0005-0000-0000-00005F1D0000}"/>
    <cellStyle name="Calc Units (0) 32" xfId="7598" xr:uid="{00000000-0005-0000-0000-0000601D0000}"/>
    <cellStyle name="Calc Units (0) 33" xfId="7599" xr:uid="{00000000-0005-0000-0000-0000611D0000}"/>
    <cellStyle name="Calc Units (0) 34" xfId="7600" xr:uid="{00000000-0005-0000-0000-0000621D0000}"/>
    <cellStyle name="Calc Units (0) 35" xfId="7601" xr:uid="{00000000-0005-0000-0000-0000631D0000}"/>
    <cellStyle name="Calc Units (0) 36" xfId="7602" xr:uid="{00000000-0005-0000-0000-0000641D0000}"/>
    <cellStyle name="Calc Units (0) 37" xfId="7603" xr:uid="{00000000-0005-0000-0000-0000651D0000}"/>
    <cellStyle name="Calc Units (0) 38" xfId="7604" xr:uid="{00000000-0005-0000-0000-0000661D0000}"/>
    <cellStyle name="Calc Units (0) 39" xfId="7605" xr:uid="{00000000-0005-0000-0000-0000671D0000}"/>
    <cellStyle name="Calc Units (0) 4" xfId="7606" xr:uid="{00000000-0005-0000-0000-0000681D0000}"/>
    <cellStyle name="Calc Units (0) 40" xfId="7607" xr:uid="{00000000-0005-0000-0000-0000691D0000}"/>
    <cellStyle name="Calc Units (0) 41" xfId="7608" xr:uid="{00000000-0005-0000-0000-00006A1D0000}"/>
    <cellStyle name="Calc Units (0) 42" xfId="7609" xr:uid="{00000000-0005-0000-0000-00006B1D0000}"/>
    <cellStyle name="Calc Units (0) 43" xfId="7610" xr:uid="{00000000-0005-0000-0000-00006C1D0000}"/>
    <cellStyle name="Calc Units (0) 44" xfId="7611" xr:uid="{00000000-0005-0000-0000-00006D1D0000}"/>
    <cellStyle name="Calc Units (0) 45" xfId="7612" xr:uid="{00000000-0005-0000-0000-00006E1D0000}"/>
    <cellStyle name="Calc Units (0) 46" xfId="7613" xr:uid="{00000000-0005-0000-0000-00006F1D0000}"/>
    <cellStyle name="Calc Units (0) 47" xfId="7614" xr:uid="{00000000-0005-0000-0000-0000701D0000}"/>
    <cellStyle name="Calc Units (0) 48" xfId="7615" xr:uid="{00000000-0005-0000-0000-0000711D0000}"/>
    <cellStyle name="Calc Units (0) 49" xfId="7616" xr:uid="{00000000-0005-0000-0000-0000721D0000}"/>
    <cellStyle name="Calc Units (0) 5" xfId="7617" xr:uid="{00000000-0005-0000-0000-0000731D0000}"/>
    <cellStyle name="Calc Units (0) 50" xfId="7618" xr:uid="{00000000-0005-0000-0000-0000741D0000}"/>
    <cellStyle name="Calc Units (0) 51" xfId="7537" xr:uid="{00000000-0005-0000-0000-0000751D0000}"/>
    <cellStyle name="Calc Units (0) 6" xfId="7619" xr:uid="{00000000-0005-0000-0000-0000761D0000}"/>
    <cellStyle name="Calc Units (0) 7" xfId="7620" xr:uid="{00000000-0005-0000-0000-0000771D0000}"/>
    <cellStyle name="Calc Units (0) 8" xfId="7621" xr:uid="{00000000-0005-0000-0000-0000781D0000}"/>
    <cellStyle name="Calc Units (0) 9" xfId="7622" xr:uid="{00000000-0005-0000-0000-0000791D0000}"/>
    <cellStyle name="Calc Units (1)" xfId="61" xr:uid="{00000000-0005-0000-0000-00007A1D0000}"/>
    <cellStyle name="Calc Units (1) 10" xfId="7624" xr:uid="{00000000-0005-0000-0000-00007B1D0000}"/>
    <cellStyle name="Calc Units (1) 11" xfId="7625" xr:uid="{00000000-0005-0000-0000-00007C1D0000}"/>
    <cellStyle name="Calc Units (1) 12" xfId="7626" xr:uid="{00000000-0005-0000-0000-00007D1D0000}"/>
    <cellStyle name="Calc Units (1) 13" xfId="7627" xr:uid="{00000000-0005-0000-0000-00007E1D0000}"/>
    <cellStyle name="Calc Units (1) 14" xfId="7628" xr:uid="{00000000-0005-0000-0000-00007F1D0000}"/>
    <cellStyle name="Calc Units (1) 15" xfId="7629" xr:uid="{00000000-0005-0000-0000-0000801D0000}"/>
    <cellStyle name="Calc Units (1) 16" xfId="7630" xr:uid="{00000000-0005-0000-0000-0000811D0000}"/>
    <cellStyle name="Calc Units (1) 17" xfId="7631" xr:uid="{00000000-0005-0000-0000-0000821D0000}"/>
    <cellStyle name="Calc Units (1) 18" xfId="7632" xr:uid="{00000000-0005-0000-0000-0000831D0000}"/>
    <cellStyle name="Calc Units (1) 19" xfId="7633" xr:uid="{00000000-0005-0000-0000-0000841D0000}"/>
    <cellStyle name="Calc Units (1) 2" xfId="7634" xr:uid="{00000000-0005-0000-0000-0000851D0000}"/>
    <cellStyle name="Calc Units (1) 20" xfId="7635" xr:uid="{00000000-0005-0000-0000-0000861D0000}"/>
    <cellStyle name="Calc Units (1) 21" xfId="7636" xr:uid="{00000000-0005-0000-0000-0000871D0000}"/>
    <cellStyle name="Calc Units (1) 22" xfId="7637" xr:uid="{00000000-0005-0000-0000-0000881D0000}"/>
    <cellStyle name="Calc Units (1) 23" xfId="7638" xr:uid="{00000000-0005-0000-0000-0000891D0000}"/>
    <cellStyle name="Calc Units (1) 23 2" xfId="7639" xr:uid="{00000000-0005-0000-0000-00008A1D0000}"/>
    <cellStyle name="Calc Units (1) 23 3" xfId="7640" xr:uid="{00000000-0005-0000-0000-00008B1D0000}"/>
    <cellStyle name="Calc Units (1) 23 4" xfId="7641" xr:uid="{00000000-0005-0000-0000-00008C1D0000}"/>
    <cellStyle name="Calc Units (1) 23 5" xfId="7642" xr:uid="{00000000-0005-0000-0000-00008D1D0000}"/>
    <cellStyle name="Calc Units (1) 23 6" xfId="7643" xr:uid="{00000000-0005-0000-0000-00008E1D0000}"/>
    <cellStyle name="Calc Units (1) 23 7" xfId="7644" xr:uid="{00000000-0005-0000-0000-00008F1D0000}"/>
    <cellStyle name="Calc Units (1) 24" xfId="7645" xr:uid="{00000000-0005-0000-0000-0000901D0000}"/>
    <cellStyle name="Calc Units (1) 24 2" xfId="7646" xr:uid="{00000000-0005-0000-0000-0000911D0000}"/>
    <cellStyle name="Calc Units (1) 24 3" xfId="7647" xr:uid="{00000000-0005-0000-0000-0000921D0000}"/>
    <cellStyle name="Calc Units (1) 24 4" xfId="7648" xr:uid="{00000000-0005-0000-0000-0000931D0000}"/>
    <cellStyle name="Calc Units (1) 24 5" xfId="7649" xr:uid="{00000000-0005-0000-0000-0000941D0000}"/>
    <cellStyle name="Calc Units (1) 24 6" xfId="7650" xr:uid="{00000000-0005-0000-0000-0000951D0000}"/>
    <cellStyle name="Calc Units (1) 24 7" xfId="7651" xr:uid="{00000000-0005-0000-0000-0000961D0000}"/>
    <cellStyle name="Calc Units (1) 25" xfId="7652" xr:uid="{00000000-0005-0000-0000-0000971D0000}"/>
    <cellStyle name="Calc Units (1) 25 2" xfId="7653" xr:uid="{00000000-0005-0000-0000-0000981D0000}"/>
    <cellStyle name="Calc Units (1) 25 3" xfId="7654" xr:uid="{00000000-0005-0000-0000-0000991D0000}"/>
    <cellStyle name="Calc Units (1) 25 4" xfId="7655" xr:uid="{00000000-0005-0000-0000-00009A1D0000}"/>
    <cellStyle name="Calc Units (1) 25 5" xfId="7656" xr:uid="{00000000-0005-0000-0000-00009B1D0000}"/>
    <cellStyle name="Calc Units (1) 25 6" xfId="7657" xr:uid="{00000000-0005-0000-0000-00009C1D0000}"/>
    <cellStyle name="Calc Units (1) 25 7" xfId="7658" xr:uid="{00000000-0005-0000-0000-00009D1D0000}"/>
    <cellStyle name="Calc Units (1) 26" xfId="7659" xr:uid="{00000000-0005-0000-0000-00009E1D0000}"/>
    <cellStyle name="Calc Units (1) 26 2" xfId="7660" xr:uid="{00000000-0005-0000-0000-00009F1D0000}"/>
    <cellStyle name="Calc Units (1) 26 3" xfId="7661" xr:uid="{00000000-0005-0000-0000-0000A01D0000}"/>
    <cellStyle name="Calc Units (1) 26 4" xfId="7662" xr:uid="{00000000-0005-0000-0000-0000A11D0000}"/>
    <cellStyle name="Calc Units (1) 26 5" xfId="7663" xr:uid="{00000000-0005-0000-0000-0000A21D0000}"/>
    <cellStyle name="Calc Units (1) 26 6" xfId="7664" xr:uid="{00000000-0005-0000-0000-0000A31D0000}"/>
    <cellStyle name="Calc Units (1) 26 7" xfId="7665" xr:uid="{00000000-0005-0000-0000-0000A41D0000}"/>
    <cellStyle name="Calc Units (1) 27" xfId="7666" xr:uid="{00000000-0005-0000-0000-0000A51D0000}"/>
    <cellStyle name="Calc Units (1) 27 2" xfId="7667" xr:uid="{00000000-0005-0000-0000-0000A61D0000}"/>
    <cellStyle name="Calc Units (1) 27 3" xfId="7668" xr:uid="{00000000-0005-0000-0000-0000A71D0000}"/>
    <cellStyle name="Calc Units (1) 27 4" xfId="7669" xr:uid="{00000000-0005-0000-0000-0000A81D0000}"/>
    <cellStyle name="Calc Units (1) 27 5" xfId="7670" xr:uid="{00000000-0005-0000-0000-0000A91D0000}"/>
    <cellStyle name="Calc Units (1) 27 6" xfId="7671" xr:uid="{00000000-0005-0000-0000-0000AA1D0000}"/>
    <cellStyle name="Calc Units (1) 27 7" xfId="7672" xr:uid="{00000000-0005-0000-0000-0000AB1D0000}"/>
    <cellStyle name="Calc Units (1) 28" xfId="7673" xr:uid="{00000000-0005-0000-0000-0000AC1D0000}"/>
    <cellStyle name="Calc Units (1) 28 2" xfId="7674" xr:uid="{00000000-0005-0000-0000-0000AD1D0000}"/>
    <cellStyle name="Calc Units (1) 28 3" xfId="7675" xr:uid="{00000000-0005-0000-0000-0000AE1D0000}"/>
    <cellStyle name="Calc Units (1) 28 4" xfId="7676" xr:uid="{00000000-0005-0000-0000-0000AF1D0000}"/>
    <cellStyle name="Calc Units (1) 28 5" xfId="7677" xr:uid="{00000000-0005-0000-0000-0000B01D0000}"/>
    <cellStyle name="Calc Units (1) 28 6" xfId="7678" xr:uid="{00000000-0005-0000-0000-0000B11D0000}"/>
    <cellStyle name="Calc Units (1) 28 7" xfId="7679" xr:uid="{00000000-0005-0000-0000-0000B21D0000}"/>
    <cellStyle name="Calc Units (1) 29" xfId="7680" xr:uid="{00000000-0005-0000-0000-0000B31D0000}"/>
    <cellStyle name="Calc Units (1) 3" xfId="7681" xr:uid="{00000000-0005-0000-0000-0000B41D0000}"/>
    <cellStyle name="Calc Units (1) 30" xfId="7682" xr:uid="{00000000-0005-0000-0000-0000B51D0000}"/>
    <cellStyle name="Calc Units (1) 31" xfId="7683" xr:uid="{00000000-0005-0000-0000-0000B61D0000}"/>
    <cellStyle name="Calc Units (1) 32" xfId="7684" xr:uid="{00000000-0005-0000-0000-0000B71D0000}"/>
    <cellStyle name="Calc Units (1) 33" xfId="7685" xr:uid="{00000000-0005-0000-0000-0000B81D0000}"/>
    <cellStyle name="Calc Units (1) 34" xfId="7686" xr:uid="{00000000-0005-0000-0000-0000B91D0000}"/>
    <cellStyle name="Calc Units (1) 35" xfId="7687" xr:uid="{00000000-0005-0000-0000-0000BA1D0000}"/>
    <cellStyle name="Calc Units (1) 36" xfId="7688" xr:uid="{00000000-0005-0000-0000-0000BB1D0000}"/>
    <cellStyle name="Calc Units (1) 37" xfId="7689" xr:uid="{00000000-0005-0000-0000-0000BC1D0000}"/>
    <cellStyle name="Calc Units (1) 38" xfId="7690" xr:uid="{00000000-0005-0000-0000-0000BD1D0000}"/>
    <cellStyle name="Calc Units (1) 39" xfId="7691" xr:uid="{00000000-0005-0000-0000-0000BE1D0000}"/>
    <cellStyle name="Calc Units (1) 4" xfId="7692" xr:uid="{00000000-0005-0000-0000-0000BF1D0000}"/>
    <cellStyle name="Calc Units (1) 40" xfId="7693" xr:uid="{00000000-0005-0000-0000-0000C01D0000}"/>
    <cellStyle name="Calc Units (1) 41" xfId="7694" xr:uid="{00000000-0005-0000-0000-0000C11D0000}"/>
    <cellStyle name="Calc Units (1) 42" xfId="7695" xr:uid="{00000000-0005-0000-0000-0000C21D0000}"/>
    <cellStyle name="Calc Units (1) 43" xfId="7696" xr:uid="{00000000-0005-0000-0000-0000C31D0000}"/>
    <cellStyle name="Calc Units (1) 44" xfId="7697" xr:uid="{00000000-0005-0000-0000-0000C41D0000}"/>
    <cellStyle name="Calc Units (1) 45" xfId="7698" xr:uid="{00000000-0005-0000-0000-0000C51D0000}"/>
    <cellStyle name="Calc Units (1) 46" xfId="7699" xr:uid="{00000000-0005-0000-0000-0000C61D0000}"/>
    <cellStyle name="Calc Units (1) 47" xfId="7700" xr:uid="{00000000-0005-0000-0000-0000C71D0000}"/>
    <cellStyle name="Calc Units (1) 48" xfId="7701" xr:uid="{00000000-0005-0000-0000-0000C81D0000}"/>
    <cellStyle name="Calc Units (1) 49" xfId="7702" xr:uid="{00000000-0005-0000-0000-0000C91D0000}"/>
    <cellStyle name="Calc Units (1) 5" xfId="7703" xr:uid="{00000000-0005-0000-0000-0000CA1D0000}"/>
    <cellStyle name="Calc Units (1) 50" xfId="7704" xr:uid="{00000000-0005-0000-0000-0000CB1D0000}"/>
    <cellStyle name="Calc Units (1) 51" xfId="7623" xr:uid="{00000000-0005-0000-0000-0000CC1D0000}"/>
    <cellStyle name="Calc Units (1) 6" xfId="7705" xr:uid="{00000000-0005-0000-0000-0000CD1D0000}"/>
    <cellStyle name="Calc Units (1) 7" xfId="7706" xr:uid="{00000000-0005-0000-0000-0000CE1D0000}"/>
    <cellStyle name="Calc Units (1) 8" xfId="7707" xr:uid="{00000000-0005-0000-0000-0000CF1D0000}"/>
    <cellStyle name="Calc Units (1) 9" xfId="7708" xr:uid="{00000000-0005-0000-0000-0000D01D0000}"/>
    <cellStyle name="Calc Units (2)" xfId="62" xr:uid="{00000000-0005-0000-0000-0000D11D0000}"/>
    <cellStyle name="Calc Units (2) 10" xfId="7710" xr:uid="{00000000-0005-0000-0000-0000D21D0000}"/>
    <cellStyle name="Calc Units (2) 11" xfId="7711" xr:uid="{00000000-0005-0000-0000-0000D31D0000}"/>
    <cellStyle name="Calc Units (2) 12" xfId="7712" xr:uid="{00000000-0005-0000-0000-0000D41D0000}"/>
    <cellStyle name="Calc Units (2) 13" xfId="7713" xr:uid="{00000000-0005-0000-0000-0000D51D0000}"/>
    <cellStyle name="Calc Units (2) 14" xfId="7714" xr:uid="{00000000-0005-0000-0000-0000D61D0000}"/>
    <cellStyle name="Calc Units (2) 15" xfId="7715" xr:uid="{00000000-0005-0000-0000-0000D71D0000}"/>
    <cellStyle name="Calc Units (2) 16" xfId="7716" xr:uid="{00000000-0005-0000-0000-0000D81D0000}"/>
    <cellStyle name="Calc Units (2) 17" xfId="7717" xr:uid="{00000000-0005-0000-0000-0000D91D0000}"/>
    <cellStyle name="Calc Units (2) 18" xfId="7718" xr:uid="{00000000-0005-0000-0000-0000DA1D0000}"/>
    <cellStyle name="Calc Units (2) 19" xfId="7719" xr:uid="{00000000-0005-0000-0000-0000DB1D0000}"/>
    <cellStyle name="Calc Units (2) 2" xfId="7720" xr:uid="{00000000-0005-0000-0000-0000DC1D0000}"/>
    <cellStyle name="Calc Units (2) 20" xfId="7721" xr:uid="{00000000-0005-0000-0000-0000DD1D0000}"/>
    <cellStyle name="Calc Units (2) 21" xfId="7722" xr:uid="{00000000-0005-0000-0000-0000DE1D0000}"/>
    <cellStyle name="Calc Units (2) 22" xfId="7723" xr:uid="{00000000-0005-0000-0000-0000DF1D0000}"/>
    <cellStyle name="Calc Units (2) 23" xfId="7724" xr:uid="{00000000-0005-0000-0000-0000E01D0000}"/>
    <cellStyle name="Calc Units (2) 23 2" xfId="7725" xr:uid="{00000000-0005-0000-0000-0000E11D0000}"/>
    <cellStyle name="Calc Units (2) 23 3" xfId="7726" xr:uid="{00000000-0005-0000-0000-0000E21D0000}"/>
    <cellStyle name="Calc Units (2) 23 4" xfId="7727" xr:uid="{00000000-0005-0000-0000-0000E31D0000}"/>
    <cellStyle name="Calc Units (2) 23 5" xfId="7728" xr:uid="{00000000-0005-0000-0000-0000E41D0000}"/>
    <cellStyle name="Calc Units (2) 23 6" xfId="7729" xr:uid="{00000000-0005-0000-0000-0000E51D0000}"/>
    <cellStyle name="Calc Units (2) 23 7" xfId="7730" xr:uid="{00000000-0005-0000-0000-0000E61D0000}"/>
    <cellStyle name="Calc Units (2) 24" xfId="7731" xr:uid="{00000000-0005-0000-0000-0000E71D0000}"/>
    <cellStyle name="Calc Units (2) 24 2" xfId="7732" xr:uid="{00000000-0005-0000-0000-0000E81D0000}"/>
    <cellStyle name="Calc Units (2) 24 3" xfId="7733" xr:uid="{00000000-0005-0000-0000-0000E91D0000}"/>
    <cellStyle name="Calc Units (2) 24 4" xfId="7734" xr:uid="{00000000-0005-0000-0000-0000EA1D0000}"/>
    <cellStyle name="Calc Units (2) 24 5" xfId="7735" xr:uid="{00000000-0005-0000-0000-0000EB1D0000}"/>
    <cellStyle name="Calc Units (2) 24 6" xfId="7736" xr:uid="{00000000-0005-0000-0000-0000EC1D0000}"/>
    <cellStyle name="Calc Units (2) 24 7" xfId="7737" xr:uid="{00000000-0005-0000-0000-0000ED1D0000}"/>
    <cellStyle name="Calc Units (2) 25" xfId="7738" xr:uid="{00000000-0005-0000-0000-0000EE1D0000}"/>
    <cellStyle name="Calc Units (2) 25 2" xfId="7739" xr:uid="{00000000-0005-0000-0000-0000EF1D0000}"/>
    <cellStyle name="Calc Units (2) 25 3" xfId="7740" xr:uid="{00000000-0005-0000-0000-0000F01D0000}"/>
    <cellStyle name="Calc Units (2) 25 4" xfId="7741" xr:uid="{00000000-0005-0000-0000-0000F11D0000}"/>
    <cellStyle name="Calc Units (2) 25 5" xfId="7742" xr:uid="{00000000-0005-0000-0000-0000F21D0000}"/>
    <cellStyle name="Calc Units (2) 25 6" xfId="7743" xr:uid="{00000000-0005-0000-0000-0000F31D0000}"/>
    <cellStyle name="Calc Units (2) 25 7" xfId="7744" xr:uid="{00000000-0005-0000-0000-0000F41D0000}"/>
    <cellStyle name="Calc Units (2) 26" xfId="7745" xr:uid="{00000000-0005-0000-0000-0000F51D0000}"/>
    <cellStyle name="Calc Units (2) 26 2" xfId="7746" xr:uid="{00000000-0005-0000-0000-0000F61D0000}"/>
    <cellStyle name="Calc Units (2) 26 3" xfId="7747" xr:uid="{00000000-0005-0000-0000-0000F71D0000}"/>
    <cellStyle name="Calc Units (2) 26 4" xfId="7748" xr:uid="{00000000-0005-0000-0000-0000F81D0000}"/>
    <cellStyle name="Calc Units (2) 26 5" xfId="7749" xr:uid="{00000000-0005-0000-0000-0000F91D0000}"/>
    <cellStyle name="Calc Units (2) 26 6" xfId="7750" xr:uid="{00000000-0005-0000-0000-0000FA1D0000}"/>
    <cellStyle name="Calc Units (2) 26 7" xfId="7751" xr:uid="{00000000-0005-0000-0000-0000FB1D0000}"/>
    <cellStyle name="Calc Units (2) 27" xfId="7752" xr:uid="{00000000-0005-0000-0000-0000FC1D0000}"/>
    <cellStyle name="Calc Units (2) 27 2" xfId="7753" xr:uid="{00000000-0005-0000-0000-0000FD1D0000}"/>
    <cellStyle name="Calc Units (2) 27 3" xfId="7754" xr:uid="{00000000-0005-0000-0000-0000FE1D0000}"/>
    <cellStyle name="Calc Units (2) 27 4" xfId="7755" xr:uid="{00000000-0005-0000-0000-0000FF1D0000}"/>
    <cellStyle name="Calc Units (2) 27 5" xfId="7756" xr:uid="{00000000-0005-0000-0000-0000001E0000}"/>
    <cellStyle name="Calc Units (2) 27 6" xfId="7757" xr:uid="{00000000-0005-0000-0000-0000011E0000}"/>
    <cellStyle name="Calc Units (2) 27 7" xfId="7758" xr:uid="{00000000-0005-0000-0000-0000021E0000}"/>
    <cellStyle name="Calc Units (2) 28" xfId="7759" xr:uid="{00000000-0005-0000-0000-0000031E0000}"/>
    <cellStyle name="Calc Units (2) 28 2" xfId="7760" xr:uid="{00000000-0005-0000-0000-0000041E0000}"/>
    <cellStyle name="Calc Units (2) 28 3" xfId="7761" xr:uid="{00000000-0005-0000-0000-0000051E0000}"/>
    <cellStyle name="Calc Units (2) 28 4" xfId="7762" xr:uid="{00000000-0005-0000-0000-0000061E0000}"/>
    <cellStyle name="Calc Units (2) 28 5" xfId="7763" xr:uid="{00000000-0005-0000-0000-0000071E0000}"/>
    <cellStyle name="Calc Units (2) 28 6" xfId="7764" xr:uid="{00000000-0005-0000-0000-0000081E0000}"/>
    <cellStyle name="Calc Units (2) 28 7" xfId="7765" xr:uid="{00000000-0005-0000-0000-0000091E0000}"/>
    <cellStyle name="Calc Units (2) 29" xfId="7766" xr:uid="{00000000-0005-0000-0000-00000A1E0000}"/>
    <cellStyle name="Calc Units (2) 3" xfId="7767" xr:uid="{00000000-0005-0000-0000-00000B1E0000}"/>
    <cellStyle name="Calc Units (2) 30" xfId="7768" xr:uid="{00000000-0005-0000-0000-00000C1E0000}"/>
    <cellStyle name="Calc Units (2) 31" xfId="7769" xr:uid="{00000000-0005-0000-0000-00000D1E0000}"/>
    <cellStyle name="Calc Units (2) 32" xfId="7770" xr:uid="{00000000-0005-0000-0000-00000E1E0000}"/>
    <cellStyle name="Calc Units (2) 33" xfId="7771" xr:uid="{00000000-0005-0000-0000-00000F1E0000}"/>
    <cellStyle name="Calc Units (2) 34" xfId="7772" xr:uid="{00000000-0005-0000-0000-0000101E0000}"/>
    <cellStyle name="Calc Units (2) 35" xfId="7773" xr:uid="{00000000-0005-0000-0000-0000111E0000}"/>
    <cellStyle name="Calc Units (2) 36" xfId="7774" xr:uid="{00000000-0005-0000-0000-0000121E0000}"/>
    <cellStyle name="Calc Units (2) 37" xfId="7775" xr:uid="{00000000-0005-0000-0000-0000131E0000}"/>
    <cellStyle name="Calc Units (2) 38" xfId="7776" xr:uid="{00000000-0005-0000-0000-0000141E0000}"/>
    <cellStyle name="Calc Units (2) 39" xfId="7777" xr:uid="{00000000-0005-0000-0000-0000151E0000}"/>
    <cellStyle name="Calc Units (2) 4" xfId="7778" xr:uid="{00000000-0005-0000-0000-0000161E0000}"/>
    <cellStyle name="Calc Units (2) 40" xfId="7779" xr:uid="{00000000-0005-0000-0000-0000171E0000}"/>
    <cellStyle name="Calc Units (2) 41" xfId="7780" xr:uid="{00000000-0005-0000-0000-0000181E0000}"/>
    <cellStyle name="Calc Units (2) 42" xfId="7781" xr:uid="{00000000-0005-0000-0000-0000191E0000}"/>
    <cellStyle name="Calc Units (2) 43" xfId="7782" xr:uid="{00000000-0005-0000-0000-00001A1E0000}"/>
    <cellStyle name="Calc Units (2) 44" xfId="7783" xr:uid="{00000000-0005-0000-0000-00001B1E0000}"/>
    <cellStyle name="Calc Units (2) 45" xfId="7784" xr:uid="{00000000-0005-0000-0000-00001C1E0000}"/>
    <cellStyle name="Calc Units (2) 46" xfId="7785" xr:uid="{00000000-0005-0000-0000-00001D1E0000}"/>
    <cellStyle name="Calc Units (2) 47" xfId="7786" xr:uid="{00000000-0005-0000-0000-00001E1E0000}"/>
    <cellStyle name="Calc Units (2) 48" xfId="7787" xr:uid="{00000000-0005-0000-0000-00001F1E0000}"/>
    <cellStyle name="Calc Units (2) 49" xfId="7788" xr:uid="{00000000-0005-0000-0000-0000201E0000}"/>
    <cellStyle name="Calc Units (2) 5" xfId="7789" xr:uid="{00000000-0005-0000-0000-0000211E0000}"/>
    <cellStyle name="Calc Units (2) 50" xfId="7790" xr:uid="{00000000-0005-0000-0000-0000221E0000}"/>
    <cellStyle name="Calc Units (2) 51" xfId="7709" xr:uid="{00000000-0005-0000-0000-0000231E0000}"/>
    <cellStyle name="Calc Units (2) 6" xfId="7791" xr:uid="{00000000-0005-0000-0000-0000241E0000}"/>
    <cellStyle name="Calc Units (2) 7" xfId="7792" xr:uid="{00000000-0005-0000-0000-0000251E0000}"/>
    <cellStyle name="Calc Units (2) 8" xfId="7793" xr:uid="{00000000-0005-0000-0000-0000261E0000}"/>
    <cellStyle name="Calc Units (2) 9" xfId="7794" xr:uid="{00000000-0005-0000-0000-0000271E0000}"/>
    <cellStyle name="Calculation" xfId="30294" builtinId="22" customBuiltin="1"/>
    <cellStyle name="Calculation 10" xfId="7795" xr:uid="{00000000-0005-0000-0000-0000291E0000}"/>
    <cellStyle name="Calculation 10 2" xfId="7796" xr:uid="{00000000-0005-0000-0000-00002A1E0000}"/>
    <cellStyle name="Calculation 10 2 2" xfId="7797" xr:uid="{00000000-0005-0000-0000-00002B1E0000}"/>
    <cellStyle name="Calculation 10 2 3" xfId="7798" xr:uid="{00000000-0005-0000-0000-00002C1E0000}"/>
    <cellStyle name="Calculation 10 2 4" xfId="7799" xr:uid="{00000000-0005-0000-0000-00002D1E0000}"/>
    <cellStyle name="Calculation 10 2 5" xfId="7800" xr:uid="{00000000-0005-0000-0000-00002E1E0000}"/>
    <cellStyle name="Calculation 10 2 6" xfId="7801" xr:uid="{00000000-0005-0000-0000-00002F1E0000}"/>
    <cellStyle name="Calculation 10 2 7" xfId="7802" xr:uid="{00000000-0005-0000-0000-0000301E0000}"/>
    <cellStyle name="Calculation 10 3" xfId="7803" xr:uid="{00000000-0005-0000-0000-0000311E0000}"/>
    <cellStyle name="Calculation 10 4" xfId="7804" xr:uid="{00000000-0005-0000-0000-0000321E0000}"/>
    <cellStyle name="Calculation 10 5" xfId="7805" xr:uid="{00000000-0005-0000-0000-0000331E0000}"/>
    <cellStyle name="Calculation 10 6" xfId="7806" xr:uid="{00000000-0005-0000-0000-0000341E0000}"/>
    <cellStyle name="Calculation 10 7" xfId="7807" xr:uid="{00000000-0005-0000-0000-0000351E0000}"/>
    <cellStyle name="Calculation 11" xfId="7808" xr:uid="{00000000-0005-0000-0000-0000361E0000}"/>
    <cellStyle name="Calculation 11 2" xfId="7809" xr:uid="{00000000-0005-0000-0000-0000371E0000}"/>
    <cellStyle name="Calculation 11 2 2" xfId="7810" xr:uid="{00000000-0005-0000-0000-0000381E0000}"/>
    <cellStyle name="Calculation 11 2 3" xfId="7811" xr:uid="{00000000-0005-0000-0000-0000391E0000}"/>
    <cellStyle name="Calculation 11 2 4" xfId="7812" xr:uid="{00000000-0005-0000-0000-00003A1E0000}"/>
    <cellStyle name="Calculation 11 2 5" xfId="7813" xr:uid="{00000000-0005-0000-0000-00003B1E0000}"/>
    <cellStyle name="Calculation 11 2 6" xfId="7814" xr:uid="{00000000-0005-0000-0000-00003C1E0000}"/>
    <cellStyle name="Calculation 11 2 7" xfId="7815" xr:uid="{00000000-0005-0000-0000-00003D1E0000}"/>
    <cellStyle name="Calculation 11 3" xfId="7816" xr:uid="{00000000-0005-0000-0000-00003E1E0000}"/>
    <cellStyle name="Calculation 11 4" xfId="7817" xr:uid="{00000000-0005-0000-0000-00003F1E0000}"/>
    <cellStyle name="Calculation 11 5" xfId="7818" xr:uid="{00000000-0005-0000-0000-0000401E0000}"/>
    <cellStyle name="Calculation 11 6" xfId="7819" xr:uid="{00000000-0005-0000-0000-0000411E0000}"/>
    <cellStyle name="Calculation 11 7" xfId="7820" xr:uid="{00000000-0005-0000-0000-0000421E0000}"/>
    <cellStyle name="Calculation 12" xfId="7821" xr:uid="{00000000-0005-0000-0000-0000431E0000}"/>
    <cellStyle name="Calculation 12 2" xfId="7822" xr:uid="{00000000-0005-0000-0000-0000441E0000}"/>
    <cellStyle name="Calculation 12 2 2" xfId="7823" xr:uid="{00000000-0005-0000-0000-0000451E0000}"/>
    <cellStyle name="Calculation 12 2 3" xfId="7824" xr:uid="{00000000-0005-0000-0000-0000461E0000}"/>
    <cellStyle name="Calculation 12 2 4" xfId="7825" xr:uid="{00000000-0005-0000-0000-0000471E0000}"/>
    <cellStyle name="Calculation 12 2 5" xfId="7826" xr:uid="{00000000-0005-0000-0000-0000481E0000}"/>
    <cellStyle name="Calculation 12 2 6" xfId="7827" xr:uid="{00000000-0005-0000-0000-0000491E0000}"/>
    <cellStyle name="Calculation 12 2 7" xfId="7828" xr:uid="{00000000-0005-0000-0000-00004A1E0000}"/>
    <cellStyle name="Calculation 12 3" xfId="7829" xr:uid="{00000000-0005-0000-0000-00004B1E0000}"/>
    <cellStyle name="Calculation 12 4" xfId="7830" xr:uid="{00000000-0005-0000-0000-00004C1E0000}"/>
    <cellStyle name="Calculation 12 5" xfId="7831" xr:uid="{00000000-0005-0000-0000-00004D1E0000}"/>
    <cellStyle name="Calculation 12 6" xfId="7832" xr:uid="{00000000-0005-0000-0000-00004E1E0000}"/>
    <cellStyle name="Calculation 12 7" xfId="7833" xr:uid="{00000000-0005-0000-0000-00004F1E0000}"/>
    <cellStyle name="Calculation 13" xfId="7834" xr:uid="{00000000-0005-0000-0000-0000501E0000}"/>
    <cellStyle name="Calculation 13 2" xfId="7835" xr:uid="{00000000-0005-0000-0000-0000511E0000}"/>
    <cellStyle name="Calculation 13 2 2" xfId="7836" xr:uid="{00000000-0005-0000-0000-0000521E0000}"/>
    <cellStyle name="Calculation 13 2 3" xfId="7837" xr:uid="{00000000-0005-0000-0000-0000531E0000}"/>
    <cellStyle name="Calculation 13 2 4" xfId="7838" xr:uid="{00000000-0005-0000-0000-0000541E0000}"/>
    <cellStyle name="Calculation 13 2 5" xfId="7839" xr:uid="{00000000-0005-0000-0000-0000551E0000}"/>
    <cellStyle name="Calculation 13 2 6" xfId="7840" xr:uid="{00000000-0005-0000-0000-0000561E0000}"/>
    <cellStyle name="Calculation 13 2 7" xfId="7841" xr:uid="{00000000-0005-0000-0000-0000571E0000}"/>
    <cellStyle name="Calculation 13 3" xfId="7842" xr:uid="{00000000-0005-0000-0000-0000581E0000}"/>
    <cellStyle name="Calculation 13 4" xfId="7843" xr:uid="{00000000-0005-0000-0000-0000591E0000}"/>
    <cellStyle name="Calculation 13 5" xfId="7844" xr:uid="{00000000-0005-0000-0000-00005A1E0000}"/>
    <cellStyle name="Calculation 13 6" xfId="7845" xr:uid="{00000000-0005-0000-0000-00005B1E0000}"/>
    <cellStyle name="Calculation 13 7" xfId="7846" xr:uid="{00000000-0005-0000-0000-00005C1E0000}"/>
    <cellStyle name="Calculation 14" xfId="7847" xr:uid="{00000000-0005-0000-0000-00005D1E0000}"/>
    <cellStyle name="Calculation 14 2" xfId="7848" xr:uid="{00000000-0005-0000-0000-00005E1E0000}"/>
    <cellStyle name="Calculation 14 2 2" xfId="7849" xr:uid="{00000000-0005-0000-0000-00005F1E0000}"/>
    <cellStyle name="Calculation 14 2 3" xfId="7850" xr:uid="{00000000-0005-0000-0000-0000601E0000}"/>
    <cellStyle name="Calculation 14 2 4" xfId="7851" xr:uid="{00000000-0005-0000-0000-0000611E0000}"/>
    <cellStyle name="Calculation 14 2 5" xfId="7852" xr:uid="{00000000-0005-0000-0000-0000621E0000}"/>
    <cellStyle name="Calculation 14 2 6" xfId="7853" xr:uid="{00000000-0005-0000-0000-0000631E0000}"/>
    <cellStyle name="Calculation 14 2 7" xfId="7854" xr:uid="{00000000-0005-0000-0000-0000641E0000}"/>
    <cellStyle name="Calculation 14 3" xfId="7855" xr:uid="{00000000-0005-0000-0000-0000651E0000}"/>
    <cellStyle name="Calculation 14 4" xfId="7856" xr:uid="{00000000-0005-0000-0000-0000661E0000}"/>
    <cellStyle name="Calculation 14 5" xfId="7857" xr:uid="{00000000-0005-0000-0000-0000671E0000}"/>
    <cellStyle name="Calculation 14 6" xfId="7858" xr:uid="{00000000-0005-0000-0000-0000681E0000}"/>
    <cellStyle name="Calculation 14 7" xfId="7859" xr:uid="{00000000-0005-0000-0000-0000691E0000}"/>
    <cellStyle name="Calculation 15" xfId="7860" xr:uid="{00000000-0005-0000-0000-00006A1E0000}"/>
    <cellStyle name="Calculation 15 2" xfId="7861" xr:uid="{00000000-0005-0000-0000-00006B1E0000}"/>
    <cellStyle name="Calculation 15 2 2" xfId="7862" xr:uid="{00000000-0005-0000-0000-00006C1E0000}"/>
    <cellStyle name="Calculation 15 2 3" xfId="7863" xr:uid="{00000000-0005-0000-0000-00006D1E0000}"/>
    <cellStyle name="Calculation 15 2 4" xfId="7864" xr:uid="{00000000-0005-0000-0000-00006E1E0000}"/>
    <cellStyle name="Calculation 15 2 5" xfId="7865" xr:uid="{00000000-0005-0000-0000-00006F1E0000}"/>
    <cellStyle name="Calculation 15 2 6" xfId="7866" xr:uid="{00000000-0005-0000-0000-0000701E0000}"/>
    <cellStyle name="Calculation 15 2 7" xfId="7867" xr:uid="{00000000-0005-0000-0000-0000711E0000}"/>
    <cellStyle name="Calculation 15 3" xfId="7868" xr:uid="{00000000-0005-0000-0000-0000721E0000}"/>
    <cellStyle name="Calculation 15 4" xfId="7869" xr:uid="{00000000-0005-0000-0000-0000731E0000}"/>
    <cellStyle name="Calculation 15 5" xfId="7870" xr:uid="{00000000-0005-0000-0000-0000741E0000}"/>
    <cellStyle name="Calculation 15 6" xfId="7871" xr:uid="{00000000-0005-0000-0000-0000751E0000}"/>
    <cellStyle name="Calculation 15 7" xfId="7872" xr:uid="{00000000-0005-0000-0000-0000761E0000}"/>
    <cellStyle name="Calculation 16" xfId="7873" xr:uid="{00000000-0005-0000-0000-0000771E0000}"/>
    <cellStyle name="Calculation 16 2" xfId="7874" xr:uid="{00000000-0005-0000-0000-0000781E0000}"/>
    <cellStyle name="Calculation 16 2 2" xfId="7875" xr:uid="{00000000-0005-0000-0000-0000791E0000}"/>
    <cellStyle name="Calculation 16 2 3" xfId="7876" xr:uid="{00000000-0005-0000-0000-00007A1E0000}"/>
    <cellStyle name="Calculation 16 2 4" xfId="7877" xr:uid="{00000000-0005-0000-0000-00007B1E0000}"/>
    <cellStyle name="Calculation 16 2 5" xfId="7878" xr:uid="{00000000-0005-0000-0000-00007C1E0000}"/>
    <cellStyle name="Calculation 16 2 6" xfId="7879" xr:uid="{00000000-0005-0000-0000-00007D1E0000}"/>
    <cellStyle name="Calculation 16 2 7" xfId="7880" xr:uid="{00000000-0005-0000-0000-00007E1E0000}"/>
    <cellStyle name="Calculation 16 3" xfId="7881" xr:uid="{00000000-0005-0000-0000-00007F1E0000}"/>
    <cellStyle name="Calculation 16 4" xfId="7882" xr:uid="{00000000-0005-0000-0000-0000801E0000}"/>
    <cellStyle name="Calculation 16 5" xfId="7883" xr:uid="{00000000-0005-0000-0000-0000811E0000}"/>
    <cellStyle name="Calculation 16 6" xfId="7884" xr:uid="{00000000-0005-0000-0000-0000821E0000}"/>
    <cellStyle name="Calculation 16 7" xfId="7885" xr:uid="{00000000-0005-0000-0000-0000831E0000}"/>
    <cellStyle name="Calculation 17" xfId="7886" xr:uid="{00000000-0005-0000-0000-0000841E0000}"/>
    <cellStyle name="Calculation 17 2" xfId="7887" xr:uid="{00000000-0005-0000-0000-0000851E0000}"/>
    <cellStyle name="Calculation 17 2 2" xfId="7888" xr:uid="{00000000-0005-0000-0000-0000861E0000}"/>
    <cellStyle name="Calculation 17 2 3" xfId="7889" xr:uid="{00000000-0005-0000-0000-0000871E0000}"/>
    <cellStyle name="Calculation 17 2 4" xfId="7890" xr:uid="{00000000-0005-0000-0000-0000881E0000}"/>
    <cellStyle name="Calculation 17 2 5" xfId="7891" xr:uid="{00000000-0005-0000-0000-0000891E0000}"/>
    <cellStyle name="Calculation 17 2 6" xfId="7892" xr:uid="{00000000-0005-0000-0000-00008A1E0000}"/>
    <cellStyle name="Calculation 17 2 7" xfId="7893" xr:uid="{00000000-0005-0000-0000-00008B1E0000}"/>
    <cellStyle name="Calculation 17 3" xfId="7894" xr:uid="{00000000-0005-0000-0000-00008C1E0000}"/>
    <cellStyle name="Calculation 17 4" xfId="7895" xr:uid="{00000000-0005-0000-0000-00008D1E0000}"/>
    <cellStyle name="Calculation 17 5" xfId="7896" xr:uid="{00000000-0005-0000-0000-00008E1E0000}"/>
    <cellStyle name="Calculation 17 6" xfId="7897" xr:uid="{00000000-0005-0000-0000-00008F1E0000}"/>
    <cellStyle name="Calculation 17 7" xfId="7898" xr:uid="{00000000-0005-0000-0000-0000901E0000}"/>
    <cellStyle name="Calculation 18" xfId="7899" xr:uid="{00000000-0005-0000-0000-0000911E0000}"/>
    <cellStyle name="Calculation 18 2" xfId="7900" xr:uid="{00000000-0005-0000-0000-0000921E0000}"/>
    <cellStyle name="Calculation 18 2 2" xfId="7901" xr:uid="{00000000-0005-0000-0000-0000931E0000}"/>
    <cellStyle name="Calculation 18 2 3" xfId="7902" xr:uid="{00000000-0005-0000-0000-0000941E0000}"/>
    <cellStyle name="Calculation 18 2 4" xfId="7903" xr:uid="{00000000-0005-0000-0000-0000951E0000}"/>
    <cellStyle name="Calculation 18 2 5" xfId="7904" xr:uid="{00000000-0005-0000-0000-0000961E0000}"/>
    <cellStyle name="Calculation 18 2 6" xfId="7905" xr:uid="{00000000-0005-0000-0000-0000971E0000}"/>
    <cellStyle name="Calculation 18 2 7" xfId="7906" xr:uid="{00000000-0005-0000-0000-0000981E0000}"/>
    <cellStyle name="Calculation 18 3" xfId="7907" xr:uid="{00000000-0005-0000-0000-0000991E0000}"/>
    <cellStyle name="Calculation 18 4" xfId="7908" xr:uid="{00000000-0005-0000-0000-00009A1E0000}"/>
    <cellStyle name="Calculation 18 5" xfId="7909" xr:uid="{00000000-0005-0000-0000-00009B1E0000}"/>
    <cellStyle name="Calculation 18 6" xfId="7910" xr:uid="{00000000-0005-0000-0000-00009C1E0000}"/>
    <cellStyle name="Calculation 18 7" xfId="7911" xr:uid="{00000000-0005-0000-0000-00009D1E0000}"/>
    <cellStyle name="Calculation 19" xfId="7912" xr:uid="{00000000-0005-0000-0000-00009E1E0000}"/>
    <cellStyle name="Calculation 19 2" xfId="7913" xr:uid="{00000000-0005-0000-0000-00009F1E0000}"/>
    <cellStyle name="Calculation 19 2 2" xfId="7914" xr:uid="{00000000-0005-0000-0000-0000A01E0000}"/>
    <cellStyle name="Calculation 19 2 3" xfId="7915" xr:uid="{00000000-0005-0000-0000-0000A11E0000}"/>
    <cellStyle name="Calculation 19 2 4" xfId="7916" xr:uid="{00000000-0005-0000-0000-0000A21E0000}"/>
    <cellStyle name="Calculation 19 2 5" xfId="7917" xr:uid="{00000000-0005-0000-0000-0000A31E0000}"/>
    <cellStyle name="Calculation 19 2 6" xfId="7918" xr:uid="{00000000-0005-0000-0000-0000A41E0000}"/>
    <cellStyle name="Calculation 19 2 7" xfId="7919" xr:uid="{00000000-0005-0000-0000-0000A51E0000}"/>
    <cellStyle name="Calculation 19 3" xfId="7920" xr:uid="{00000000-0005-0000-0000-0000A61E0000}"/>
    <cellStyle name="Calculation 19 4" xfId="7921" xr:uid="{00000000-0005-0000-0000-0000A71E0000}"/>
    <cellStyle name="Calculation 19 5" xfId="7922" xr:uid="{00000000-0005-0000-0000-0000A81E0000}"/>
    <cellStyle name="Calculation 19 6" xfId="7923" xr:uid="{00000000-0005-0000-0000-0000A91E0000}"/>
    <cellStyle name="Calculation 19 7" xfId="7924" xr:uid="{00000000-0005-0000-0000-0000AA1E0000}"/>
    <cellStyle name="Calculation 2" xfId="7925" xr:uid="{00000000-0005-0000-0000-0000AB1E0000}"/>
    <cellStyle name="Calculation 2 10" xfId="7926" xr:uid="{00000000-0005-0000-0000-0000AC1E0000}"/>
    <cellStyle name="Calculation 2 10 2" xfId="7927" xr:uid="{00000000-0005-0000-0000-0000AD1E0000}"/>
    <cellStyle name="Calculation 2 11" xfId="7928" xr:uid="{00000000-0005-0000-0000-0000AE1E0000}"/>
    <cellStyle name="Calculation 2 11 2" xfId="7929" xr:uid="{00000000-0005-0000-0000-0000AF1E0000}"/>
    <cellStyle name="Calculation 2 12" xfId="7930" xr:uid="{00000000-0005-0000-0000-0000B01E0000}"/>
    <cellStyle name="Calculation 2 12 2" xfId="7931" xr:uid="{00000000-0005-0000-0000-0000B11E0000}"/>
    <cellStyle name="Calculation 2 13" xfId="7932" xr:uid="{00000000-0005-0000-0000-0000B21E0000}"/>
    <cellStyle name="Calculation 2 13 2" xfId="7933" xr:uid="{00000000-0005-0000-0000-0000B31E0000}"/>
    <cellStyle name="Calculation 2 14" xfId="7934" xr:uid="{00000000-0005-0000-0000-0000B41E0000}"/>
    <cellStyle name="Calculation 2 2" xfId="7935" xr:uid="{00000000-0005-0000-0000-0000B51E0000}"/>
    <cellStyle name="Calculation 2 3" xfId="7936" xr:uid="{00000000-0005-0000-0000-0000B61E0000}"/>
    <cellStyle name="Calculation 2 4" xfId="7937" xr:uid="{00000000-0005-0000-0000-0000B71E0000}"/>
    <cellStyle name="Calculation 2 5" xfId="7938" xr:uid="{00000000-0005-0000-0000-0000B81E0000}"/>
    <cellStyle name="Calculation 2 6" xfId="7939" xr:uid="{00000000-0005-0000-0000-0000B91E0000}"/>
    <cellStyle name="Calculation 2 7" xfId="7940" xr:uid="{00000000-0005-0000-0000-0000BA1E0000}"/>
    <cellStyle name="Calculation 2 8" xfId="7941" xr:uid="{00000000-0005-0000-0000-0000BB1E0000}"/>
    <cellStyle name="Calculation 2 9" xfId="7942" xr:uid="{00000000-0005-0000-0000-0000BC1E0000}"/>
    <cellStyle name="Calculation 2 9 2" xfId="7943" xr:uid="{00000000-0005-0000-0000-0000BD1E0000}"/>
    <cellStyle name="Calculation 20" xfId="7944" xr:uid="{00000000-0005-0000-0000-0000BE1E0000}"/>
    <cellStyle name="Calculation 20 2" xfId="7945" xr:uid="{00000000-0005-0000-0000-0000BF1E0000}"/>
    <cellStyle name="Calculation 20 2 2" xfId="7946" xr:uid="{00000000-0005-0000-0000-0000C01E0000}"/>
    <cellStyle name="Calculation 20 2 3" xfId="7947" xr:uid="{00000000-0005-0000-0000-0000C11E0000}"/>
    <cellStyle name="Calculation 20 2 4" xfId="7948" xr:uid="{00000000-0005-0000-0000-0000C21E0000}"/>
    <cellStyle name="Calculation 20 2 5" xfId="7949" xr:uid="{00000000-0005-0000-0000-0000C31E0000}"/>
    <cellStyle name="Calculation 20 2 6" xfId="7950" xr:uid="{00000000-0005-0000-0000-0000C41E0000}"/>
    <cellStyle name="Calculation 20 2 7" xfId="7951" xr:uid="{00000000-0005-0000-0000-0000C51E0000}"/>
    <cellStyle name="Calculation 20 3" xfId="7952" xr:uid="{00000000-0005-0000-0000-0000C61E0000}"/>
    <cellStyle name="Calculation 20 4" xfId="7953" xr:uid="{00000000-0005-0000-0000-0000C71E0000}"/>
    <cellStyle name="Calculation 20 5" xfId="7954" xr:uid="{00000000-0005-0000-0000-0000C81E0000}"/>
    <cellStyle name="Calculation 20 6" xfId="7955" xr:uid="{00000000-0005-0000-0000-0000C91E0000}"/>
    <cellStyle name="Calculation 20 7" xfId="7956" xr:uid="{00000000-0005-0000-0000-0000CA1E0000}"/>
    <cellStyle name="Calculation 21" xfId="7957" xr:uid="{00000000-0005-0000-0000-0000CB1E0000}"/>
    <cellStyle name="Calculation 21 2" xfId="7958" xr:uid="{00000000-0005-0000-0000-0000CC1E0000}"/>
    <cellStyle name="Calculation 21 2 2" xfId="7959" xr:uid="{00000000-0005-0000-0000-0000CD1E0000}"/>
    <cellStyle name="Calculation 21 2 3" xfId="7960" xr:uid="{00000000-0005-0000-0000-0000CE1E0000}"/>
    <cellStyle name="Calculation 21 2 4" xfId="7961" xr:uid="{00000000-0005-0000-0000-0000CF1E0000}"/>
    <cellStyle name="Calculation 21 2 5" xfId="7962" xr:uid="{00000000-0005-0000-0000-0000D01E0000}"/>
    <cellStyle name="Calculation 21 2 6" xfId="7963" xr:uid="{00000000-0005-0000-0000-0000D11E0000}"/>
    <cellStyle name="Calculation 21 2 7" xfId="7964" xr:uid="{00000000-0005-0000-0000-0000D21E0000}"/>
    <cellStyle name="Calculation 21 3" xfId="7965" xr:uid="{00000000-0005-0000-0000-0000D31E0000}"/>
    <cellStyle name="Calculation 21 4" xfId="7966" xr:uid="{00000000-0005-0000-0000-0000D41E0000}"/>
    <cellStyle name="Calculation 21 5" xfId="7967" xr:uid="{00000000-0005-0000-0000-0000D51E0000}"/>
    <cellStyle name="Calculation 21 6" xfId="7968" xr:uid="{00000000-0005-0000-0000-0000D61E0000}"/>
    <cellStyle name="Calculation 21 7" xfId="7969" xr:uid="{00000000-0005-0000-0000-0000D71E0000}"/>
    <cellStyle name="Calculation 22" xfId="7970" xr:uid="{00000000-0005-0000-0000-0000D81E0000}"/>
    <cellStyle name="Calculation 22 2" xfId="7971" xr:uid="{00000000-0005-0000-0000-0000D91E0000}"/>
    <cellStyle name="Calculation 22 2 2" xfId="7972" xr:uid="{00000000-0005-0000-0000-0000DA1E0000}"/>
    <cellStyle name="Calculation 22 2 3" xfId="7973" xr:uid="{00000000-0005-0000-0000-0000DB1E0000}"/>
    <cellStyle name="Calculation 22 2 4" xfId="7974" xr:uid="{00000000-0005-0000-0000-0000DC1E0000}"/>
    <cellStyle name="Calculation 22 2 5" xfId="7975" xr:uid="{00000000-0005-0000-0000-0000DD1E0000}"/>
    <cellStyle name="Calculation 22 2 6" xfId="7976" xr:uid="{00000000-0005-0000-0000-0000DE1E0000}"/>
    <cellStyle name="Calculation 22 2 7" xfId="7977" xr:uid="{00000000-0005-0000-0000-0000DF1E0000}"/>
    <cellStyle name="Calculation 22 3" xfId="7978" xr:uid="{00000000-0005-0000-0000-0000E01E0000}"/>
    <cellStyle name="Calculation 22 4" xfId="7979" xr:uid="{00000000-0005-0000-0000-0000E11E0000}"/>
    <cellStyle name="Calculation 22 5" xfId="7980" xr:uid="{00000000-0005-0000-0000-0000E21E0000}"/>
    <cellStyle name="Calculation 22 6" xfId="7981" xr:uid="{00000000-0005-0000-0000-0000E31E0000}"/>
    <cellStyle name="Calculation 22 7" xfId="7982" xr:uid="{00000000-0005-0000-0000-0000E41E0000}"/>
    <cellStyle name="Calculation 23" xfId="7983" xr:uid="{00000000-0005-0000-0000-0000E51E0000}"/>
    <cellStyle name="Calculation 23 2" xfId="7984" xr:uid="{00000000-0005-0000-0000-0000E61E0000}"/>
    <cellStyle name="Calculation 23 2 2" xfId="7985" xr:uid="{00000000-0005-0000-0000-0000E71E0000}"/>
    <cellStyle name="Calculation 23 2 3" xfId="7986" xr:uid="{00000000-0005-0000-0000-0000E81E0000}"/>
    <cellStyle name="Calculation 23 2 4" xfId="7987" xr:uid="{00000000-0005-0000-0000-0000E91E0000}"/>
    <cellStyle name="Calculation 23 2 5" xfId="7988" xr:uid="{00000000-0005-0000-0000-0000EA1E0000}"/>
    <cellStyle name="Calculation 23 2 6" xfId="7989" xr:uid="{00000000-0005-0000-0000-0000EB1E0000}"/>
    <cellStyle name="Calculation 23 2 7" xfId="7990" xr:uid="{00000000-0005-0000-0000-0000EC1E0000}"/>
    <cellStyle name="Calculation 23 3" xfId="7991" xr:uid="{00000000-0005-0000-0000-0000ED1E0000}"/>
    <cellStyle name="Calculation 23 4" xfId="7992" xr:uid="{00000000-0005-0000-0000-0000EE1E0000}"/>
    <cellStyle name="Calculation 23 5" xfId="7993" xr:uid="{00000000-0005-0000-0000-0000EF1E0000}"/>
    <cellStyle name="Calculation 23 6" xfId="7994" xr:uid="{00000000-0005-0000-0000-0000F01E0000}"/>
    <cellStyle name="Calculation 23 7" xfId="7995" xr:uid="{00000000-0005-0000-0000-0000F11E0000}"/>
    <cellStyle name="Calculation 24" xfId="7996" xr:uid="{00000000-0005-0000-0000-0000F21E0000}"/>
    <cellStyle name="Calculation 25" xfId="7997" xr:uid="{00000000-0005-0000-0000-0000F31E0000}"/>
    <cellStyle name="Calculation 26" xfId="7998" xr:uid="{00000000-0005-0000-0000-0000F41E0000}"/>
    <cellStyle name="Calculation 27" xfId="7999" xr:uid="{00000000-0005-0000-0000-0000F51E0000}"/>
    <cellStyle name="Calculation 28" xfId="8000" xr:uid="{00000000-0005-0000-0000-0000F61E0000}"/>
    <cellStyle name="Calculation 29" xfId="8001" xr:uid="{00000000-0005-0000-0000-0000F71E0000}"/>
    <cellStyle name="Calculation 3" xfId="8002" xr:uid="{00000000-0005-0000-0000-0000F81E0000}"/>
    <cellStyle name="Calculation 3 10" xfId="8003" xr:uid="{00000000-0005-0000-0000-0000F91E0000}"/>
    <cellStyle name="Calculation 3 11" xfId="8004" xr:uid="{00000000-0005-0000-0000-0000FA1E0000}"/>
    <cellStyle name="Calculation 3 12" xfId="8005" xr:uid="{00000000-0005-0000-0000-0000FB1E0000}"/>
    <cellStyle name="Calculation 3 13" xfId="8006" xr:uid="{00000000-0005-0000-0000-0000FC1E0000}"/>
    <cellStyle name="Calculation 3 14" xfId="8007" xr:uid="{00000000-0005-0000-0000-0000FD1E0000}"/>
    <cellStyle name="Calculation 3 15" xfId="8008" xr:uid="{00000000-0005-0000-0000-0000FE1E0000}"/>
    <cellStyle name="Calculation 3 2" xfId="8009" xr:uid="{00000000-0005-0000-0000-0000FF1E0000}"/>
    <cellStyle name="Calculation 3 3" xfId="8010" xr:uid="{00000000-0005-0000-0000-0000001F0000}"/>
    <cellStyle name="Calculation 3 4" xfId="8011" xr:uid="{00000000-0005-0000-0000-0000011F0000}"/>
    <cellStyle name="Calculation 3 5" xfId="8012" xr:uid="{00000000-0005-0000-0000-0000021F0000}"/>
    <cellStyle name="Calculation 3 6" xfId="8013" xr:uid="{00000000-0005-0000-0000-0000031F0000}"/>
    <cellStyle name="Calculation 3 7" xfId="8014" xr:uid="{00000000-0005-0000-0000-0000041F0000}"/>
    <cellStyle name="Calculation 3 8" xfId="8015" xr:uid="{00000000-0005-0000-0000-0000051F0000}"/>
    <cellStyle name="Calculation 3 9" xfId="8016" xr:uid="{00000000-0005-0000-0000-0000061F0000}"/>
    <cellStyle name="Calculation 30" xfId="8017" xr:uid="{00000000-0005-0000-0000-0000071F0000}"/>
    <cellStyle name="Calculation 31" xfId="8018" xr:uid="{00000000-0005-0000-0000-0000081F0000}"/>
    <cellStyle name="Calculation 32" xfId="8019" xr:uid="{00000000-0005-0000-0000-0000091F0000}"/>
    <cellStyle name="Calculation 33" xfId="8020" xr:uid="{00000000-0005-0000-0000-00000A1F0000}"/>
    <cellStyle name="Calculation 34" xfId="8021" xr:uid="{00000000-0005-0000-0000-00000B1F0000}"/>
    <cellStyle name="Calculation 35" xfId="8022" xr:uid="{00000000-0005-0000-0000-00000C1F0000}"/>
    <cellStyle name="Calculation 36" xfId="8023" xr:uid="{00000000-0005-0000-0000-00000D1F0000}"/>
    <cellStyle name="Calculation 37" xfId="8024" xr:uid="{00000000-0005-0000-0000-00000E1F0000}"/>
    <cellStyle name="Calculation 38" xfId="8025" xr:uid="{00000000-0005-0000-0000-00000F1F0000}"/>
    <cellStyle name="Calculation 39" xfId="8026" xr:uid="{00000000-0005-0000-0000-0000101F0000}"/>
    <cellStyle name="Calculation 4" xfId="8027" xr:uid="{00000000-0005-0000-0000-0000111F0000}"/>
    <cellStyle name="Calculation 4 10" xfId="8028" xr:uid="{00000000-0005-0000-0000-0000121F0000}"/>
    <cellStyle name="Calculation 4 11" xfId="8029" xr:uid="{00000000-0005-0000-0000-0000131F0000}"/>
    <cellStyle name="Calculation 4 12" xfId="8030" xr:uid="{00000000-0005-0000-0000-0000141F0000}"/>
    <cellStyle name="Calculation 4 13" xfId="8031" xr:uid="{00000000-0005-0000-0000-0000151F0000}"/>
    <cellStyle name="Calculation 4 14" xfId="8032" xr:uid="{00000000-0005-0000-0000-0000161F0000}"/>
    <cellStyle name="Calculation 4 2" xfId="8033" xr:uid="{00000000-0005-0000-0000-0000171F0000}"/>
    <cellStyle name="Calculation 4 3" xfId="8034" xr:uid="{00000000-0005-0000-0000-0000181F0000}"/>
    <cellStyle name="Calculation 4 4" xfId="8035" xr:uid="{00000000-0005-0000-0000-0000191F0000}"/>
    <cellStyle name="Calculation 4 5" xfId="8036" xr:uid="{00000000-0005-0000-0000-00001A1F0000}"/>
    <cellStyle name="Calculation 4 6" xfId="8037" xr:uid="{00000000-0005-0000-0000-00001B1F0000}"/>
    <cellStyle name="Calculation 4 7" xfId="8038" xr:uid="{00000000-0005-0000-0000-00001C1F0000}"/>
    <cellStyle name="Calculation 4 8" xfId="8039" xr:uid="{00000000-0005-0000-0000-00001D1F0000}"/>
    <cellStyle name="Calculation 4 9" xfId="8040" xr:uid="{00000000-0005-0000-0000-00001E1F0000}"/>
    <cellStyle name="Calculation 40" xfId="8041" xr:uid="{00000000-0005-0000-0000-00001F1F0000}"/>
    <cellStyle name="Calculation 41" xfId="8042" xr:uid="{00000000-0005-0000-0000-0000201F0000}"/>
    <cellStyle name="Calculation 42" xfId="8043" xr:uid="{00000000-0005-0000-0000-0000211F0000}"/>
    <cellStyle name="Calculation 43" xfId="8044" xr:uid="{00000000-0005-0000-0000-0000221F0000}"/>
    <cellStyle name="Calculation 44" xfId="8045" xr:uid="{00000000-0005-0000-0000-0000231F0000}"/>
    <cellStyle name="Calculation 45" xfId="8046" xr:uid="{00000000-0005-0000-0000-0000241F0000}"/>
    <cellStyle name="Calculation 46" xfId="8047" xr:uid="{00000000-0005-0000-0000-0000251F0000}"/>
    <cellStyle name="Calculation 47" xfId="8048" xr:uid="{00000000-0005-0000-0000-0000261F0000}"/>
    <cellStyle name="Calculation 48" xfId="8049" xr:uid="{00000000-0005-0000-0000-0000271F0000}"/>
    <cellStyle name="Calculation 49" xfId="8050" xr:uid="{00000000-0005-0000-0000-0000281F0000}"/>
    <cellStyle name="Calculation 5" xfId="8051" xr:uid="{00000000-0005-0000-0000-0000291F0000}"/>
    <cellStyle name="Calculation 5 10" xfId="8052" xr:uid="{00000000-0005-0000-0000-00002A1F0000}"/>
    <cellStyle name="Calculation 5 11" xfId="8053" xr:uid="{00000000-0005-0000-0000-00002B1F0000}"/>
    <cellStyle name="Calculation 5 12" xfId="8054" xr:uid="{00000000-0005-0000-0000-00002C1F0000}"/>
    <cellStyle name="Calculation 5 13" xfId="8055" xr:uid="{00000000-0005-0000-0000-00002D1F0000}"/>
    <cellStyle name="Calculation 5 2" xfId="8056" xr:uid="{00000000-0005-0000-0000-00002E1F0000}"/>
    <cellStyle name="Calculation 5 3" xfId="8057" xr:uid="{00000000-0005-0000-0000-00002F1F0000}"/>
    <cellStyle name="Calculation 5 4" xfId="8058" xr:uid="{00000000-0005-0000-0000-0000301F0000}"/>
    <cellStyle name="Calculation 5 5" xfId="8059" xr:uid="{00000000-0005-0000-0000-0000311F0000}"/>
    <cellStyle name="Calculation 5 6" xfId="8060" xr:uid="{00000000-0005-0000-0000-0000321F0000}"/>
    <cellStyle name="Calculation 5 7" xfId="8061" xr:uid="{00000000-0005-0000-0000-0000331F0000}"/>
    <cellStyle name="Calculation 5 8" xfId="8062" xr:uid="{00000000-0005-0000-0000-0000341F0000}"/>
    <cellStyle name="Calculation 5 9" xfId="8063" xr:uid="{00000000-0005-0000-0000-0000351F0000}"/>
    <cellStyle name="Calculation 50" xfId="8064" xr:uid="{00000000-0005-0000-0000-0000361F0000}"/>
    <cellStyle name="Calculation 51" xfId="8065" xr:uid="{00000000-0005-0000-0000-0000371F0000}"/>
    <cellStyle name="Calculation 52" xfId="8066" xr:uid="{00000000-0005-0000-0000-0000381F0000}"/>
    <cellStyle name="Calculation 53" xfId="8067" xr:uid="{00000000-0005-0000-0000-0000391F0000}"/>
    <cellStyle name="Calculation 54" xfId="8068" xr:uid="{00000000-0005-0000-0000-00003A1F0000}"/>
    <cellStyle name="Calculation 55" xfId="8069" xr:uid="{00000000-0005-0000-0000-00003B1F0000}"/>
    <cellStyle name="Calculation 56" xfId="8070" xr:uid="{00000000-0005-0000-0000-00003C1F0000}"/>
    <cellStyle name="Calculation 57" xfId="8071" xr:uid="{00000000-0005-0000-0000-00003D1F0000}"/>
    <cellStyle name="Calculation 58" xfId="8072" xr:uid="{00000000-0005-0000-0000-00003E1F0000}"/>
    <cellStyle name="Calculation 59" xfId="8073" xr:uid="{00000000-0005-0000-0000-00003F1F0000}"/>
    <cellStyle name="Calculation 6" xfId="8074" xr:uid="{00000000-0005-0000-0000-0000401F0000}"/>
    <cellStyle name="Calculation 6 10" xfId="8075" xr:uid="{00000000-0005-0000-0000-0000411F0000}"/>
    <cellStyle name="Calculation 6 11" xfId="8076" xr:uid="{00000000-0005-0000-0000-0000421F0000}"/>
    <cellStyle name="Calculation 6 12" xfId="8077" xr:uid="{00000000-0005-0000-0000-0000431F0000}"/>
    <cellStyle name="Calculation 6 13" xfId="8078" xr:uid="{00000000-0005-0000-0000-0000441F0000}"/>
    <cellStyle name="Calculation 6 2" xfId="8079" xr:uid="{00000000-0005-0000-0000-0000451F0000}"/>
    <cellStyle name="Calculation 6 3" xfId="8080" xr:uid="{00000000-0005-0000-0000-0000461F0000}"/>
    <cellStyle name="Calculation 6 4" xfId="8081" xr:uid="{00000000-0005-0000-0000-0000471F0000}"/>
    <cellStyle name="Calculation 6 5" xfId="8082" xr:uid="{00000000-0005-0000-0000-0000481F0000}"/>
    <cellStyle name="Calculation 6 6" xfId="8083" xr:uid="{00000000-0005-0000-0000-0000491F0000}"/>
    <cellStyle name="Calculation 6 7" xfId="8084" xr:uid="{00000000-0005-0000-0000-00004A1F0000}"/>
    <cellStyle name="Calculation 6 8" xfId="8085" xr:uid="{00000000-0005-0000-0000-00004B1F0000}"/>
    <cellStyle name="Calculation 6 9" xfId="8086" xr:uid="{00000000-0005-0000-0000-00004C1F0000}"/>
    <cellStyle name="Calculation 60" xfId="8087" xr:uid="{00000000-0005-0000-0000-00004D1F0000}"/>
    <cellStyle name="Calculation 61" xfId="8088" xr:uid="{00000000-0005-0000-0000-00004E1F0000}"/>
    <cellStyle name="Calculation 62" xfId="8089" xr:uid="{00000000-0005-0000-0000-00004F1F0000}"/>
    <cellStyle name="Calculation 63" xfId="8090" xr:uid="{00000000-0005-0000-0000-0000501F0000}"/>
    <cellStyle name="Calculation 64" xfId="8091" xr:uid="{00000000-0005-0000-0000-0000511F0000}"/>
    <cellStyle name="Calculation 65" xfId="8092" xr:uid="{00000000-0005-0000-0000-0000521F0000}"/>
    <cellStyle name="Calculation 66" xfId="8093" xr:uid="{00000000-0005-0000-0000-0000531F0000}"/>
    <cellStyle name="Calculation 67" xfId="8094" xr:uid="{00000000-0005-0000-0000-0000541F0000}"/>
    <cellStyle name="Calculation 68" xfId="8095" xr:uid="{00000000-0005-0000-0000-0000551F0000}"/>
    <cellStyle name="Calculation 69" xfId="8096" xr:uid="{00000000-0005-0000-0000-0000561F0000}"/>
    <cellStyle name="Calculation 7" xfId="8097" xr:uid="{00000000-0005-0000-0000-0000571F0000}"/>
    <cellStyle name="Calculation 7 10" xfId="8098" xr:uid="{00000000-0005-0000-0000-0000581F0000}"/>
    <cellStyle name="Calculation 7 11" xfId="8099" xr:uid="{00000000-0005-0000-0000-0000591F0000}"/>
    <cellStyle name="Calculation 7 12" xfId="8100" xr:uid="{00000000-0005-0000-0000-00005A1F0000}"/>
    <cellStyle name="Calculation 7 13" xfId="8101" xr:uid="{00000000-0005-0000-0000-00005B1F0000}"/>
    <cellStyle name="Calculation 7 2" xfId="8102" xr:uid="{00000000-0005-0000-0000-00005C1F0000}"/>
    <cellStyle name="Calculation 7 3" xfId="8103" xr:uid="{00000000-0005-0000-0000-00005D1F0000}"/>
    <cellStyle name="Calculation 7 4" xfId="8104" xr:uid="{00000000-0005-0000-0000-00005E1F0000}"/>
    <cellStyle name="Calculation 7 5" xfId="8105" xr:uid="{00000000-0005-0000-0000-00005F1F0000}"/>
    <cellStyle name="Calculation 7 6" xfId="8106" xr:uid="{00000000-0005-0000-0000-0000601F0000}"/>
    <cellStyle name="Calculation 7 7" xfId="8107" xr:uid="{00000000-0005-0000-0000-0000611F0000}"/>
    <cellStyle name="Calculation 7 8" xfId="8108" xr:uid="{00000000-0005-0000-0000-0000621F0000}"/>
    <cellStyle name="Calculation 7 9" xfId="8109" xr:uid="{00000000-0005-0000-0000-0000631F0000}"/>
    <cellStyle name="Calculation 70" xfId="8110" xr:uid="{00000000-0005-0000-0000-0000641F0000}"/>
    <cellStyle name="Calculation 71" xfId="8111" xr:uid="{00000000-0005-0000-0000-0000651F0000}"/>
    <cellStyle name="Calculation 72" xfId="8112" xr:uid="{00000000-0005-0000-0000-0000661F0000}"/>
    <cellStyle name="Calculation 8" xfId="8113" xr:uid="{00000000-0005-0000-0000-0000671F0000}"/>
    <cellStyle name="Calculation 8 10" xfId="8114" xr:uid="{00000000-0005-0000-0000-0000681F0000}"/>
    <cellStyle name="Calculation 8 11" xfId="8115" xr:uid="{00000000-0005-0000-0000-0000691F0000}"/>
    <cellStyle name="Calculation 8 12" xfId="8116" xr:uid="{00000000-0005-0000-0000-00006A1F0000}"/>
    <cellStyle name="Calculation 8 13" xfId="8117" xr:uid="{00000000-0005-0000-0000-00006B1F0000}"/>
    <cellStyle name="Calculation 8 2" xfId="8118" xr:uid="{00000000-0005-0000-0000-00006C1F0000}"/>
    <cellStyle name="Calculation 8 3" xfId="8119" xr:uid="{00000000-0005-0000-0000-00006D1F0000}"/>
    <cellStyle name="Calculation 8 4" xfId="8120" xr:uid="{00000000-0005-0000-0000-00006E1F0000}"/>
    <cellStyle name="Calculation 8 5" xfId="8121" xr:uid="{00000000-0005-0000-0000-00006F1F0000}"/>
    <cellStyle name="Calculation 8 6" xfId="8122" xr:uid="{00000000-0005-0000-0000-0000701F0000}"/>
    <cellStyle name="Calculation 8 7" xfId="8123" xr:uid="{00000000-0005-0000-0000-0000711F0000}"/>
    <cellStyle name="Calculation 8 8" xfId="8124" xr:uid="{00000000-0005-0000-0000-0000721F0000}"/>
    <cellStyle name="Calculation 8 9" xfId="8125" xr:uid="{00000000-0005-0000-0000-0000731F0000}"/>
    <cellStyle name="Calculation 9" xfId="8126" xr:uid="{00000000-0005-0000-0000-0000741F0000}"/>
    <cellStyle name="Calculation 9 2" xfId="8127" xr:uid="{00000000-0005-0000-0000-0000751F0000}"/>
    <cellStyle name="Calculation 9 2 2" xfId="8128" xr:uid="{00000000-0005-0000-0000-0000761F0000}"/>
    <cellStyle name="Calculation 9 2 3" xfId="8129" xr:uid="{00000000-0005-0000-0000-0000771F0000}"/>
    <cellStyle name="Calculation 9 2 4" xfId="8130" xr:uid="{00000000-0005-0000-0000-0000781F0000}"/>
    <cellStyle name="Calculation 9 2 5" xfId="8131" xr:uid="{00000000-0005-0000-0000-0000791F0000}"/>
    <cellStyle name="Calculation 9 2 6" xfId="8132" xr:uid="{00000000-0005-0000-0000-00007A1F0000}"/>
    <cellStyle name="Calculation 9 2 7" xfId="8133" xr:uid="{00000000-0005-0000-0000-00007B1F0000}"/>
    <cellStyle name="Calculation 9 3" xfId="8134" xr:uid="{00000000-0005-0000-0000-00007C1F0000}"/>
    <cellStyle name="Calculation 9 4" xfId="8135" xr:uid="{00000000-0005-0000-0000-00007D1F0000}"/>
    <cellStyle name="Calculation 9 5" xfId="8136" xr:uid="{00000000-0005-0000-0000-00007E1F0000}"/>
    <cellStyle name="Calculation 9 6" xfId="8137" xr:uid="{00000000-0005-0000-0000-00007F1F0000}"/>
    <cellStyle name="Calculation 9 7" xfId="8138" xr:uid="{00000000-0005-0000-0000-0000801F0000}"/>
    <cellStyle name="Check Cell" xfId="30296" builtinId="23" customBuiltin="1"/>
    <cellStyle name="Check Cell 10" xfId="8139" xr:uid="{00000000-0005-0000-0000-0000821F0000}"/>
    <cellStyle name="Check Cell 11" xfId="8140" xr:uid="{00000000-0005-0000-0000-0000831F0000}"/>
    <cellStyle name="Check Cell 12" xfId="8141" xr:uid="{00000000-0005-0000-0000-0000841F0000}"/>
    <cellStyle name="Check Cell 13" xfId="8142" xr:uid="{00000000-0005-0000-0000-0000851F0000}"/>
    <cellStyle name="Check Cell 14" xfId="8143" xr:uid="{00000000-0005-0000-0000-0000861F0000}"/>
    <cellStyle name="Check Cell 15" xfId="8144" xr:uid="{00000000-0005-0000-0000-0000871F0000}"/>
    <cellStyle name="Check Cell 16" xfId="8145" xr:uid="{00000000-0005-0000-0000-0000881F0000}"/>
    <cellStyle name="Check Cell 17" xfId="8146" xr:uid="{00000000-0005-0000-0000-0000891F0000}"/>
    <cellStyle name="Check Cell 18" xfId="8147" xr:uid="{00000000-0005-0000-0000-00008A1F0000}"/>
    <cellStyle name="Check Cell 19" xfId="8148" xr:uid="{00000000-0005-0000-0000-00008B1F0000}"/>
    <cellStyle name="Check Cell 2" xfId="8149" xr:uid="{00000000-0005-0000-0000-00008C1F0000}"/>
    <cellStyle name="Check Cell 2 10" xfId="8150" xr:uid="{00000000-0005-0000-0000-00008D1F0000}"/>
    <cellStyle name="Check Cell 2 11" xfId="8151" xr:uid="{00000000-0005-0000-0000-00008E1F0000}"/>
    <cellStyle name="Check Cell 2 12" xfId="8152" xr:uid="{00000000-0005-0000-0000-00008F1F0000}"/>
    <cellStyle name="Check Cell 2 13" xfId="8153" xr:uid="{00000000-0005-0000-0000-0000901F0000}"/>
    <cellStyle name="Check Cell 2 2" xfId="8154" xr:uid="{00000000-0005-0000-0000-0000911F0000}"/>
    <cellStyle name="Check Cell 2 2 2" xfId="8155" xr:uid="{00000000-0005-0000-0000-0000921F0000}"/>
    <cellStyle name="Check Cell 2 2 2 2" xfId="8156" xr:uid="{00000000-0005-0000-0000-0000931F0000}"/>
    <cellStyle name="Check Cell 2 2 2 2 2" xfId="8157" xr:uid="{00000000-0005-0000-0000-0000941F0000}"/>
    <cellStyle name="Check Cell 2 2 2 2 3" xfId="8158" xr:uid="{00000000-0005-0000-0000-0000951F0000}"/>
    <cellStyle name="Check Cell 2 2 2 2 4" xfId="8159" xr:uid="{00000000-0005-0000-0000-0000961F0000}"/>
    <cellStyle name="Check Cell 2 2 2 2 5" xfId="8160" xr:uid="{00000000-0005-0000-0000-0000971F0000}"/>
    <cellStyle name="Check Cell 2 2 2 2 6" xfId="8161" xr:uid="{00000000-0005-0000-0000-0000981F0000}"/>
    <cellStyle name="Check Cell 2 2 2 3" xfId="8162" xr:uid="{00000000-0005-0000-0000-0000991F0000}"/>
    <cellStyle name="Check Cell 2 2 2 4" xfId="8163" xr:uid="{00000000-0005-0000-0000-00009A1F0000}"/>
    <cellStyle name="Check Cell 2 2 2 5" xfId="8164" xr:uid="{00000000-0005-0000-0000-00009B1F0000}"/>
    <cellStyle name="Check Cell 2 2 2 6" xfId="8165" xr:uid="{00000000-0005-0000-0000-00009C1F0000}"/>
    <cellStyle name="Check Cell 2 2 2 7" xfId="8166" xr:uid="{00000000-0005-0000-0000-00009D1F0000}"/>
    <cellStyle name="Check Cell 2 2 3" xfId="8167" xr:uid="{00000000-0005-0000-0000-00009E1F0000}"/>
    <cellStyle name="Check Cell 2 2 4" xfId="8168" xr:uid="{00000000-0005-0000-0000-00009F1F0000}"/>
    <cellStyle name="Check Cell 2 2 4 2" xfId="8169" xr:uid="{00000000-0005-0000-0000-0000A01F0000}"/>
    <cellStyle name="Check Cell 2 2 4 3" xfId="8170" xr:uid="{00000000-0005-0000-0000-0000A11F0000}"/>
    <cellStyle name="Check Cell 2 2 4 4" xfId="8171" xr:uid="{00000000-0005-0000-0000-0000A21F0000}"/>
    <cellStyle name="Check Cell 2 2 4 5" xfId="8172" xr:uid="{00000000-0005-0000-0000-0000A31F0000}"/>
    <cellStyle name="Check Cell 2 2 4 6" xfId="8173" xr:uid="{00000000-0005-0000-0000-0000A41F0000}"/>
    <cellStyle name="Check Cell 2 2 5" xfId="8174" xr:uid="{00000000-0005-0000-0000-0000A51F0000}"/>
    <cellStyle name="Check Cell 2 2 6" xfId="8175" xr:uid="{00000000-0005-0000-0000-0000A61F0000}"/>
    <cellStyle name="Check Cell 2 2 7" xfId="8176" xr:uid="{00000000-0005-0000-0000-0000A71F0000}"/>
    <cellStyle name="Check Cell 2 2 8" xfId="8177" xr:uid="{00000000-0005-0000-0000-0000A81F0000}"/>
    <cellStyle name="Check Cell 2 3" xfId="8178" xr:uid="{00000000-0005-0000-0000-0000A91F0000}"/>
    <cellStyle name="Check Cell 2 4" xfId="8179" xr:uid="{00000000-0005-0000-0000-0000AA1F0000}"/>
    <cellStyle name="Check Cell 2 5" xfId="8180" xr:uid="{00000000-0005-0000-0000-0000AB1F0000}"/>
    <cellStyle name="Check Cell 2 6" xfId="8181" xr:uid="{00000000-0005-0000-0000-0000AC1F0000}"/>
    <cellStyle name="Check Cell 2 7" xfId="8182" xr:uid="{00000000-0005-0000-0000-0000AD1F0000}"/>
    <cellStyle name="Check Cell 2 8" xfId="8183" xr:uid="{00000000-0005-0000-0000-0000AE1F0000}"/>
    <cellStyle name="Check Cell 2 9" xfId="8184" xr:uid="{00000000-0005-0000-0000-0000AF1F0000}"/>
    <cellStyle name="Check Cell 2 9 2" xfId="8185" xr:uid="{00000000-0005-0000-0000-0000B01F0000}"/>
    <cellStyle name="Check Cell 2 9 3" xfId="8186" xr:uid="{00000000-0005-0000-0000-0000B11F0000}"/>
    <cellStyle name="Check Cell 2 9 4" xfId="8187" xr:uid="{00000000-0005-0000-0000-0000B21F0000}"/>
    <cellStyle name="Check Cell 2 9 5" xfId="8188" xr:uid="{00000000-0005-0000-0000-0000B31F0000}"/>
    <cellStyle name="Check Cell 2 9 6" xfId="8189" xr:uid="{00000000-0005-0000-0000-0000B41F0000}"/>
    <cellStyle name="Check Cell 20" xfId="8190" xr:uid="{00000000-0005-0000-0000-0000B51F0000}"/>
    <cellStyle name="Check Cell 21" xfId="8191" xr:uid="{00000000-0005-0000-0000-0000B61F0000}"/>
    <cellStyle name="Check Cell 22" xfId="8192" xr:uid="{00000000-0005-0000-0000-0000B71F0000}"/>
    <cellStyle name="Check Cell 22 2" xfId="8193" xr:uid="{00000000-0005-0000-0000-0000B81F0000}"/>
    <cellStyle name="Check Cell 22 2 2" xfId="8194" xr:uid="{00000000-0005-0000-0000-0000B91F0000}"/>
    <cellStyle name="Check Cell 22 2 3" xfId="8195" xr:uid="{00000000-0005-0000-0000-0000BA1F0000}"/>
    <cellStyle name="Check Cell 22 2 4" xfId="8196" xr:uid="{00000000-0005-0000-0000-0000BB1F0000}"/>
    <cellStyle name="Check Cell 22 2 5" xfId="8197" xr:uid="{00000000-0005-0000-0000-0000BC1F0000}"/>
    <cellStyle name="Check Cell 22 2 6" xfId="8198" xr:uid="{00000000-0005-0000-0000-0000BD1F0000}"/>
    <cellStyle name="Check Cell 22 2 7" xfId="8199" xr:uid="{00000000-0005-0000-0000-0000BE1F0000}"/>
    <cellStyle name="Check Cell 22 3" xfId="8200" xr:uid="{00000000-0005-0000-0000-0000BF1F0000}"/>
    <cellStyle name="Check Cell 22 4" xfId="8201" xr:uid="{00000000-0005-0000-0000-0000C01F0000}"/>
    <cellStyle name="Check Cell 22 5" xfId="8202" xr:uid="{00000000-0005-0000-0000-0000C11F0000}"/>
    <cellStyle name="Check Cell 22 6" xfId="8203" xr:uid="{00000000-0005-0000-0000-0000C21F0000}"/>
    <cellStyle name="Check Cell 22 7" xfId="8204" xr:uid="{00000000-0005-0000-0000-0000C31F0000}"/>
    <cellStyle name="Check Cell 23" xfId="8205" xr:uid="{00000000-0005-0000-0000-0000C41F0000}"/>
    <cellStyle name="Check Cell 23 2" xfId="8206" xr:uid="{00000000-0005-0000-0000-0000C51F0000}"/>
    <cellStyle name="Check Cell 23 2 2" xfId="8207" xr:uid="{00000000-0005-0000-0000-0000C61F0000}"/>
    <cellStyle name="Check Cell 23 2 3" xfId="8208" xr:uid="{00000000-0005-0000-0000-0000C71F0000}"/>
    <cellStyle name="Check Cell 23 2 4" xfId="8209" xr:uid="{00000000-0005-0000-0000-0000C81F0000}"/>
    <cellStyle name="Check Cell 23 2 5" xfId="8210" xr:uid="{00000000-0005-0000-0000-0000C91F0000}"/>
    <cellStyle name="Check Cell 23 2 6" xfId="8211" xr:uid="{00000000-0005-0000-0000-0000CA1F0000}"/>
    <cellStyle name="Check Cell 23 2 7" xfId="8212" xr:uid="{00000000-0005-0000-0000-0000CB1F0000}"/>
    <cellStyle name="Check Cell 23 3" xfId="8213" xr:uid="{00000000-0005-0000-0000-0000CC1F0000}"/>
    <cellStyle name="Check Cell 23 4" xfId="8214" xr:uid="{00000000-0005-0000-0000-0000CD1F0000}"/>
    <cellStyle name="Check Cell 23 5" xfId="8215" xr:uid="{00000000-0005-0000-0000-0000CE1F0000}"/>
    <cellStyle name="Check Cell 23 6" xfId="8216" xr:uid="{00000000-0005-0000-0000-0000CF1F0000}"/>
    <cellStyle name="Check Cell 23 7" xfId="8217" xr:uid="{00000000-0005-0000-0000-0000D01F0000}"/>
    <cellStyle name="Check Cell 24" xfId="8218" xr:uid="{00000000-0005-0000-0000-0000D11F0000}"/>
    <cellStyle name="Check Cell 25" xfId="8219" xr:uid="{00000000-0005-0000-0000-0000D21F0000}"/>
    <cellStyle name="Check Cell 26" xfId="8220" xr:uid="{00000000-0005-0000-0000-0000D31F0000}"/>
    <cellStyle name="Check Cell 27" xfId="8221" xr:uid="{00000000-0005-0000-0000-0000D41F0000}"/>
    <cellStyle name="Check Cell 28" xfId="8222" xr:uid="{00000000-0005-0000-0000-0000D51F0000}"/>
    <cellStyle name="Check Cell 29" xfId="8223" xr:uid="{00000000-0005-0000-0000-0000D61F0000}"/>
    <cellStyle name="Check Cell 3" xfId="8224" xr:uid="{00000000-0005-0000-0000-0000D71F0000}"/>
    <cellStyle name="Check Cell 3 2" xfId="8225" xr:uid="{00000000-0005-0000-0000-0000D81F0000}"/>
    <cellStyle name="Check Cell 3 2 2" xfId="8226" xr:uid="{00000000-0005-0000-0000-0000D91F0000}"/>
    <cellStyle name="Check Cell 3 2 3" xfId="8227" xr:uid="{00000000-0005-0000-0000-0000DA1F0000}"/>
    <cellStyle name="Check Cell 3 3" xfId="8228" xr:uid="{00000000-0005-0000-0000-0000DB1F0000}"/>
    <cellStyle name="Check Cell 3 4" xfId="8229" xr:uid="{00000000-0005-0000-0000-0000DC1F0000}"/>
    <cellStyle name="Check Cell 3 5" xfId="8230" xr:uid="{00000000-0005-0000-0000-0000DD1F0000}"/>
    <cellStyle name="Check Cell 3 6" xfId="8231" xr:uid="{00000000-0005-0000-0000-0000DE1F0000}"/>
    <cellStyle name="Check Cell 3 7" xfId="8232" xr:uid="{00000000-0005-0000-0000-0000DF1F0000}"/>
    <cellStyle name="Check Cell 3 8" xfId="8233" xr:uid="{00000000-0005-0000-0000-0000E01F0000}"/>
    <cellStyle name="Check Cell 30" xfId="8234" xr:uid="{00000000-0005-0000-0000-0000E11F0000}"/>
    <cellStyle name="Check Cell 31" xfId="8235" xr:uid="{00000000-0005-0000-0000-0000E21F0000}"/>
    <cellStyle name="Check Cell 32" xfId="8236" xr:uid="{00000000-0005-0000-0000-0000E31F0000}"/>
    <cellStyle name="Check Cell 33" xfId="8237" xr:uid="{00000000-0005-0000-0000-0000E41F0000}"/>
    <cellStyle name="Check Cell 34" xfId="8238" xr:uid="{00000000-0005-0000-0000-0000E51F0000}"/>
    <cellStyle name="Check Cell 35" xfId="8239" xr:uid="{00000000-0005-0000-0000-0000E61F0000}"/>
    <cellStyle name="Check Cell 36" xfId="8240" xr:uid="{00000000-0005-0000-0000-0000E71F0000}"/>
    <cellStyle name="Check Cell 37" xfId="8241" xr:uid="{00000000-0005-0000-0000-0000E81F0000}"/>
    <cellStyle name="Check Cell 38" xfId="8242" xr:uid="{00000000-0005-0000-0000-0000E91F0000}"/>
    <cellStyle name="Check Cell 39" xfId="8243" xr:uid="{00000000-0005-0000-0000-0000EA1F0000}"/>
    <cellStyle name="Check Cell 4" xfId="8244" xr:uid="{00000000-0005-0000-0000-0000EB1F0000}"/>
    <cellStyle name="Check Cell 4 10" xfId="8245" xr:uid="{00000000-0005-0000-0000-0000EC1F0000}"/>
    <cellStyle name="Check Cell 4 11" xfId="8246" xr:uid="{00000000-0005-0000-0000-0000ED1F0000}"/>
    <cellStyle name="Check Cell 4 12" xfId="8247" xr:uid="{00000000-0005-0000-0000-0000EE1F0000}"/>
    <cellStyle name="Check Cell 4 13" xfId="8248" xr:uid="{00000000-0005-0000-0000-0000EF1F0000}"/>
    <cellStyle name="Check Cell 4 14" xfId="8249" xr:uid="{00000000-0005-0000-0000-0000F01F0000}"/>
    <cellStyle name="Check Cell 4 2" xfId="8250" xr:uid="{00000000-0005-0000-0000-0000F11F0000}"/>
    <cellStyle name="Check Cell 4 2 2" xfId="8251" xr:uid="{00000000-0005-0000-0000-0000F21F0000}"/>
    <cellStyle name="Check Cell 4 2 3" xfId="8252" xr:uid="{00000000-0005-0000-0000-0000F31F0000}"/>
    <cellStyle name="Check Cell 4 3" xfId="8253" xr:uid="{00000000-0005-0000-0000-0000F41F0000}"/>
    <cellStyle name="Check Cell 4 4" xfId="8254" xr:uid="{00000000-0005-0000-0000-0000F51F0000}"/>
    <cellStyle name="Check Cell 4 5" xfId="8255" xr:uid="{00000000-0005-0000-0000-0000F61F0000}"/>
    <cellStyle name="Check Cell 4 6" xfId="8256" xr:uid="{00000000-0005-0000-0000-0000F71F0000}"/>
    <cellStyle name="Check Cell 4 7" xfId="8257" xr:uid="{00000000-0005-0000-0000-0000F81F0000}"/>
    <cellStyle name="Check Cell 4 8" xfId="8258" xr:uid="{00000000-0005-0000-0000-0000F91F0000}"/>
    <cellStyle name="Check Cell 4 9" xfId="8259" xr:uid="{00000000-0005-0000-0000-0000FA1F0000}"/>
    <cellStyle name="Check Cell 40" xfId="8260" xr:uid="{00000000-0005-0000-0000-0000FB1F0000}"/>
    <cellStyle name="Check Cell 41" xfId="8261" xr:uid="{00000000-0005-0000-0000-0000FC1F0000}"/>
    <cellStyle name="Check Cell 42" xfId="8262" xr:uid="{00000000-0005-0000-0000-0000FD1F0000}"/>
    <cellStyle name="Check Cell 43" xfId="8263" xr:uid="{00000000-0005-0000-0000-0000FE1F0000}"/>
    <cellStyle name="Check Cell 44" xfId="8264" xr:uid="{00000000-0005-0000-0000-0000FF1F0000}"/>
    <cellStyle name="Check Cell 45" xfId="8265" xr:uid="{00000000-0005-0000-0000-000000200000}"/>
    <cellStyle name="Check Cell 46" xfId="8266" xr:uid="{00000000-0005-0000-0000-000001200000}"/>
    <cellStyle name="Check Cell 47" xfId="8267" xr:uid="{00000000-0005-0000-0000-000002200000}"/>
    <cellStyle name="Check Cell 48" xfId="8268" xr:uid="{00000000-0005-0000-0000-000003200000}"/>
    <cellStyle name="Check Cell 49" xfId="8269" xr:uid="{00000000-0005-0000-0000-000004200000}"/>
    <cellStyle name="Check Cell 5" xfId="8270" xr:uid="{00000000-0005-0000-0000-000005200000}"/>
    <cellStyle name="Check Cell 5 10" xfId="8271" xr:uid="{00000000-0005-0000-0000-000006200000}"/>
    <cellStyle name="Check Cell 5 11" xfId="8272" xr:uid="{00000000-0005-0000-0000-000007200000}"/>
    <cellStyle name="Check Cell 5 12" xfId="8273" xr:uid="{00000000-0005-0000-0000-000008200000}"/>
    <cellStyle name="Check Cell 5 13" xfId="8274" xr:uid="{00000000-0005-0000-0000-000009200000}"/>
    <cellStyle name="Check Cell 5 2" xfId="8275" xr:uid="{00000000-0005-0000-0000-00000A200000}"/>
    <cellStyle name="Check Cell 5 2 2" xfId="8276" xr:uid="{00000000-0005-0000-0000-00000B200000}"/>
    <cellStyle name="Check Cell 5 2 2 2" xfId="8277" xr:uid="{00000000-0005-0000-0000-00000C200000}"/>
    <cellStyle name="Check Cell 5 2 2 3" xfId="8278" xr:uid="{00000000-0005-0000-0000-00000D200000}"/>
    <cellStyle name="Check Cell 5 2 2 4" xfId="8279" xr:uid="{00000000-0005-0000-0000-00000E200000}"/>
    <cellStyle name="Check Cell 5 2 2 5" xfId="8280" xr:uid="{00000000-0005-0000-0000-00000F200000}"/>
    <cellStyle name="Check Cell 5 2 2 6" xfId="8281" xr:uid="{00000000-0005-0000-0000-000010200000}"/>
    <cellStyle name="Check Cell 5 2 2 7" xfId="8282" xr:uid="{00000000-0005-0000-0000-000011200000}"/>
    <cellStyle name="Check Cell 5 2 3" xfId="8283" xr:uid="{00000000-0005-0000-0000-000012200000}"/>
    <cellStyle name="Check Cell 5 2 4" xfId="8284" xr:uid="{00000000-0005-0000-0000-000013200000}"/>
    <cellStyle name="Check Cell 5 2 5" xfId="8285" xr:uid="{00000000-0005-0000-0000-000014200000}"/>
    <cellStyle name="Check Cell 5 2 6" xfId="8286" xr:uid="{00000000-0005-0000-0000-000015200000}"/>
    <cellStyle name="Check Cell 5 2 7" xfId="8287" xr:uid="{00000000-0005-0000-0000-000016200000}"/>
    <cellStyle name="Check Cell 5 3" xfId="8288" xr:uid="{00000000-0005-0000-0000-000017200000}"/>
    <cellStyle name="Check Cell 5 4" xfId="8289" xr:uid="{00000000-0005-0000-0000-000018200000}"/>
    <cellStyle name="Check Cell 5 5" xfId="8290" xr:uid="{00000000-0005-0000-0000-000019200000}"/>
    <cellStyle name="Check Cell 5 6" xfId="8291" xr:uid="{00000000-0005-0000-0000-00001A200000}"/>
    <cellStyle name="Check Cell 5 7" xfId="8292" xr:uid="{00000000-0005-0000-0000-00001B200000}"/>
    <cellStyle name="Check Cell 5 8" xfId="8293" xr:uid="{00000000-0005-0000-0000-00001C200000}"/>
    <cellStyle name="Check Cell 5 9" xfId="8294" xr:uid="{00000000-0005-0000-0000-00001D200000}"/>
    <cellStyle name="Check Cell 50" xfId="8295" xr:uid="{00000000-0005-0000-0000-00001E200000}"/>
    <cellStyle name="Check Cell 51" xfId="8296" xr:uid="{00000000-0005-0000-0000-00001F200000}"/>
    <cellStyle name="Check Cell 52" xfId="8297" xr:uid="{00000000-0005-0000-0000-000020200000}"/>
    <cellStyle name="Check Cell 53" xfId="8298" xr:uid="{00000000-0005-0000-0000-000021200000}"/>
    <cellStyle name="Check Cell 54" xfId="8299" xr:uid="{00000000-0005-0000-0000-000022200000}"/>
    <cellStyle name="Check Cell 55" xfId="8300" xr:uid="{00000000-0005-0000-0000-000023200000}"/>
    <cellStyle name="Check Cell 56" xfId="8301" xr:uid="{00000000-0005-0000-0000-000024200000}"/>
    <cellStyle name="Check Cell 57" xfId="8302" xr:uid="{00000000-0005-0000-0000-000025200000}"/>
    <cellStyle name="Check Cell 58" xfId="8303" xr:uid="{00000000-0005-0000-0000-000026200000}"/>
    <cellStyle name="Check Cell 59" xfId="8304" xr:uid="{00000000-0005-0000-0000-000027200000}"/>
    <cellStyle name="Check Cell 6" xfId="8305" xr:uid="{00000000-0005-0000-0000-000028200000}"/>
    <cellStyle name="Check Cell 6 10" xfId="8306" xr:uid="{00000000-0005-0000-0000-000029200000}"/>
    <cellStyle name="Check Cell 6 11" xfId="8307" xr:uid="{00000000-0005-0000-0000-00002A200000}"/>
    <cellStyle name="Check Cell 6 12" xfId="8308" xr:uid="{00000000-0005-0000-0000-00002B200000}"/>
    <cellStyle name="Check Cell 6 13" xfId="8309" xr:uid="{00000000-0005-0000-0000-00002C200000}"/>
    <cellStyle name="Check Cell 6 2" xfId="8310" xr:uid="{00000000-0005-0000-0000-00002D200000}"/>
    <cellStyle name="Check Cell 6 2 2" xfId="8311" xr:uid="{00000000-0005-0000-0000-00002E200000}"/>
    <cellStyle name="Check Cell 6 2 2 2" xfId="8312" xr:uid="{00000000-0005-0000-0000-00002F200000}"/>
    <cellStyle name="Check Cell 6 2 2 3" xfId="8313" xr:uid="{00000000-0005-0000-0000-000030200000}"/>
    <cellStyle name="Check Cell 6 2 2 4" xfId="8314" xr:uid="{00000000-0005-0000-0000-000031200000}"/>
    <cellStyle name="Check Cell 6 2 2 5" xfId="8315" xr:uid="{00000000-0005-0000-0000-000032200000}"/>
    <cellStyle name="Check Cell 6 2 2 6" xfId="8316" xr:uid="{00000000-0005-0000-0000-000033200000}"/>
    <cellStyle name="Check Cell 6 2 2 7" xfId="8317" xr:uid="{00000000-0005-0000-0000-000034200000}"/>
    <cellStyle name="Check Cell 6 2 3" xfId="8318" xr:uid="{00000000-0005-0000-0000-000035200000}"/>
    <cellStyle name="Check Cell 6 2 4" xfId="8319" xr:uid="{00000000-0005-0000-0000-000036200000}"/>
    <cellStyle name="Check Cell 6 2 5" xfId="8320" xr:uid="{00000000-0005-0000-0000-000037200000}"/>
    <cellStyle name="Check Cell 6 2 6" xfId="8321" xr:uid="{00000000-0005-0000-0000-000038200000}"/>
    <cellStyle name="Check Cell 6 2 7" xfId="8322" xr:uid="{00000000-0005-0000-0000-000039200000}"/>
    <cellStyle name="Check Cell 6 3" xfId="8323" xr:uid="{00000000-0005-0000-0000-00003A200000}"/>
    <cellStyle name="Check Cell 6 4" xfId="8324" xr:uid="{00000000-0005-0000-0000-00003B200000}"/>
    <cellStyle name="Check Cell 6 5" xfId="8325" xr:uid="{00000000-0005-0000-0000-00003C200000}"/>
    <cellStyle name="Check Cell 6 6" xfId="8326" xr:uid="{00000000-0005-0000-0000-00003D200000}"/>
    <cellStyle name="Check Cell 6 7" xfId="8327" xr:uid="{00000000-0005-0000-0000-00003E200000}"/>
    <cellStyle name="Check Cell 6 8" xfId="8328" xr:uid="{00000000-0005-0000-0000-00003F200000}"/>
    <cellStyle name="Check Cell 6 9" xfId="8329" xr:uid="{00000000-0005-0000-0000-000040200000}"/>
    <cellStyle name="Check Cell 60" xfId="8330" xr:uid="{00000000-0005-0000-0000-000041200000}"/>
    <cellStyle name="Check Cell 61" xfId="8331" xr:uid="{00000000-0005-0000-0000-000042200000}"/>
    <cellStyle name="Check Cell 62" xfId="8332" xr:uid="{00000000-0005-0000-0000-000043200000}"/>
    <cellStyle name="Check Cell 63" xfId="8333" xr:uid="{00000000-0005-0000-0000-000044200000}"/>
    <cellStyle name="Check Cell 64" xfId="8334" xr:uid="{00000000-0005-0000-0000-000045200000}"/>
    <cellStyle name="Check Cell 65" xfId="8335" xr:uid="{00000000-0005-0000-0000-000046200000}"/>
    <cellStyle name="Check Cell 66" xfId="8336" xr:uid="{00000000-0005-0000-0000-000047200000}"/>
    <cellStyle name="Check Cell 67" xfId="8337" xr:uid="{00000000-0005-0000-0000-000048200000}"/>
    <cellStyle name="Check Cell 68" xfId="8338" xr:uid="{00000000-0005-0000-0000-000049200000}"/>
    <cellStyle name="Check Cell 69" xfId="8339" xr:uid="{00000000-0005-0000-0000-00004A200000}"/>
    <cellStyle name="Check Cell 7" xfId="8340" xr:uid="{00000000-0005-0000-0000-00004B200000}"/>
    <cellStyle name="Check Cell 7 10" xfId="8341" xr:uid="{00000000-0005-0000-0000-00004C200000}"/>
    <cellStyle name="Check Cell 7 11" xfId="8342" xr:uid="{00000000-0005-0000-0000-00004D200000}"/>
    <cellStyle name="Check Cell 7 12" xfId="8343" xr:uid="{00000000-0005-0000-0000-00004E200000}"/>
    <cellStyle name="Check Cell 7 13" xfId="8344" xr:uid="{00000000-0005-0000-0000-00004F200000}"/>
    <cellStyle name="Check Cell 7 2" xfId="8345" xr:uid="{00000000-0005-0000-0000-000050200000}"/>
    <cellStyle name="Check Cell 7 2 2" xfId="8346" xr:uid="{00000000-0005-0000-0000-000051200000}"/>
    <cellStyle name="Check Cell 7 2 2 2" xfId="8347" xr:uid="{00000000-0005-0000-0000-000052200000}"/>
    <cellStyle name="Check Cell 7 2 2 3" xfId="8348" xr:uid="{00000000-0005-0000-0000-000053200000}"/>
    <cellStyle name="Check Cell 7 2 2 4" xfId="8349" xr:uid="{00000000-0005-0000-0000-000054200000}"/>
    <cellStyle name="Check Cell 7 2 2 5" xfId="8350" xr:uid="{00000000-0005-0000-0000-000055200000}"/>
    <cellStyle name="Check Cell 7 2 2 6" xfId="8351" xr:uid="{00000000-0005-0000-0000-000056200000}"/>
    <cellStyle name="Check Cell 7 2 2 7" xfId="8352" xr:uid="{00000000-0005-0000-0000-000057200000}"/>
    <cellStyle name="Check Cell 7 2 3" xfId="8353" xr:uid="{00000000-0005-0000-0000-000058200000}"/>
    <cellStyle name="Check Cell 7 2 4" xfId="8354" xr:uid="{00000000-0005-0000-0000-000059200000}"/>
    <cellStyle name="Check Cell 7 2 5" xfId="8355" xr:uid="{00000000-0005-0000-0000-00005A200000}"/>
    <cellStyle name="Check Cell 7 2 6" xfId="8356" xr:uid="{00000000-0005-0000-0000-00005B200000}"/>
    <cellStyle name="Check Cell 7 2 7" xfId="8357" xr:uid="{00000000-0005-0000-0000-00005C200000}"/>
    <cellStyle name="Check Cell 7 3" xfId="8358" xr:uid="{00000000-0005-0000-0000-00005D200000}"/>
    <cellStyle name="Check Cell 7 4" xfId="8359" xr:uid="{00000000-0005-0000-0000-00005E200000}"/>
    <cellStyle name="Check Cell 7 5" xfId="8360" xr:uid="{00000000-0005-0000-0000-00005F200000}"/>
    <cellStyle name="Check Cell 7 6" xfId="8361" xr:uid="{00000000-0005-0000-0000-000060200000}"/>
    <cellStyle name="Check Cell 7 7" xfId="8362" xr:uid="{00000000-0005-0000-0000-000061200000}"/>
    <cellStyle name="Check Cell 7 8" xfId="8363" xr:uid="{00000000-0005-0000-0000-000062200000}"/>
    <cellStyle name="Check Cell 7 9" xfId="8364" xr:uid="{00000000-0005-0000-0000-000063200000}"/>
    <cellStyle name="Check Cell 70" xfId="8365" xr:uid="{00000000-0005-0000-0000-000064200000}"/>
    <cellStyle name="Check Cell 71" xfId="8366" xr:uid="{00000000-0005-0000-0000-000065200000}"/>
    <cellStyle name="Check Cell 72" xfId="8367" xr:uid="{00000000-0005-0000-0000-000066200000}"/>
    <cellStyle name="Check Cell 8" xfId="8368" xr:uid="{00000000-0005-0000-0000-000067200000}"/>
    <cellStyle name="Check Cell 8 2" xfId="8369" xr:uid="{00000000-0005-0000-0000-000068200000}"/>
    <cellStyle name="Check Cell 8 3" xfId="8370" xr:uid="{00000000-0005-0000-0000-000069200000}"/>
    <cellStyle name="Check Cell 8 4" xfId="8371" xr:uid="{00000000-0005-0000-0000-00006A200000}"/>
    <cellStyle name="Check Cell 8 5" xfId="8372" xr:uid="{00000000-0005-0000-0000-00006B200000}"/>
    <cellStyle name="Check Cell 8 6" xfId="8373" xr:uid="{00000000-0005-0000-0000-00006C200000}"/>
    <cellStyle name="Check Cell 8 7" xfId="8374" xr:uid="{00000000-0005-0000-0000-00006D200000}"/>
    <cellStyle name="Check Cell 9" xfId="8375" xr:uid="{00000000-0005-0000-0000-00006E200000}"/>
    <cellStyle name="Comma [00]" xfId="63" xr:uid="{00000000-0005-0000-0000-00006F200000}"/>
    <cellStyle name="Comma [00] 10" xfId="8377" xr:uid="{00000000-0005-0000-0000-000070200000}"/>
    <cellStyle name="Comma [00] 11" xfId="8378" xr:uid="{00000000-0005-0000-0000-000071200000}"/>
    <cellStyle name="Comma [00] 12" xfId="8379" xr:uid="{00000000-0005-0000-0000-000072200000}"/>
    <cellStyle name="Comma [00] 13" xfId="8380" xr:uid="{00000000-0005-0000-0000-000073200000}"/>
    <cellStyle name="Comma [00] 14" xfId="8381" xr:uid="{00000000-0005-0000-0000-000074200000}"/>
    <cellStyle name="Comma [00] 15" xfId="8382" xr:uid="{00000000-0005-0000-0000-000075200000}"/>
    <cellStyle name="Comma [00] 16" xfId="8383" xr:uid="{00000000-0005-0000-0000-000076200000}"/>
    <cellStyle name="Comma [00] 17" xfId="8384" xr:uid="{00000000-0005-0000-0000-000077200000}"/>
    <cellStyle name="Comma [00] 18" xfId="8385" xr:uid="{00000000-0005-0000-0000-000078200000}"/>
    <cellStyle name="Comma [00] 19" xfId="8386" xr:uid="{00000000-0005-0000-0000-000079200000}"/>
    <cellStyle name="Comma [00] 2" xfId="8387" xr:uid="{00000000-0005-0000-0000-00007A200000}"/>
    <cellStyle name="Comma [00] 20" xfId="8388" xr:uid="{00000000-0005-0000-0000-00007B200000}"/>
    <cellStyle name="Comma [00] 21" xfId="8389" xr:uid="{00000000-0005-0000-0000-00007C200000}"/>
    <cellStyle name="Comma [00] 22" xfId="8390" xr:uid="{00000000-0005-0000-0000-00007D200000}"/>
    <cellStyle name="Comma [00] 23" xfId="8391" xr:uid="{00000000-0005-0000-0000-00007E200000}"/>
    <cellStyle name="Comma [00] 23 2" xfId="8392" xr:uid="{00000000-0005-0000-0000-00007F200000}"/>
    <cellStyle name="Comma [00] 23 3" xfId="8393" xr:uid="{00000000-0005-0000-0000-000080200000}"/>
    <cellStyle name="Comma [00] 23 4" xfId="8394" xr:uid="{00000000-0005-0000-0000-000081200000}"/>
    <cellStyle name="Comma [00] 23 5" xfId="8395" xr:uid="{00000000-0005-0000-0000-000082200000}"/>
    <cellStyle name="Comma [00] 23 6" xfId="8396" xr:uid="{00000000-0005-0000-0000-000083200000}"/>
    <cellStyle name="Comma [00] 23 7" xfId="8397" xr:uid="{00000000-0005-0000-0000-000084200000}"/>
    <cellStyle name="Comma [00] 24" xfId="8398" xr:uid="{00000000-0005-0000-0000-000085200000}"/>
    <cellStyle name="Comma [00] 24 2" xfId="8399" xr:uid="{00000000-0005-0000-0000-000086200000}"/>
    <cellStyle name="Comma [00] 24 3" xfId="8400" xr:uid="{00000000-0005-0000-0000-000087200000}"/>
    <cellStyle name="Comma [00] 24 4" xfId="8401" xr:uid="{00000000-0005-0000-0000-000088200000}"/>
    <cellStyle name="Comma [00] 24 5" xfId="8402" xr:uid="{00000000-0005-0000-0000-000089200000}"/>
    <cellStyle name="Comma [00] 24 6" xfId="8403" xr:uid="{00000000-0005-0000-0000-00008A200000}"/>
    <cellStyle name="Comma [00] 24 7" xfId="8404" xr:uid="{00000000-0005-0000-0000-00008B200000}"/>
    <cellStyle name="Comma [00] 25" xfId="8405" xr:uid="{00000000-0005-0000-0000-00008C200000}"/>
    <cellStyle name="Comma [00] 25 2" xfId="8406" xr:uid="{00000000-0005-0000-0000-00008D200000}"/>
    <cellStyle name="Comma [00] 25 3" xfId="8407" xr:uid="{00000000-0005-0000-0000-00008E200000}"/>
    <cellStyle name="Comma [00] 25 4" xfId="8408" xr:uid="{00000000-0005-0000-0000-00008F200000}"/>
    <cellStyle name="Comma [00] 25 5" xfId="8409" xr:uid="{00000000-0005-0000-0000-000090200000}"/>
    <cellStyle name="Comma [00] 25 6" xfId="8410" xr:uid="{00000000-0005-0000-0000-000091200000}"/>
    <cellStyle name="Comma [00] 25 7" xfId="8411" xr:uid="{00000000-0005-0000-0000-000092200000}"/>
    <cellStyle name="Comma [00] 26" xfId="8412" xr:uid="{00000000-0005-0000-0000-000093200000}"/>
    <cellStyle name="Comma [00] 26 2" xfId="8413" xr:uid="{00000000-0005-0000-0000-000094200000}"/>
    <cellStyle name="Comma [00] 26 3" xfId="8414" xr:uid="{00000000-0005-0000-0000-000095200000}"/>
    <cellStyle name="Comma [00] 26 4" xfId="8415" xr:uid="{00000000-0005-0000-0000-000096200000}"/>
    <cellStyle name="Comma [00] 26 5" xfId="8416" xr:uid="{00000000-0005-0000-0000-000097200000}"/>
    <cellStyle name="Comma [00] 26 6" xfId="8417" xr:uid="{00000000-0005-0000-0000-000098200000}"/>
    <cellStyle name="Comma [00] 26 7" xfId="8418" xr:uid="{00000000-0005-0000-0000-000099200000}"/>
    <cellStyle name="Comma [00] 27" xfId="8419" xr:uid="{00000000-0005-0000-0000-00009A200000}"/>
    <cellStyle name="Comma [00] 27 2" xfId="8420" xr:uid="{00000000-0005-0000-0000-00009B200000}"/>
    <cellStyle name="Comma [00] 27 3" xfId="8421" xr:uid="{00000000-0005-0000-0000-00009C200000}"/>
    <cellStyle name="Comma [00] 27 4" xfId="8422" xr:uid="{00000000-0005-0000-0000-00009D200000}"/>
    <cellStyle name="Comma [00] 27 5" xfId="8423" xr:uid="{00000000-0005-0000-0000-00009E200000}"/>
    <cellStyle name="Comma [00] 27 6" xfId="8424" xr:uid="{00000000-0005-0000-0000-00009F200000}"/>
    <cellStyle name="Comma [00] 27 7" xfId="8425" xr:uid="{00000000-0005-0000-0000-0000A0200000}"/>
    <cellStyle name="Comma [00] 28" xfId="8426" xr:uid="{00000000-0005-0000-0000-0000A1200000}"/>
    <cellStyle name="Comma [00] 28 2" xfId="8427" xr:uid="{00000000-0005-0000-0000-0000A2200000}"/>
    <cellStyle name="Comma [00] 28 3" xfId="8428" xr:uid="{00000000-0005-0000-0000-0000A3200000}"/>
    <cellStyle name="Comma [00] 28 4" xfId="8429" xr:uid="{00000000-0005-0000-0000-0000A4200000}"/>
    <cellStyle name="Comma [00] 28 5" xfId="8430" xr:uid="{00000000-0005-0000-0000-0000A5200000}"/>
    <cellStyle name="Comma [00] 28 6" xfId="8431" xr:uid="{00000000-0005-0000-0000-0000A6200000}"/>
    <cellStyle name="Comma [00] 28 7" xfId="8432" xr:uid="{00000000-0005-0000-0000-0000A7200000}"/>
    <cellStyle name="Comma [00] 29" xfId="8433" xr:uid="{00000000-0005-0000-0000-0000A8200000}"/>
    <cellStyle name="Comma [00] 3" xfId="8434" xr:uid="{00000000-0005-0000-0000-0000A9200000}"/>
    <cellStyle name="Comma [00] 30" xfId="8435" xr:uid="{00000000-0005-0000-0000-0000AA200000}"/>
    <cellStyle name="Comma [00] 31" xfId="8436" xr:uid="{00000000-0005-0000-0000-0000AB200000}"/>
    <cellStyle name="Comma [00] 32" xfId="8437" xr:uid="{00000000-0005-0000-0000-0000AC200000}"/>
    <cellStyle name="Comma [00] 33" xfId="8438" xr:uid="{00000000-0005-0000-0000-0000AD200000}"/>
    <cellStyle name="Comma [00] 34" xfId="8439" xr:uid="{00000000-0005-0000-0000-0000AE200000}"/>
    <cellStyle name="Comma [00] 35" xfId="8440" xr:uid="{00000000-0005-0000-0000-0000AF200000}"/>
    <cellStyle name="Comma [00] 36" xfId="8441" xr:uid="{00000000-0005-0000-0000-0000B0200000}"/>
    <cellStyle name="Comma [00] 37" xfId="8442" xr:uid="{00000000-0005-0000-0000-0000B1200000}"/>
    <cellStyle name="Comma [00] 38" xfId="8443" xr:uid="{00000000-0005-0000-0000-0000B2200000}"/>
    <cellStyle name="Comma [00] 39" xfId="8444" xr:uid="{00000000-0005-0000-0000-0000B3200000}"/>
    <cellStyle name="Comma [00] 4" xfId="8445" xr:uid="{00000000-0005-0000-0000-0000B4200000}"/>
    <cellStyle name="Comma [00] 40" xfId="8446" xr:uid="{00000000-0005-0000-0000-0000B5200000}"/>
    <cellStyle name="Comma [00] 41" xfId="8447" xr:uid="{00000000-0005-0000-0000-0000B6200000}"/>
    <cellStyle name="Comma [00] 42" xfId="8448" xr:uid="{00000000-0005-0000-0000-0000B7200000}"/>
    <cellStyle name="Comma [00] 43" xfId="8449" xr:uid="{00000000-0005-0000-0000-0000B8200000}"/>
    <cellStyle name="Comma [00] 44" xfId="8450" xr:uid="{00000000-0005-0000-0000-0000B9200000}"/>
    <cellStyle name="Comma [00] 45" xfId="8451" xr:uid="{00000000-0005-0000-0000-0000BA200000}"/>
    <cellStyle name="Comma [00] 46" xfId="8452" xr:uid="{00000000-0005-0000-0000-0000BB200000}"/>
    <cellStyle name="Comma [00] 47" xfId="8453" xr:uid="{00000000-0005-0000-0000-0000BC200000}"/>
    <cellStyle name="Comma [00] 48" xfId="8454" xr:uid="{00000000-0005-0000-0000-0000BD200000}"/>
    <cellStyle name="Comma [00] 49" xfId="8455" xr:uid="{00000000-0005-0000-0000-0000BE200000}"/>
    <cellStyle name="Comma [00] 5" xfId="8456" xr:uid="{00000000-0005-0000-0000-0000BF200000}"/>
    <cellStyle name="Comma [00] 50" xfId="8457" xr:uid="{00000000-0005-0000-0000-0000C0200000}"/>
    <cellStyle name="Comma [00] 51" xfId="8376" xr:uid="{00000000-0005-0000-0000-0000C1200000}"/>
    <cellStyle name="Comma [00] 6" xfId="8458" xr:uid="{00000000-0005-0000-0000-0000C2200000}"/>
    <cellStyle name="Comma [00] 7" xfId="8459" xr:uid="{00000000-0005-0000-0000-0000C3200000}"/>
    <cellStyle name="Comma [00] 8" xfId="8460" xr:uid="{00000000-0005-0000-0000-0000C4200000}"/>
    <cellStyle name="Comma [00] 9" xfId="8461" xr:uid="{00000000-0005-0000-0000-0000C5200000}"/>
    <cellStyle name="Comma 10" xfId="8462" xr:uid="{00000000-0005-0000-0000-0000C6200000}"/>
    <cellStyle name="Comma 10 2" xfId="8463" xr:uid="{00000000-0005-0000-0000-0000C7200000}"/>
    <cellStyle name="Comma 10 3" xfId="8464" xr:uid="{00000000-0005-0000-0000-0000C8200000}"/>
    <cellStyle name="Comma 10 4" xfId="8465" xr:uid="{00000000-0005-0000-0000-0000C9200000}"/>
    <cellStyle name="Comma 10 5" xfId="8466" xr:uid="{00000000-0005-0000-0000-0000CA200000}"/>
    <cellStyle name="Comma 10 6" xfId="8467" xr:uid="{00000000-0005-0000-0000-0000CB200000}"/>
    <cellStyle name="Comma 10 7" xfId="8468" xr:uid="{00000000-0005-0000-0000-0000CC200000}"/>
    <cellStyle name="Comma 2" xfId="8469" xr:uid="{00000000-0005-0000-0000-0000CD200000}"/>
    <cellStyle name="Comma 2 2" xfId="8470" xr:uid="{00000000-0005-0000-0000-0000CE200000}"/>
    <cellStyle name="Comma 3" xfId="8471" xr:uid="{00000000-0005-0000-0000-0000CF200000}"/>
    <cellStyle name="Comma 4" xfId="8472" xr:uid="{00000000-0005-0000-0000-0000D0200000}"/>
    <cellStyle name="Comma 5" xfId="30326" xr:uid="{00000000-0005-0000-0000-0000D1200000}"/>
    <cellStyle name="Company Name" xfId="8" xr:uid="{00000000-0005-0000-0000-0000D2200000}"/>
    <cellStyle name="Company Name 2" xfId="8474" xr:uid="{00000000-0005-0000-0000-0000D3200000}"/>
    <cellStyle name="Company Name 3" xfId="8473" xr:uid="{00000000-0005-0000-0000-0000D4200000}"/>
    <cellStyle name="Credit" xfId="9" xr:uid="{00000000-0005-0000-0000-0000D5200000}"/>
    <cellStyle name="Credit 2" xfId="8476" xr:uid="{00000000-0005-0000-0000-0000D6200000}"/>
    <cellStyle name="Credit 3" xfId="8475" xr:uid="{00000000-0005-0000-0000-0000D7200000}"/>
    <cellStyle name="Credit subtotal" xfId="10" xr:uid="{00000000-0005-0000-0000-0000D8200000}"/>
    <cellStyle name="Credit subtotal 2" xfId="8478" xr:uid="{00000000-0005-0000-0000-0000D9200000}"/>
    <cellStyle name="Credit subtotal 3" xfId="8477" xr:uid="{00000000-0005-0000-0000-0000DA200000}"/>
    <cellStyle name="Credit Total" xfId="11" xr:uid="{00000000-0005-0000-0000-0000DB200000}"/>
    <cellStyle name="Credit Total 2" xfId="8480" xr:uid="{00000000-0005-0000-0000-0000DC200000}"/>
    <cellStyle name="Credit Total 3" xfId="8479" xr:uid="{00000000-0005-0000-0000-0000DD200000}"/>
    <cellStyle name="Credit_Worksheet in 2210 Ársreikningur - Verslunarfyrirtæki með sundurliðunum án heitis" xfId="12" xr:uid="{00000000-0005-0000-0000-0000DE200000}"/>
    <cellStyle name="Currency [00]" xfId="64" xr:uid="{00000000-0005-0000-0000-0000DF200000}"/>
    <cellStyle name="Currency [00] 10" xfId="8482" xr:uid="{00000000-0005-0000-0000-0000E0200000}"/>
    <cellStyle name="Currency [00] 11" xfId="8483" xr:uid="{00000000-0005-0000-0000-0000E1200000}"/>
    <cellStyle name="Currency [00] 12" xfId="8484" xr:uid="{00000000-0005-0000-0000-0000E2200000}"/>
    <cellStyle name="Currency [00] 13" xfId="8485" xr:uid="{00000000-0005-0000-0000-0000E3200000}"/>
    <cellStyle name="Currency [00] 14" xfId="8486" xr:uid="{00000000-0005-0000-0000-0000E4200000}"/>
    <cellStyle name="Currency [00] 15" xfId="8487" xr:uid="{00000000-0005-0000-0000-0000E5200000}"/>
    <cellStyle name="Currency [00] 16" xfId="8488" xr:uid="{00000000-0005-0000-0000-0000E6200000}"/>
    <cellStyle name="Currency [00] 17" xfId="8489" xr:uid="{00000000-0005-0000-0000-0000E7200000}"/>
    <cellStyle name="Currency [00] 18" xfId="8490" xr:uid="{00000000-0005-0000-0000-0000E8200000}"/>
    <cellStyle name="Currency [00] 19" xfId="8491" xr:uid="{00000000-0005-0000-0000-0000E9200000}"/>
    <cellStyle name="Currency [00] 2" xfId="8492" xr:uid="{00000000-0005-0000-0000-0000EA200000}"/>
    <cellStyle name="Currency [00] 20" xfId="8493" xr:uid="{00000000-0005-0000-0000-0000EB200000}"/>
    <cellStyle name="Currency [00] 21" xfId="8494" xr:uid="{00000000-0005-0000-0000-0000EC200000}"/>
    <cellStyle name="Currency [00] 22" xfId="8495" xr:uid="{00000000-0005-0000-0000-0000ED200000}"/>
    <cellStyle name="Currency [00] 23" xfId="8496" xr:uid="{00000000-0005-0000-0000-0000EE200000}"/>
    <cellStyle name="Currency [00] 23 2" xfId="8497" xr:uid="{00000000-0005-0000-0000-0000EF200000}"/>
    <cellStyle name="Currency [00] 23 3" xfId="8498" xr:uid="{00000000-0005-0000-0000-0000F0200000}"/>
    <cellStyle name="Currency [00] 23 4" xfId="8499" xr:uid="{00000000-0005-0000-0000-0000F1200000}"/>
    <cellStyle name="Currency [00] 23 5" xfId="8500" xr:uid="{00000000-0005-0000-0000-0000F2200000}"/>
    <cellStyle name="Currency [00] 23 6" xfId="8501" xr:uid="{00000000-0005-0000-0000-0000F3200000}"/>
    <cellStyle name="Currency [00] 23 7" xfId="8502" xr:uid="{00000000-0005-0000-0000-0000F4200000}"/>
    <cellStyle name="Currency [00] 24" xfId="8503" xr:uid="{00000000-0005-0000-0000-0000F5200000}"/>
    <cellStyle name="Currency [00] 24 2" xfId="8504" xr:uid="{00000000-0005-0000-0000-0000F6200000}"/>
    <cellStyle name="Currency [00] 24 3" xfId="8505" xr:uid="{00000000-0005-0000-0000-0000F7200000}"/>
    <cellStyle name="Currency [00] 24 4" xfId="8506" xr:uid="{00000000-0005-0000-0000-0000F8200000}"/>
    <cellStyle name="Currency [00] 24 5" xfId="8507" xr:uid="{00000000-0005-0000-0000-0000F9200000}"/>
    <cellStyle name="Currency [00] 24 6" xfId="8508" xr:uid="{00000000-0005-0000-0000-0000FA200000}"/>
    <cellStyle name="Currency [00] 24 7" xfId="8509" xr:uid="{00000000-0005-0000-0000-0000FB200000}"/>
    <cellStyle name="Currency [00] 25" xfId="8510" xr:uid="{00000000-0005-0000-0000-0000FC200000}"/>
    <cellStyle name="Currency [00] 25 2" xfId="8511" xr:uid="{00000000-0005-0000-0000-0000FD200000}"/>
    <cellStyle name="Currency [00] 25 3" xfId="8512" xr:uid="{00000000-0005-0000-0000-0000FE200000}"/>
    <cellStyle name="Currency [00] 25 4" xfId="8513" xr:uid="{00000000-0005-0000-0000-0000FF200000}"/>
    <cellStyle name="Currency [00] 25 5" xfId="8514" xr:uid="{00000000-0005-0000-0000-000000210000}"/>
    <cellStyle name="Currency [00] 25 6" xfId="8515" xr:uid="{00000000-0005-0000-0000-000001210000}"/>
    <cellStyle name="Currency [00] 25 7" xfId="8516" xr:uid="{00000000-0005-0000-0000-000002210000}"/>
    <cellStyle name="Currency [00] 26" xfId="8517" xr:uid="{00000000-0005-0000-0000-000003210000}"/>
    <cellStyle name="Currency [00] 26 2" xfId="8518" xr:uid="{00000000-0005-0000-0000-000004210000}"/>
    <cellStyle name="Currency [00] 26 3" xfId="8519" xr:uid="{00000000-0005-0000-0000-000005210000}"/>
    <cellStyle name="Currency [00] 26 4" xfId="8520" xr:uid="{00000000-0005-0000-0000-000006210000}"/>
    <cellStyle name="Currency [00] 26 5" xfId="8521" xr:uid="{00000000-0005-0000-0000-000007210000}"/>
    <cellStyle name="Currency [00] 26 6" xfId="8522" xr:uid="{00000000-0005-0000-0000-000008210000}"/>
    <cellStyle name="Currency [00] 26 7" xfId="8523" xr:uid="{00000000-0005-0000-0000-000009210000}"/>
    <cellStyle name="Currency [00] 27" xfId="8524" xr:uid="{00000000-0005-0000-0000-00000A210000}"/>
    <cellStyle name="Currency [00] 27 2" xfId="8525" xr:uid="{00000000-0005-0000-0000-00000B210000}"/>
    <cellStyle name="Currency [00] 27 3" xfId="8526" xr:uid="{00000000-0005-0000-0000-00000C210000}"/>
    <cellStyle name="Currency [00] 27 4" xfId="8527" xr:uid="{00000000-0005-0000-0000-00000D210000}"/>
    <cellStyle name="Currency [00] 27 5" xfId="8528" xr:uid="{00000000-0005-0000-0000-00000E210000}"/>
    <cellStyle name="Currency [00] 27 6" xfId="8529" xr:uid="{00000000-0005-0000-0000-00000F210000}"/>
    <cellStyle name="Currency [00] 27 7" xfId="8530" xr:uid="{00000000-0005-0000-0000-000010210000}"/>
    <cellStyle name="Currency [00] 28" xfId="8531" xr:uid="{00000000-0005-0000-0000-000011210000}"/>
    <cellStyle name="Currency [00] 28 2" xfId="8532" xr:uid="{00000000-0005-0000-0000-000012210000}"/>
    <cellStyle name="Currency [00] 28 3" xfId="8533" xr:uid="{00000000-0005-0000-0000-000013210000}"/>
    <cellStyle name="Currency [00] 28 4" xfId="8534" xr:uid="{00000000-0005-0000-0000-000014210000}"/>
    <cellStyle name="Currency [00] 28 5" xfId="8535" xr:uid="{00000000-0005-0000-0000-000015210000}"/>
    <cellStyle name="Currency [00] 28 6" xfId="8536" xr:uid="{00000000-0005-0000-0000-000016210000}"/>
    <cellStyle name="Currency [00] 28 7" xfId="8537" xr:uid="{00000000-0005-0000-0000-000017210000}"/>
    <cellStyle name="Currency [00] 29" xfId="8538" xr:uid="{00000000-0005-0000-0000-000018210000}"/>
    <cellStyle name="Currency [00] 3" xfId="8539" xr:uid="{00000000-0005-0000-0000-000019210000}"/>
    <cellStyle name="Currency [00] 30" xfId="8540" xr:uid="{00000000-0005-0000-0000-00001A210000}"/>
    <cellStyle name="Currency [00] 31" xfId="8541" xr:uid="{00000000-0005-0000-0000-00001B210000}"/>
    <cellStyle name="Currency [00] 32" xfId="8542" xr:uid="{00000000-0005-0000-0000-00001C210000}"/>
    <cellStyle name="Currency [00] 33" xfId="8543" xr:uid="{00000000-0005-0000-0000-00001D210000}"/>
    <cellStyle name="Currency [00] 34" xfId="8544" xr:uid="{00000000-0005-0000-0000-00001E210000}"/>
    <cellStyle name="Currency [00] 35" xfId="8545" xr:uid="{00000000-0005-0000-0000-00001F210000}"/>
    <cellStyle name="Currency [00] 36" xfId="8546" xr:uid="{00000000-0005-0000-0000-000020210000}"/>
    <cellStyle name="Currency [00] 37" xfId="8547" xr:uid="{00000000-0005-0000-0000-000021210000}"/>
    <cellStyle name="Currency [00] 38" xfId="8548" xr:uid="{00000000-0005-0000-0000-000022210000}"/>
    <cellStyle name="Currency [00] 39" xfId="8549" xr:uid="{00000000-0005-0000-0000-000023210000}"/>
    <cellStyle name="Currency [00] 4" xfId="8550" xr:uid="{00000000-0005-0000-0000-000024210000}"/>
    <cellStyle name="Currency [00] 40" xfId="8551" xr:uid="{00000000-0005-0000-0000-000025210000}"/>
    <cellStyle name="Currency [00] 41" xfId="8552" xr:uid="{00000000-0005-0000-0000-000026210000}"/>
    <cellStyle name="Currency [00] 42" xfId="8553" xr:uid="{00000000-0005-0000-0000-000027210000}"/>
    <cellStyle name="Currency [00] 43" xfId="8554" xr:uid="{00000000-0005-0000-0000-000028210000}"/>
    <cellStyle name="Currency [00] 44" xfId="8555" xr:uid="{00000000-0005-0000-0000-000029210000}"/>
    <cellStyle name="Currency [00] 45" xfId="8556" xr:uid="{00000000-0005-0000-0000-00002A210000}"/>
    <cellStyle name="Currency [00] 46" xfId="8557" xr:uid="{00000000-0005-0000-0000-00002B210000}"/>
    <cellStyle name="Currency [00] 47" xfId="8558" xr:uid="{00000000-0005-0000-0000-00002C210000}"/>
    <cellStyle name="Currency [00] 48" xfId="8559" xr:uid="{00000000-0005-0000-0000-00002D210000}"/>
    <cellStyle name="Currency [00] 49" xfId="8560" xr:uid="{00000000-0005-0000-0000-00002E210000}"/>
    <cellStyle name="Currency [00] 5" xfId="8561" xr:uid="{00000000-0005-0000-0000-00002F210000}"/>
    <cellStyle name="Currency [00] 50" xfId="8562" xr:uid="{00000000-0005-0000-0000-000030210000}"/>
    <cellStyle name="Currency [00] 51" xfId="8481" xr:uid="{00000000-0005-0000-0000-000031210000}"/>
    <cellStyle name="Currency [00] 6" xfId="8563" xr:uid="{00000000-0005-0000-0000-000032210000}"/>
    <cellStyle name="Currency [00] 7" xfId="8564" xr:uid="{00000000-0005-0000-0000-000033210000}"/>
    <cellStyle name="Currency [00] 8" xfId="8565" xr:uid="{00000000-0005-0000-0000-000034210000}"/>
    <cellStyle name="Currency [00] 9" xfId="8566" xr:uid="{00000000-0005-0000-0000-000035210000}"/>
    <cellStyle name="Currency 2" xfId="30327" xr:uid="{00000000-0005-0000-0000-000036210000}"/>
    <cellStyle name="Date long" xfId="65" xr:uid="{00000000-0005-0000-0000-000037210000}"/>
    <cellStyle name="Date long 10" xfId="8568" xr:uid="{00000000-0005-0000-0000-000038210000}"/>
    <cellStyle name="Date long 11" xfId="8569" xr:uid="{00000000-0005-0000-0000-000039210000}"/>
    <cellStyle name="Date long 12" xfId="8570" xr:uid="{00000000-0005-0000-0000-00003A210000}"/>
    <cellStyle name="Date long 13" xfId="8571" xr:uid="{00000000-0005-0000-0000-00003B210000}"/>
    <cellStyle name="Date long 14" xfId="8572" xr:uid="{00000000-0005-0000-0000-00003C210000}"/>
    <cellStyle name="Date long 15" xfId="8573" xr:uid="{00000000-0005-0000-0000-00003D210000}"/>
    <cellStyle name="Date long 16" xfId="8574" xr:uid="{00000000-0005-0000-0000-00003E210000}"/>
    <cellStyle name="Date long 17" xfId="8575" xr:uid="{00000000-0005-0000-0000-00003F210000}"/>
    <cellStyle name="Date long 18" xfId="8576" xr:uid="{00000000-0005-0000-0000-000040210000}"/>
    <cellStyle name="Date long 19" xfId="8577" xr:uid="{00000000-0005-0000-0000-000041210000}"/>
    <cellStyle name="Date long 2" xfId="8578" xr:uid="{00000000-0005-0000-0000-000042210000}"/>
    <cellStyle name="Date long 20" xfId="8579" xr:uid="{00000000-0005-0000-0000-000043210000}"/>
    <cellStyle name="Date long 21" xfId="8580" xr:uid="{00000000-0005-0000-0000-000044210000}"/>
    <cellStyle name="Date long 22" xfId="8581" xr:uid="{00000000-0005-0000-0000-000045210000}"/>
    <cellStyle name="Date long 23" xfId="8582" xr:uid="{00000000-0005-0000-0000-000046210000}"/>
    <cellStyle name="Date long 24" xfId="8583" xr:uid="{00000000-0005-0000-0000-000047210000}"/>
    <cellStyle name="Date long 25" xfId="8584" xr:uid="{00000000-0005-0000-0000-000048210000}"/>
    <cellStyle name="Date long 26" xfId="8585" xr:uid="{00000000-0005-0000-0000-000049210000}"/>
    <cellStyle name="Date long 27" xfId="8586" xr:uid="{00000000-0005-0000-0000-00004A210000}"/>
    <cellStyle name="Date long 28" xfId="8587" xr:uid="{00000000-0005-0000-0000-00004B210000}"/>
    <cellStyle name="Date long 29" xfId="8588" xr:uid="{00000000-0005-0000-0000-00004C210000}"/>
    <cellStyle name="Date long 3" xfId="8589" xr:uid="{00000000-0005-0000-0000-00004D210000}"/>
    <cellStyle name="Date long 30" xfId="8590" xr:uid="{00000000-0005-0000-0000-00004E210000}"/>
    <cellStyle name="Date long 31" xfId="8591" xr:uid="{00000000-0005-0000-0000-00004F210000}"/>
    <cellStyle name="Date long 32" xfId="8592" xr:uid="{00000000-0005-0000-0000-000050210000}"/>
    <cellStyle name="Date long 33" xfId="8593" xr:uid="{00000000-0005-0000-0000-000051210000}"/>
    <cellStyle name="Date long 34" xfId="8594" xr:uid="{00000000-0005-0000-0000-000052210000}"/>
    <cellStyle name="Date long 35" xfId="8595" xr:uid="{00000000-0005-0000-0000-000053210000}"/>
    <cellStyle name="Date long 36" xfId="8596" xr:uid="{00000000-0005-0000-0000-000054210000}"/>
    <cellStyle name="Date long 37" xfId="8597" xr:uid="{00000000-0005-0000-0000-000055210000}"/>
    <cellStyle name="Date long 38" xfId="8598" xr:uid="{00000000-0005-0000-0000-000056210000}"/>
    <cellStyle name="Date long 39" xfId="8599" xr:uid="{00000000-0005-0000-0000-000057210000}"/>
    <cellStyle name="Date long 4" xfId="8600" xr:uid="{00000000-0005-0000-0000-000058210000}"/>
    <cellStyle name="Date long 40" xfId="8601" xr:uid="{00000000-0005-0000-0000-000059210000}"/>
    <cellStyle name="Date long 41" xfId="8602" xr:uid="{00000000-0005-0000-0000-00005A210000}"/>
    <cellStyle name="Date long 42" xfId="8603" xr:uid="{00000000-0005-0000-0000-00005B210000}"/>
    <cellStyle name="Date long 43" xfId="8604" xr:uid="{00000000-0005-0000-0000-00005C210000}"/>
    <cellStyle name="Date long 44" xfId="8605" xr:uid="{00000000-0005-0000-0000-00005D210000}"/>
    <cellStyle name="Date long 45" xfId="8567" xr:uid="{00000000-0005-0000-0000-00005E210000}"/>
    <cellStyle name="Date long 5" xfId="8606" xr:uid="{00000000-0005-0000-0000-00005F210000}"/>
    <cellStyle name="Date long 6" xfId="8607" xr:uid="{00000000-0005-0000-0000-000060210000}"/>
    <cellStyle name="Date long 7" xfId="8608" xr:uid="{00000000-0005-0000-0000-000061210000}"/>
    <cellStyle name="Date long 8" xfId="8609" xr:uid="{00000000-0005-0000-0000-000062210000}"/>
    <cellStyle name="Date long 9" xfId="8610" xr:uid="{00000000-0005-0000-0000-000063210000}"/>
    <cellStyle name="Date medium" xfId="66" xr:uid="{00000000-0005-0000-0000-000064210000}"/>
    <cellStyle name="Date medium 10" xfId="8612" xr:uid="{00000000-0005-0000-0000-000065210000}"/>
    <cellStyle name="Date medium 11" xfId="8613" xr:uid="{00000000-0005-0000-0000-000066210000}"/>
    <cellStyle name="Date medium 12" xfId="8614" xr:uid="{00000000-0005-0000-0000-000067210000}"/>
    <cellStyle name="Date medium 13" xfId="8615" xr:uid="{00000000-0005-0000-0000-000068210000}"/>
    <cellStyle name="Date medium 14" xfId="8616" xr:uid="{00000000-0005-0000-0000-000069210000}"/>
    <cellStyle name="Date medium 15" xfId="8617" xr:uid="{00000000-0005-0000-0000-00006A210000}"/>
    <cellStyle name="Date medium 16" xfId="8618" xr:uid="{00000000-0005-0000-0000-00006B210000}"/>
    <cellStyle name="Date medium 17" xfId="8619" xr:uid="{00000000-0005-0000-0000-00006C210000}"/>
    <cellStyle name="Date medium 18" xfId="8620" xr:uid="{00000000-0005-0000-0000-00006D210000}"/>
    <cellStyle name="Date medium 19" xfId="8621" xr:uid="{00000000-0005-0000-0000-00006E210000}"/>
    <cellStyle name="Date medium 2" xfId="8622" xr:uid="{00000000-0005-0000-0000-00006F210000}"/>
    <cellStyle name="Date medium 20" xfId="8623" xr:uid="{00000000-0005-0000-0000-000070210000}"/>
    <cellStyle name="Date medium 21" xfId="8624" xr:uid="{00000000-0005-0000-0000-000071210000}"/>
    <cellStyle name="Date medium 22" xfId="8625" xr:uid="{00000000-0005-0000-0000-000072210000}"/>
    <cellStyle name="Date medium 23" xfId="8626" xr:uid="{00000000-0005-0000-0000-000073210000}"/>
    <cellStyle name="Date medium 24" xfId="8627" xr:uid="{00000000-0005-0000-0000-000074210000}"/>
    <cellStyle name="Date medium 25" xfId="8628" xr:uid="{00000000-0005-0000-0000-000075210000}"/>
    <cellStyle name="Date medium 26" xfId="8629" xr:uid="{00000000-0005-0000-0000-000076210000}"/>
    <cellStyle name="Date medium 27" xfId="8630" xr:uid="{00000000-0005-0000-0000-000077210000}"/>
    <cellStyle name="Date medium 28" xfId="8631" xr:uid="{00000000-0005-0000-0000-000078210000}"/>
    <cellStyle name="Date medium 29" xfId="8632" xr:uid="{00000000-0005-0000-0000-000079210000}"/>
    <cellStyle name="Date medium 3" xfId="8633" xr:uid="{00000000-0005-0000-0000-00007A210000}"/>
    <cellStyle name="Date medium 30" xfId="8634" xr:uid="{00000000-0005-0000-0000-00007B210000}"/>
    <cellStyle name="Date medium 31" xfId="8635" xr:uid="{00000000-0005-0000-0000-00007C210000}"/>
    <cellStyle name="Date medium 32" xfId="8636" xr:uid="{00000000-0005-0000-0000-00007D210000}"/>
    <cellStyle name="Date medium 33" xfId="8637" xr:uid="{00000000-0005-0000-0000-00007E210000}"/>
    <cellStyle name="Date medium 34" xfId="8638" xr:uid="{00000000-0005-0000-0000-00007F210000}"/>
    <cellStyle name="Date medium 35" xfId="8639" xr:uid="{00000000-0005-0000-0000-000080210000}"/>
    <cellStyle name="Date medium 36" xfId="8640" xr:uid="{00000000-0005-0000-0000-000081210000}"/>
    <cellStyle name="Date medium 37" xfId="8641" xr:uid="{00000000-0005-0000-0000-000082210000}"/>
    <cellStyle name="Date medium 38" xfId="8642" xr:uid="{00000000-0005-0000-0000-000083210000}"/>
    <cellStyle name="Date medium 39" xfId="8643" xr:uid="{00000000-0005-0000-0000-000084210000}"/>
    <cellStyle name="Date medium 4" xfId="8644" xr:uid="{00000000-0005-0000-0000-000085210000}"/>
    <cellStyle name="Date medium 40" xfId="8645" xr:uid="{00000000-0005-0000-0000-000086210000}"/>
    <cellStyle name="Date medium 41" xfId="8646" xr:uid="{00000000-0005-0000-0000-000087210000}"/>
    <cellStyle name="Date medium 42" xfId="8647" xr:uid="{00000000-0005-0000-0000-000088210000}"/>
    <cellStyle name="Date medium 43" xfId="8648" xr:uid="{00000000-0005-0000-0000-000089210000}"/>
    <cellStyle name="Date medium 44" xfId="8649" xr:uid="{00000000-0005-0000-0000-00008A210000}"/>
    <cellStyle name="Date medium 45" xfId="8611" xr:uid="{00000000-0005-0000-0000-00008B210000}"/>
    <cellStyle name="Date medium 5" xfId="8650" xr:uid="{00000000-0005-0000-0000-00008C210000}"/>
    <cellStyle name="Date medium 6" xfId="8651" xr:uid="{00000000-0005-0000-0000-00008D210000}"/>
    <cellStyle name="Date medium 7" xfId="8652" xr:uid="{00000000-0005-0000-0000-00008E210000}"/>
    <cellStyle name="Date medium 8" xfId="8653" xr:uid="{00000000-0005-0000-0000-00008F210000}"/>
    <cellStyle name="Date medium 9" xfId="8654" xr:uid="{00000000-0005-0000-0000-000090210000}"/>
    <cellStyle name="Date Short" xfId="67" xr:uid="{00000000-0005-0000-0000-000091210000}"/>
    <cellStyle name="Date Short 2" xfId="8656" xr:uid="{00000000-0005-0000-0000-000092210000}"/>
    <cellStyle name="Date Short 3" xfId="8655" xr:uid="{00000000-0005-0000-0000-000093210000}"/>
    <cellStyle name="Debit" xfId="13" xr:uid="{00000000-0005-0000-0000-000094210000}"/>
    <cellStyle name="Debit 2" xfId="8658" xr:uid="{00000000-0005-0000-0000-000095210000}"/>
    <cellStyle name="Debit 3" xfId="8657" xr:uid="{00000000-0005-0000-0000-000096210000}"/>
    <cellStyle name="Debit subtotal" xfId="14" xr:uid="{00000000-0005-0000-0000-000097210000}"/>
    <cellStyle name="Debit subtotal 2" xfId="8660" xr:uid="{00000000-0005-0000-0000-000098210000}"/>
    <cellStyle name="Debit subtotal 3" xfId="8659" xr:uid="{00000000-0005-0000-0000-000099210000}"/>
    <cellStyle name="Debit Total" xfId="15" xr:uid="{00000000-0005-0000-0000-00009A210000}"/>
    <cellStyle name="Debit Total 2" xfId="8662" xr:uid="{00000000-0005-0000-0000-00009B210000}"/>
    <cellStyle name="Debit Total 3" xfId="8661" xr:uid="{00000000-0005-0000-0000-00009C210000}"/>
    <cellStyle name="Debit_Worksheet in 2210 Ársreikningur - Verslunarfyrirtæki með sundurliðunum án heitis" xfId="16" xr:uid="{00000000-0005-0000-0000-00009D210000}"/>
    <cellStyle name="Decimal" xfId="17" xr:uid="{00000000-0005-0000-0000-00009E210000}"/>
    <cellStyle name="Decimal (negative)" xfId="18" xr:uid="{00000000-0005-0000-0000-00009F210000}"/>
    <cellStyle name="Decimal (negative) 2" xfId="8665" xr:uid="{00000000-0005-0000-0000-0000A0210000}"/>
    <cellStyle name="Decimal (negative) 3" xfId="8666" xr:uid="{00000000-0005-0000-0000-0000A1210000}"/>
    <cellStyle name="Decimal (negative) 4" xfId="8664" xr:uid="{00000000-0005-0000-0000-0000A2210000}"/>
    <cellStyle name="Decimal 2" xfId="8667" xr:uid="{00000000-0005-0000-0000-0000A3210000}"/>
    <cellStyle name="Decimal 3" xfId="8668" xr:uid="{00000000-0005-0000-0000-0000A4210000}"/>
    <cellStyle name="Decimal 4" xfId="8669" xr:uid="{00000000-0005-0000-0000-0000A5210000}"/>
    <cellStyle name="Decimal 5" xfId="8670" xr:uid="{00000000-0005-0000-0000-0000A6210000}"/>
    <cellStyle name="Decimal 6" xfId="8671" xr:uid="{00000000-0005-0000-0000-0000A7210000}"/>
    <cellStyle name="Decimal 7" xfId="8672" xr:uid="{00000000-0005-0000-0000-0000A8210000}"/>
    <cellStyle name="Decimal 8" xfId="8673" xr:uid="{00000000-0005-0000-0000-0000A9210000}"/>
    <cellStyle name="Decimal 9" xfId="8663" xr:uid="{00000000-0005-0000-0000-0000AA210000}"/>
    <cellStyle name="Enter Currency (0)" xfId="68" xr:uid="{00000000-0005-0000-0000-0000AB210000}"/>
    <cellStyle name="Enter Currency (0) 10" xfId="8675" xr:uid="{00000000-0005-0000-0000-0000AC210000}"/>
    <cellStyle name="Enter Currency (0) 11" xfId="8676" xr:uid="{00000000-0005-0000-0000-0000AD210000}"/>
    <cellStyle name="Enter Currency (0) 12" xfId="8677" xr:uid="{00000000-0005-0000-0000-0000AE210000}"/>
    <cellStyle name="Enter Currency (0) 13" xfId="8678" xr:uid="{00000000-0005-0000-0000-0000AF210000}"/>
    <cellStyle name="Enter Currency (0) 14" xfId="8679" xr:uid="{00000000-0005-0000-0000-0000B0210000}"/>
    <cellStyle name="Enter Currency (0) 15" xfId="8680" xr:uid="{00000000-0005-0000-0000-0000B1210000}"/>
    <cellStyle name="Enter Currency (0) 16" xfId="8681" xr:uid="{00000000-0005-0000-0000-0000B2210000}"/>
    <cellStyle name="Enter Currency (0) 17" xfId="8682" xr:uid="{00000000-0005-0000-0000-0000B3210000}"/>
    <cellStyle name="Enter Currency (0) 18" xfId="8683" xr:uid="{00000000-0005-0000-0000-0000B4210000}"/>
    <cellStyle name="Enter Currency (0) 19" xfId="8684" xr:uid="{00000000-0005-0000-0000-0000B5210000}"/>
    <cellStyle name="Enter Currency (0) 2" xfId="8685" xr:uid="{00000000-0005-0000-0000-0000B6210000}"/>
    <cellStyle name="Enter Currency (0) 20" xfId="8686" xr:uid="{00000000-0005-0000-0000-0000B7210000}"/>
    <cellStyle name="Enter Currency (0) 21" xfId="8687" xr:uid="{00000000-0005-0000-0000-0000B8210000}"/>
    <cellStyle name="Enter Currency (0) 22" xfId="8688" xr:uid="{00000000-0005-0000-0000-0000B9210000}"/>
    <cellStyle name="Enter Currency (0) 23" xfId="8689" xr:uid="{00000000-0005-0000-0000-0000BA210000}"/>
    <cellStyle name="Enter Currency (0) 23 2" xfId="8690" xr:uid="{00000000-0005-0000-0000-0000BB210000}"/>
    <cellStyle name="Enter Currency (0) 23 3" xfId="8691" xr:uid="{00000000-0005-0000-0000-0000BC210000}"/>
    <cellStyle name="Enter Currency (0) 23 4" xfId="8692" xr:uid="{00000000-0005-0000-0000-0000BD210000}"/>
    <cellStyle name="Enter Currency (0) 23 5" xfId="8693" xr:uid="{00000000-0005-0000-0000-0000BE210000}"/>
    <cellStyle name="Enter Currency (0) 23 6" xfId="8694" xr:uid="{00000000-0005-0000-0000-0000BF210000}"/>
    <cellStyle name="Enter Currency (0) 23 7" xfId="8695" xr:uid="{00000000-0005-0000-0000-0000C0210000}"/>
    <cellStyle name="Enter Currency (0) 24" xfId="8696" xr:uid="{00000000-0005-0000-0000-0000C1210000}"/>
    <cellStyle name="Enter Currency (0) 24 2" xfId="8697" xr:uid="{00000000-0005-0000-0000-0000C2210000}"/>
    <cellStyle name="Enter Currency (0) 24 3" xfId="8698" xr:uid="{00000000-0005-0000-0000-0000C3210000}"/>
    <cellStyle name="Enter Currency (0) 24 4" xfId="8699" xr:uid="{00000000-0005-0000-0000-0000C4210000}"/>
    <cellStyle name="Enter Currency (0) 24 5" xfId="8700" xr:uid="{00000000-0005-0000-0000-0000C5210000}"/>
    <cellStyle name="Enter Currency (0) 24 6" xfId="8701" xr:uid="{00000000-0005-0000-0000-0000C6210000}"/>
    <cellStyle name="Enter Currency (0) 24 7" xfId="8702" xr:uid="{00000000-0005-0000-0000-0000C7210000}"/>
    <cellStyle name="Enter Currency (0) 25" xfId="8703" xr:uid="{00000000-0005-0000-0000-0000C8210000}"/>
    <cellStyle name="Enter Currency (0) 25 2" xfId="8704" xr:uid="{00000000-0005-0000-0000-0000C9210000}"/>
    <cellStyle name="Enter Currency (0) 25 3" xfId="8705" xr:uid="{00000000-0005-0000-0000-0000CA210000}"/>
    <cellStyle name="Enter Currency (0) 25 4" xfId="8706" xr:uid="{00000000-0005-0000-0000-0000CB210000}"/>
    <cellStyle name="Enter Currency (0) 25 5" xfId="8707" xr:uid="{00000000-0005-0000-0000-0000CC210000}"/>
    <cellStyle name="Enter Currency (0) 25 6" xfId="8708" xr:uid="{00000000-0005-0000-0000-0000CD210000}"/>
    <cellStyle name="Enter Currency (0) 25 7" xfId="8709" xr:uid="{00000000-0005-0000-0000-0000CE210000}"/>
    <cellStyle name="Enter Currency (0) 26" xfId="8710" xr:uid="{00000000-0005-0000-0000-0000CF210000}"/>
    <cellStyle name="Enter Currency (0) 26 2" xfId="8711" xr:uid="{00000000-0005-0000-0000-0000D0210000}"/>
    <cellStyle name="Enter Currency (0) 26 3" xfId="8712" xr:uid="{00000000-0005-0000-0000-0000D1210000}"/>
    <cellStyle name="Enter Currency (0) 26 4" xfId="8713" xr:uid="{00000000-0005-0000-0000-0000D2210000}"/>
    <cellStyle name="Enter Currency (0) 26 5" xfId="8714" xr:uid="{00000000-0005-0000-0000-0000D3210000}"/>
    <cellStyle name="Enter Currency (0) 26 6" xfId="8715" xr:uid="{00000000-0005-0000-0000-0000D4210000}"/>
    <cellStyle name="Enter Currency (0) 26 7" xfId="8716" xr:uid="{00000000-0005-0000-0000-0000D5210000}"/>
    <cellStyle name="Enter Currency (0) 27" xfId="8717" xr:uid="{00000000-0005-0000-0000-0000D6210000}"/>
    <cellStyle name="Enter Currency (0) 27 2" xfId="8718" xr:uid="{00000000-0005-0000-0000-0000D7210000}"/>
    <cellStyle name="Enter Currency (0) 27 3" xfId="8719" xr:uid="{00000000-0005-0000-0000-0000D8210000}"/>
    <cellStyle name="Enter Currency (0) 27 4" xfId="8720" xr:uid="{00000000-0005-0000-0000-0000D9210000}"/>
    <cellStyle name="Enter Currency (0) 27 5" xfId="8721" xr:uid="{00000000-0005-0000-0000-0000DA210000}"/>
    <cellStyle name="Enter Currency (0) 27 6" xfId="8722" xr:uid="{00000000-0005-0000-0000-0000DB210000}"/>
    <cellStyle name="Enter Currency (0) 27 7" xfId="8723" xr:uid="{00000000-0005-0000-0000-0000DC210000}"/>
    <cellStyle name="Enter Currency (0) 28" xfId="8724" xr:uid="{00000000-0005-0000-0000-0000DD210000}"/>
    <cellStyle name="Enter Currency (0) 28 2" xfId="8725" xr:uid="{00000000-0005-0000-0000-0000DE210000}"/>
    <cellStyle name="Enter Currency (0) 28 3" xfId="8726" xr:uid="{00000000-0005-0000-0000-0000DF210000}"/>
    <cellStyle name="Enter Currency (0) 28 4" xfId="8727" xr:uid="{00000000-0005-0000-0000-0000E0210000}"/>
    <cellStyle name="Enter Currency (0) 28 5" xfId="8728" xr:uid="{00000000-0005-0000-0000-0000E1210000}"/>
    <cellStyle name="Enter Currency (0) 28 6" xfId="8729" xr:uid="{00000000-0005-0000-0000-0000E2210000}"/>
    <cellStyle name="Enter Currency (0) 28 7" xfId="8730" xr:uid="{00000000-0005-0000-0000-0000E3210000}"/>
    <cellStyle name="Enter Currency (0) 29" xfId="8731" xr:uid="{00000000-0005-0000-0000-0000E4210000}"/>
    <cellStyle name="Enter Currency (0) 3" xfId="8732" xr:uid="{00000000-0005-0000-0000-0000E5210000}"/>
    <cellStyle name="Enter Currency (0) 30" xfId="8733" xr:uid="{00000000-0005-0000-0000-0000E6210000}"/>
    <cellStyle name="Enter Currency (0) 31" xfId="8734" xr:uid="{00000000-0005-0000-0000-0000E7210000}"/>
    <cellStyle name="Enter Currency (0) 32" xfId="8735" xr:uid="{00000000-0005-0000-0000-0000E8210000}"/>
    <cellStyle name="Enter Currency (0) 33" xfId="8736" xr:uid="{00000000-0005-0000-0000-0000E9210000}"/>
    <cellStyle name="Enter Currency (0) 34" xfId="8737" xr:uid="{00000000-0005-0000-0000-0000EA210000}"/>
    <cellStyle name="Enter Currency (0) 35" xfId="8738" xr:uid="{00000000-0005-0000-0000-0000EB210000}"/>
    <cellStyle name="Enter Currency (0) 36" xfId="8739" xr:uid="{00000000-0005-0000-0000-0000EC210000}"/>
    <cellStyle name="Enter Currency (0) 37" xfId="8740" xr:uid="{00000000-0005-0000-0000-0000ED210000}"/>
    <cellStyle name="Enter Currency (0) 38" xfId="8741" xr:uid="{00000000-0005-0000-0000-0000EE210000}"/>
    <cellStyle name="Enter Currency (0) 39" xfId="8742" xr:uid="{00000000-0005-0000-0000-0000EF210000}"/>
    <cellStyle name="Enter Currency (0) 4" xfId="8743" xr:uid="{00000000-0005-0000-0000-0000F0210000}"/>
    <cellStyle name="Enter Currency (0) 40" xfId="8744" xr:uid="{00000000-0005-0000-0000-0000F1210000}"/>
    <cellStyle name="Enter Currency (0) 41" xfId="8745" xr:uid="{00000000-0005-0000-0000-0000F2210000}"/>
    <cellStyle name="Enter Currency (0) 42" xfId="8746" xr:uid="{00000000-0005-0000-0000-0000F3210000}"/>
    <cellStyle name="Enter Currency (0) 43" xfId="8747" xr:uid="{00000000-0005-0000-0000-0000F4210000}"/>
    <cellStyle name="Enter Currency (0) 44" xfId="8748" xr:uid="{00000000-0005-0000-0000-0000F5210000}"/>
    <cellStyle name="Enter Currency (0) 45" xfId="8749" xr:uid="{00000000-0005-0000-0000-0000F6210000}"/>
    <cellStyle name="Enter Currency (0) 46" xfId="8750" xr:uid="{00000000-0005-0000-0000-0000F7210000}"/>
    <cellStyle name="Enter Currency (0) 47" xfId="8751" xr:uid="{00000000-0005-0000-0000-0000F8210000}"/>
    <cellStyle name="Enter Currency (0) 48" xfId="8752" xr:uid="{00000000-0005-0000-0000-0000F9210000}"/>
    <cellStyle name="Enter Currency (0) 49" xfId="8753" xr:uid="{00000000-0005-0000-0000-0000FA210000}"/>
    <cellStyle name="Enter Currency (0) 5" xfId="8754" xr:uid="{00000000-0005-0000-0000-0000FB210000}"/>
    <cellStyle name="Enter Currency (0) 50" xfId="8755" xr:uid="{00000000-0005-0000-0000-0000FC210000}"/>
    <cellStyle name="Enter Currency (0) 51" xfId="8674" xr:uid="{00000000-0005-0000-0000-0000FD210000}"/>
    <cellStyle name="Enter Currency (0) 6" xfId="8756" xr:uid="{00000000-0005-0000-0000-0000FE210000}"/>
    <cellStyle name="Enter Currency (0) 7" xfId="8757" xr:uid="{00000000-0005-0000-0000-0000FF210000}"/>
    <cellStyle name="Enter Currency (0) 8" xfId="8758" xr:uid="{00000000-0005-0000-0000-000000220000}"/>
    <cellStyle name="Enter Currency (0) 9" xfId="8759" xr:uid="{00000000-0005-0000-0000-000001220000}"/>
    <cellStyle name="Enter Currency (2)" xfId="69" xr:uid="{00000000-0005-0000-0000-000002220000}"/>
    <cellStyle name="Enter Currency (2) 10" xfId="8761" xr:uid="{00000000-0005-0000-0000-000003220000}"/>
    <cellStyle name="Enter Currency (2) 11" xfId="8762" xr:uid="{00000000-0005-0000-0000-000004220000}"/>
    <cellStyle name="Enter Currency (2) 12" xfId="8763" xr:uid="{00000000-0005-0000-0000-000005220000}"/>
    <cellStyle name="Enter Currency (2) 13" xfId="8764" xr:uid="{00000000-0005-0000-0000-000006220000}"/>
    <cellStyle name="Enter Currency (2) 14" xfId="8765" xr:uid="{00000000-0005-0000-0000-000007220000}"/>
    <cellStyle name="Enter Currency (2) 15" xfId="8766" xr:uid="{00000000-0005-0000-0000-000008220000}"/>
    <cellStyle name="Enter Currency (2) 16" xfId="8767" xr:uid="{00000000-0005-0000-0000-000009220000}"/>
    <cellStyle name="Enter Currency (2) 17" xfId="8768" xr:uid="{00000000-0005-0000-0000-00000A220000}"/>
    <cellStyle name="Enter Currency (2) 18" xfId="8769" xr:uid="{00000000-0005-0000-0000-00000B220000}"/>
    <cellStyle name="Enter Currency (2) 19" xfId="8770" xr:uid="{00000000-0005-0000-0000-00000C220000}"/>
    <cellStyle name="Enter Currency (2) 2" xfId="8771" xr:uid="{00000000-0005-0000-0000-00000D220000}"/>
    <cellStyle name="Enter Currency (2) 20" xfId="8772" xr:uid="{00000000-0005-0000-0000-00000E220000}"/>
    <cellStyle name="Enter Currency (2) 21" xfId="8773" xr:uid="{00000000-0005-0000-0000-00000F220000}"/>
    <cellStyle name="Enter Currency (2) 22" xfId="8774" xr:uid="{00000000-0005-0000-0000-000010220000}"/>
    <cellStyle name="Enter Currency (2) 23" xfId="8775" xr:uid="{00000000-0005-0000-0000-000011220000}"/>
    <cellStyle name="Enter Currency (2) 23 2" xfId="8776" xr:uid="{00000000-0005-0000-0000-000012220000}"/>
    <cellStyle name="Enter Currency (2) 23 3" xfId="8777" xr:uid="{00000000-0005-0000-0000-000013220000}"/>
    <cellStyle name="Enter Currency (2) 23 4" xfId="8778" xr:uid="{00000000-0005-0000-0000-000014220000}"/>
    <cellStyle name="Enter Currency (2) 23 5" xfId="8779" xr:uid="{00000000-0005-0000-0000-000015220000}"/>
    <cellStyle name="Enter Currency (2) 23 6" xfId="8780" xr:uid="{00000000-0005-0000-0000-000016220000}"/>
    <cellStyle name="Enter Currency (2) 23 7" xfId="8781" xr:uid="{00000000-0005-0000-0000-000017220000}"/>
    <cellStyle name="Enter Currency (2) 24" xfId="8782" xr:uid="{00000000-0005-0000-0000-000018220000}"/>
    <cellStyle name="Enter Currency (2) 24 2" xfId="8783" xr:uid="{00000000-0005-0000-0000-000019220000}"/>
    <cellStyle name="Enter Currency (2) 24 3" xfId="8784" xr:uid="{00000000-0005-0000-0000-00001A220000}"/>
    <cellStyle name="Enter Currency (2) 24 4" xfId="8785" xr:uid="{00000000-0005-0000-0000-00001B220000}"/>
    <cellStyle name="Enter Currency (2) 24 5" xfId="8786" xr:uid="{00000000-0005-0000-0000-00001C220000}"/>
    <cellStyle name="Enter Currency (2) 24 6" xfId="8787" xr:uid="{00000000-0005-0000-0000-00001D220000}"/>
    <cellStyle name="Enter Currency (2) 24 7" xfId="8788" xr:uid="{00000000-0005-0000-0000-00001E220000}"/>
    <cellStyle name="Enter Currency (2) 25" xfId="8789" xr:uid="{00000000-0005-0000-0000-00001F220000}"/>
    <cellStyle name="Enter Currency (2) 25 2" xfId="8790" xr:uid="{00000000-0005-0000-0000-000020220000}"/>
    <cellStyle name="Enter Currency (2) 25 3" xfId="8791" xr:uid="{00000000-0005-0000-0000-000021220000}"/>
    <cellStyle name="Enter Currency (2) 25 4" xfId="8792" xr:uid="{00000000-0005-0000-0000-000022220000}"/>
    <cellStyle name="Enter Currency (2) 25 5" xfId="8793" xr:uid="{00000000-0005-0000-0000-000023220000}"/>
    <cellStyle name="Enter Currency (2) 25 6" xfId="8794" xr:uid="{00000000-0005-0000-0000-000024220000}"/>
    <cellStyle name="Enter Currency (2) 25 7" xfId="8795" xr:uid="{00000000-0005-0000-0000-000025220000}"/>
    <cellStyle name="Enter Currency (2) 26" xfId="8796" xr:uid="{00000000-0005-0000-0000-000026220000}"/>
    <cellStyle name="Enter Currency (2) 26 2" xfId="8797" xr:uid="{00000000-0005-0000-0000-000027220000}"/>
    <cellStyle name="Enter Currency (2) 26 3" xfId="8798" xr:uid="{00000000-0005-0000-0000-000028220000}"/>
    <cellStyle name="Enter Currency (2) 26 4" xfId="8799" xr:uid="{00000000-0005-0000-0000-000029220000}"/>
    <cellStyle name="Enter Currency (2) 26 5" xfId="8800" xr:uid="{00000000-0005-0000-0000-00002A220000}"/>
    <cellStyle name="Enter Currency (2) 26 6" xfId="8801" xr:uid="{00000000-0005-0000-0000-00002B220000}"/>
    <cellStyle name="Enter Currency (2) 26 7" xfId="8802" xr:uid="{00000000-0005-0000-0000-00002C220000}"/>
    <cellStyle name="Enter Currency (2) 27" xfId="8803" xr:uid="{00000000-0005-0000-0000-00002D220000}"/>
    <cellStyle name="Enter Currency (2) 27 2" xfId="8804" xr:uid="{00000000-0005-0000-0000-00002E220000}"/>
    <cellStyle name="Enter Currency (2) 27 3" xfId="8805" xr:uid="{00000000-0005-0000-0000-00002F220000}"/>
    <cellStyle name="Enter Currency (2) 27 4" xfId="8806" xr:uid="{00000000-0005-0000-0000-000030220000}"/>
    <cellStyle name="Enter Currency (2) 27 5" xfId="8807" xr:uid="{00000000-0005-0000-0000-000031220000}"/>
    <cellStyle name="Enter Currency (2) 27 6" xfId="8808" xr:uid="{00000000-0005-0000-0000-000032220000}"/>
    <cellStyle name="Enter Currency (2) 27 7" xfId="8809" xr:uid="{00000000-0005-0000-0000-000033220000}"/>
    <cellStyle name="Enter Currency (2) 28" xfId="8810" xr:uid="{00000000-0005-0000-0000-000034220000}"/>
    <cellStyle name="Enter Currency (2) 28 2" xfId="8811" xr:uid="{00000000-0005-0000-0000-000035220000}"/>
    <cellStyle name="Enter Currency (2) 28 3" xfId="8812" xr:uid="{00000000-0005-0000-0000-000036220000}"/>
    <cellStyle name="Enter Currency (2) 28 4" xfId="8813" xr:uid="{00000000-0005-0000-0000-000037220000}"/>
    <cellStyle name="Enter Currency (2) 28 5" xfId="8814" xr:uid="{00000000-0005-0000-0000-000038220000}"/>
    <cellStyle name="Enter Currency (2) 28 6" xfId="8815" xr:uid="{00000000-0005-0000-0000-000039220000}"/>
    <cellStyle name="Enter Currency (2) 28 7" xfId="8816" xr:uid="{00000000-0005-0000-0000-00003A220000}"/>
    <cellStyle name="Enter Currency (2) 29" xfId="8817" xr:uid="{00000000-0005-0000-0000-00003B220000}"/>
    <cellStyle name="Enter Currency (2) 3" xfId="8818" xr:uid="{00000000-0005-0000-0000-00003C220000}"/>
    <cellStyle name="Enter Currency (2) 30" xfId="8819" xr:uid="{00000000-0005-0000-0000-00003D220000}"/>
    <cellStyle name="Enter Currency (2) 31" xfId="8820" xr:uid="{00000000-0005-0000-0000-00003E220000}"/>
    <cellStyle name="Enter Currency (2) 32" xfId="8821" xr:uid="{00000000-0005-0000-0000-00003F220000}"/>
    <cellStyle name="Enter Currency (2) 33" xfId="8822" xr:uid="{00000000-0005-0000-0000-000040220000}"/>
    <cellStyle name="Enter Currency (2) 34" xfId="8823" xr:uid="{00000000-0005-0000-0000-000041220000}"/>
    <cellStyle name="Enter Currency (2) 35" xfId="8824" xr:uid="{00000000-0005-0000-0000-000042220000}"/>
    <cellStyle name="Enter Currency (2) 36" xfId="8825" xr:uid="{00000000-0005-0000-0000-000043220000}"/>
    <cellStyle name="Enter Currency (2) 37" xfId="8826" xr:uid="{00000000-0005-0000-0000-000044220000}"/>
    <cellStyle name="Enter Currency (2) 38" xfId="8827" xr:uid="{00000000-0005-0000-0000-000045220000}"/>
    <cellStyle name="Enter Currency (2) 39" xfId="8828" xr:uid="{00000000-0005-0000-0000-000046220000}"/>
    <cellStyle name="Enter Currency (2) 4" xfId="8829" xr:uid="{00000000-0005-0000-0000-000047220000}"/>
    <cellStyle name="Enter Currency (2) 40" xfId="8830" xr:uid="{00000000-0005-0000-0000-000048220000}"/>
    <cellStyle name="Enter Currency (2) 41" xfId="8831" xr:uid="{00000000-0005-0000-0000-000049220000}"/>
    <cellStyle name="Enter Currency (2) 42" xfId="8832" xr:uid="{00000000-0005-0000-0000-00004A220000}"/>
    <cellStyle name="Enter Currency (2) 43" xfId="8833" xr:uid="{00000000-0005-0000-0000-00004B220000}"/>
    <cellStyle name="Enter Currency (2) 44" xfId="8834" xr:uid="{00000000-0005-0000-0000-00004C220000}"/>
    <cellStyle name="Enter Currency (2) 45" xfId="8835" xr:uid="{00000000-0005-0000-0000-00004D220000}"/>
    <cellStyle name="Enter Currency (2) 46" xfId="8836" xr:uid="{00000000-0005-0000-0000-00004E220000}"/>
    <cellStyle name="Enter Currency (2) 47" xfId="8837" xr:uid="{00000000-0005-0000-0000-00004F220000}"/>
    <cellStyle name="Enter Currency (2) 48" xfId="8838" xr:uid="{00000000-0005-0000-0000-000050220000}"/>
    <cellStyle name="Enter Currency (2) 49" xfId="8839" xr:uid="{00000000-0005-0000-0000-000051220000}"/>
    <cellStyle name="Enter Currency (2) 5" xfId="8840" xr:uid="{00000000-0005-0000-0000-000052220000}"/>
    <cellStyle name="Enter Currency (2) 50" xfId="8841" xr:uid="{00000000-0005-0000-0000-000053220000}"/>
    <cellStyle name="Enter Currency (2) 51" xfId="8760" xr:uid="{00000000-0005-0000-0000-000054220000}"/>
    <cellStyle name="Enter Currency (2) 6" xfId="8842" xr:uid="{00000000-0005-0000-0000-000055220000}"/>
    <cellStyle name="Enter Currency (2) 7" xfId="8843" xr:uid="{00000000-0005-0000-0000-000056220000}"/>
    <cellStyle name="Enter Currency (2) 8" xfId="8844" xr:uid="{00000000-0005-0000-0000-000057220000}"/>
    <cellStyle name="Enter Currency (2) 9" xfId="8845" xr:uid="{00000000-0005-0000-0000-000058220000}"/>
    <cellStyle name="Enter Units (0)" xfId="70" xr:uid="{00000000-0005-0000-0000-000059220000}"/>
    <cellStyle name="Enter Units (0) 10" xfId="8847" xr:uid="{00000000-0005-0000-0000-00005A220000}"/>
    <cellStyle name="Enter Units (0) 11" xfId="8848" xr:uid="{00000000-0005-0000-0000-00005B220000}"/>
    <cellStyle name="Enter Units (0) 12" xfId="8849" xr:uid="{00000000-0005-0000-0000-00005C220000}"/>
    <cellStyle name="Enter Units (0) 13" xfId="8850" xr:uid="{00000000-0005-0000-0000-00005D220000}"/>
    <cellStyle name="Enter Units (0) 14" xfId="8851" xr:uid="{00000000-0005-0000-0000-00005E220000}"/>
    <cellStyle name="Enter Units (0) 15" xfId="8852" xr:uid="{00000000-0005-0000-0000-00005F220000}"/>
    <cellStyle name="Enter Units (0) 16" xfId="8853" xr:uid="{00000000-0005-0000-0000-000060220000}"/>
    <cellStyle name="Enter Units (0) 17" xfId="8854" xr:uid="{00000000-0005-0000-0000-000061220000}"/>
    <cellStyle name="Enter Units (0) 18" xfId="8855" xr:uid="{00000000-0005-0000-0000-000062220000}"/>
    <cellStyle name="Enter Units (0) 19" xfId="8856" xr:uid="{00000000-0005-0000-0000-000063220000}"/>
    <cellStyle name="Enter Units (0) 2" xfId="8857" xr:uid="{00000000-0005-0000-0000-000064220000}"/>
    <cellStyle name="Enter Units (0) 20" xfId="8858" xr:uid="{00000000-0005-0000-0000-000065220000}"/>
    <cellStyle name="Enter Units (0) 21" xfId="8859" xr:uid="{00000000-0005-0000-0000-000066220000}"/>
    <cellStyle name="Enter Units (0) 22" xfId="8860" xr:uid="{00000000-0005-0000-0000-000067220000}"/>
    <cellStyle name="Enter Units (0) 23" xfId="8861" xr:uid="{00000000-0005-0000-0000-000068220000}"/>
    <cellStyle name="Enter Units (0) 23 2" xfId="8862" xr:uid="{00000000-0005-0000-0000-000069220000}"/>
    <cellStyle name="Enter Units (0) 23 3" xfId="8863" xr:uid="{00000000-0005-0000-0000-00006A220000}"/>
    <cellStyle name="Enter Units (0) 23 4" xfId="8864" xr:uid="{00000000-0005-0000-0000-00006B220000}"/>
    <cellStyle name="Enter Units (0) 23 5" xfId="8865" xr:uid="{00000000-0005-0000-0000-00006C220000}"/>
    <cellStyle name="Enter Units (0) 23 6" xfId="8866" xr:uid="{00000000-0005-0000-0000-00006D220000}"/>
    <cellStyle name="Enter Units (0) 23 7" xfId="8867" xr:uid="{00000000-0005-0000-0000-00006E220000}"/>
    <cellStyle name="Enter Units (0) 24" xfId="8868" xr:uid="{00000000-0005-0000-0000-00006F220000}"/>
    <cellStyle name="Enter Units (0) 24 2" xfId="8869" xr:uid="{00000000-0005-0000-0000-000070220000}"/>
    <cellStyle name="Enter Units (0) 24 3" xfId="8870" xr:uid="{00000000-0005-0000-0000-000071220000}"/>
    <cellStyle name="Enter Units (0) 24 4" xfId="8871" xr:uid="{00000000-0005-0000-0000-000072220000}"/>
    <cellStyle name="Enter Units (0) 24 5" xfId="8872" xr:uid="{00000000-0005-0000-0000-000073220000}"/>
    <cellStyle name="Enter Units (0) 24 6" xfId="8873" xr:uid="{00000000-0005-0000-0000-000074220000}"/>
    <cellStyle name="Enter Units (0) 24 7" xfId="8874" xr:uid="{00000000-0005-0000-0000-000075220000}"/>
    <cellStyle name="Enter Units (0) 25" xfId="8875" xr:uid="{00000000-0005-0000-0000-000076220000}"/>
    <cellStyle name="Enter Units (0) 25 2" xfId="8876" xr:uid="{00000000-0005-0000-0000-000077220000}"/>
    <cellStyle name="Enter Units (0) 25 3" xfId="8877" xr:uid="{00000000-0005-0000-0000-000078220000}"/>
    <cellStyle name="Enter Units (0) 25 4" xfId="8878" xr:uid="{00000000-0005-0000-0000-000079220000}"/>
    <cellStyle name="Enter Units (0) 25 5" xfId="8879" xr:uid="{00000000-0005-0000-0000-00007A220000}"/>
    <cellStyle name="Enter Units (0) 25 6" xfId="8880" xr:uid="{00000000-0005-0000-0000-00007B220000}"/>
    <cellStyle name="Enter Units (0) 25 7" xfId="8881" xr:uid="{00000000-0005-0000-0000-00007C220000}"/>
    <cellStyle name="Enter Units (0) 26" xfId="8882" xr:uid="{00000000-0005-0000-0000-00007D220000}"/>
    <cellStyle name="Enter Units (0) 26 2" xfId="8883" xr:uid="{00000000-0005-0000-0000-00007E220000}"/>
    <cellStyle name="Enter Units (0) 26 3" xfId="8884" xr:uid="{00000000-0005-0000-0000-00007F220000}"/>
    <cellStyle name="Enter Units (0) 26 4" xfId="8885" xr:uid="{00000000-0005-0000-0000-000080220000}"/>
    <cellStyle name="Enter Units (0) 26 5" xfId="8886" xr:uid="{00000000-0005-0000-0000-000081220000}"/>
    <cellStyle name="Enter Units (0) 26 6" xfId="8887" xr:uid="{00000000-0005-0000-0000-000082220000}"/>
    <cellStyle name="Enter Units (0) 26 7" xfId="8888" xr:uid="{00000000-0005-0000-0000-000083220000}"/>
    <cellStyle name="Enter Units (0) 27" xfId="8889" xr:uid="{00000000-0005-0000-0000-000084220000}"/>
    <cellStyle name="Enter Units (0) 27 2" xfId="8890" xr:uid="{00000000-0005-0000-0000-000085220000}"/>
    <cellStyle name="Enter Units (0) 27 3" xfId="8891" xr:uid="{00000000-0005-0000-0000-000086220000}"/>
    <cellStyle name="Enter Units (0) 27 4" xfId="8892" xr:uid="{00000000-0005-0000-0000-000087220000}"/>
    <cellStyle name="Enter Units (0) 27 5" xfId="8893" xr:uid="{00000000-0005-0000-0000-000088220000}"/>
    <cellStyle name="Enter Units (0) 27 6" xfId="8894" xr:uid="{00000000-0005-0000-0000-000089220000}"/>
    <cellStyle name="Enter Units (0) 27 7" xfId="8895" xr:uid="{00000000-0005-0000-0000-00008A220000}"/>
    <cellStyle name="Enter Units (0) 28" xfId="8896" xr:uid="{00000000-0005-0000-0000-00008B220000}"/>
    <cellStyle name="Enter Units (0) 28 2" xfId="8897" xr:uid="{00000000-0005-0000-0000-00008C220000}"/>
    <cellStyle name="Enter Units (0) 28 3" xfId="8898" xr:uid="{00000000-0005-0000-0000-00008D220000}"/>
    <cellStyle name="Enter Units (0) 28 4" xfId="8899" xr:uid="{00000000-0005-0000-0000-00008E220000}"/>
    <cellStyle name="Enter Units (0) 28 5" xfId="8900" xr:uid="{00000000-0005-0000-0000-00008F220000}"/>
    <cellStyle name="Enter Units (0) 28 6" xfId="8901" xr:uid="{00000000-0005-0000-0000-000090220000}"/>
    <cellStyle name="Enter Units (0) 28 7" xfId="8902" xr:uid="{00000000-0005-0000-0000-000091220000}"/>
    <cellStyle name="Enter Units (0) 29" xfId="8903" xr:uid="{00000000-0005-0000-0000-000092220000}"/>
    <cellStyle name="Enter Units (0) 3" xfId="8904" xr:uid="{00000000-0005-0000-0000-000093220000}"/>
    <cellStyle name="Enter Units (0) 30" xfId="8905" xr:uid="{00000000-0005-0000-0000-000094220000}"/>
    <cellStyle name="Enter Units (0) 31" xfId="8906" xr:uid="{00000000-0005-0000-0000-000095220000}"/>
    <cellStyle name="Enter Units (0) 32" xfId="8907" xr:uid="{00000000-0005-0000-0000-000096220000}"/>
    <cellStyle name="Enter Units (0) 33" xfId="8908" xr:uid="{00000000-0005-0000-0000-000097220000}"/>
    <cellStyle name="Enter Units (0) 34" xfId="8909" xr:uid="{00000000-0005-0000-0000-000098220000}"/>
    <cellStyle name="Enter Units (0) 35" xfId="8910" xr:uid="{00000000-0005-0000-0000-000099220000}"/>
    <cellStyle name="Enter Units (0) 36" xfId="8911" xr:uid="{00000000-0005-0000-0000-00009A220000}"/>
    <cellStyle name="Enter Units (0) 37" xfId="8912" xr:uid="{00000000-0005-0000-0000-00009B220000}"/>
    <cellStyle name="Enter Units (0) 38" xfId="8913" xr:uid="{00000000-0005-0000-0000-00009C220000}"/>
    <cellStyle name="Enter Units (0) 39" xfId="8914" xr:uid="{00000000-0005-0000-0000-00009D220000}"/>
    <cellStyle name="Enter Units (0) 4" xfId="8915" xr:uid="{00000000-0005-0000-0000-00009E220000}"/>
    <cellStyle name="Enter Units (0) 40" xfId="8916" xr:uid="{00000000-0005-0000-0000-00009F220000}"/>
    <cellStyle name="Enter Units (0) 41" xfId="8917" xr:uid="{00000000-0005-0000-0000-0000A0220000}"/>
    <cellStyle name="Enter Units (0) 42" xfId="8918" xr:uid="{00000000-0005-0000-0000-0000A1220000}"/>
    <cellStyle name="Enter Units (0) 43" xfId="8919" xr:uid="{00000000-0005-0000-0000-0000A2220000}"/>
    <cellStyle name="Enter Units (0) 44" xfId="8920" xr:uid="{00000000-0005-0000-0000-0000A3220000}"/>
    <cellStyle name="Enter Units (0) 45" xfId="8921" xr:uid="{00000000-0005-0000-0000-0000A4220000}"/>
    <cellStyle name="Enter Units (0) 46" xfId="8922" xr:uid="{00000000-0005-0000-0000-0000A5220000}"/>
    <cellStyle name="Enter Units (0) 47" xfId="8923" xr:uid="{00000000-0005-0000-0000-0000A6220000}"/>
    <cellStyle name="Enter Units (0) 48" xfId="8924" xr:uid="{00000000-0005-0000-0000-0000A7220000}"/>
    <cellStyle name="Enter Units (0) 49" xfId="8925" xr:uid="{00000000-0005-0000-0000-0000A8220000}"/>
    <cellStyle name="Enter Units (0) 5" xfId="8926" xr:uid="{00000000-0005-0000-0000-0000A9220000}"/>
    <cellStyle name="Enter Units (0) 50" xfId="8927" xr:uid="{00000000-0005-0000-0000-0000AA220000}"/>
    <cellStyle name="Enter Units (0) 51" xfId="8846" xr:uid="{00000000-0005-0000-0000-0000AB220000}"/>
    <cellStyle name="Enter Units (0) 6" xfId="8928" xr:uid="{00000000-0005-0000-0000-0000AC220000}"/>
    <cellStyle name="Enter Units (0) 7" xfId="8929" xr:uid="{00000000-0005-0000-0000-0000AD220000}"/>
    <cellStyle name="Enter Units (0) 8" xfId="8930" xr:uid="{00000000-0005-0000-0000-0000AE220000}"/>
    <cellStyle name="Enter Units (0) 9" xfId="8931" xr:uid="{00000000-0005-0000-0000-0000AF220000}"/>
    <cellStyle name="Enter Units (1)" xfId="71" xr:uid="{00000000-0005-0000-0000-0000B0220000}"/>
    <cellStyle name="Enter Units (1) 10" xfId="8933" xr:uid="{00000000-0005-0000-0000-0000B1220000}"/>
    <cellStyle name="Enter Units (1) 11" xfId="8934" xr:uid="{00000000-0005-0000-0000-0000B2220000}"/>
    <cellStyle name="Enter Units (1) 12" xfId="8935" xr:uid="{00000000-0005-0000-0000-0000B3220000}"/>
    <cellStyle name="Enter Units (1) 13" xfId="8936" xr:uid="{00000000-0005-0000-0000-0000B4220000}"/>
    <cellStyle name="Enter Units (1) 14" xfId="8937" xr:uid="{00000000-0005-0000-0000-0000B5220000}"/>
    <cellStyle name="Enter Units (1) 15" xfId="8938" xr:uid="{00000000-0005-0000-0000-0000B6220000}"/>
    <cellStyle name="Enter Units (1) 16" xfId="8939" xr:uid="{00000000-0005-0000-0000-0000B7220000}"/>
    <cellStyle name="Enter Units (1) 17" xfId="8940" xr:uid="{00000000-0005-0000-0000-0000B8220000}"/>
    <cellStyle name="Enter Units (1) 18" xfId="8941" xr:uid="{00000000-0005-0000-0000-0000B9220000}"/>
    <cellStyle name="Enter Units (1) 19" xfId="8942" xr:uid="{00000000-0005-0000-0000-0000BA220000}"/>
    <cellStyle name="Enter Units (1) 2" xfId="8943" xr:uid="{00000000-0005-0000-0000-0000BB220000}"/>
    <cellStyle name="Enter Units (1) 20" xfId="8944" xr:uid="{00000000-0005-0000-0000-0000BC220000}"/>
    <cellStyle name="Enter Units (1) 21" xfId="8945" xr:uid="{00000000-0005-0000-0000-0000BD220000}"/>
    <cellStyle name="Enter Units (1) 22" xfId="8946" xr:uid="{00000000-0005-0000-0000-0000BE220000}"/>
    <cellStyle name="Enter Units (1) 23" xfId="8947" xr:uid="{00000000-0005-0000-0000-0000BF220000}"/>
    <cellStyle name="Enter Units (1) 23 2" xfId="8948" xr:uid="{00000000-0005-0000-0000-0000C0220000}"/>
    <cellStyle name="Enter Units (1) 23 3" xfId="8949" xr:uid="{00000000-0005-0000-0000-0000C1220000}"/>
    <cellStyle name="Enter Units (1) 23 4" xfId="8950" xr:uid="{00000000-0005-0000-0000-0000C2220000}"/>
    <cellStyle name="Enter Units (1) 23 5" xfId="8951" xr:uid="{00000000-0005-0000-0000-0000C3220000}"/>
    <cellStyle name="Enter Units (1) 23 6" xfId="8952" xr:uid="{00000000-0005-0000-0000-0000C4220000}"/>
    <cellStyle name="Enter Units (1) 23 7" xfId="8953" xr:uid="{00000000-0005-0000-0000-0000C5220000}"/>
    <cellStyle name="Enter Units (1) 24" xfId="8954" xr:uid="{00000000-0005-0000-0000-0000C6220000}"/>
    <cellStyle name="Enter Units (1) 24 2" xfId="8955" xr:uid="{00000000-0005-0000-0000-0000C7220000}"/>
    <cellStyle name="Enter Units (1) 24 3" xfId="8956" xr:uid="{00000000-0005-0000-0000-0000C8220000}"/>
    <cellStyle name="Enter Units (1) 24 4" xfId="8957" xr:uid="{00000000-0005-0000-0000-0000C9220000}"/>
    <cellStyle name="Enter Units (1) 24 5" xfId="8958" xr:uid="{00000000-0005-0000-0000-0000CA220000}"/>
    <cellStyle name="Enter Units (1) 24 6" xfId="8959" xr:uid="{00000000-0005-0000-0000-0000CB220000}"/>
    <cellStyle name="Enter Units (1) 24 7" xfId="8960" xr:uid="{00000000-0005-0000-0000-0000CC220000}"/>
    <cellStyle name="Enter Units (1) 25" xfId="8961" xr:uid="{00000000-0005-0000-0000-0000CD220000}"/>
    <cellStyle name="Enter Units (1) 25 2" xfId="8962" xr:uid="{00000000-0005-0000-0000-0000CE220000}"/>
    <cellStyle name="Enter Units (1) 25 3" xfId="8963" xr:uid="{00000000-0005-0000-0000-0000CF220000}"/>
    <cellStyle name="Enter Units (1) 25 4" xfId="8964" xr:uid="{00000000-0005-0000-0000-0000D0220000}"/>
    <cellStyle name="Enter Units (1) 25 5" xfId="8965" xr:uid="{00000000-0005-0000-0000-0000D1220000}"/>
    <cellStyle name="Enter Units (1) 25 6" xfId="8966" xr:uid="{00000000-0005-0000-0000-0000D2220000}"/>
    <cellStyle name="Enter Units (1) 25 7" xfId="8967" xr:uid="{00000000-0005-0000-0000-0000D3220000}"/>
    <cellStyle name="Enter Units (1) 26" xfId="8968" xr:uid="{00000000-0005-0000-0000-0000D4220000}"/>
    <cellStyle name="Enter Units (1) 26 2" xfId="8969" xr:uid="{00000000-0005-0000-0000-0000D5220000}"/>
    <cellStyle name="Enter Units (1) 26 3" xfId="8970" xr:uid="{00000000-0005-0000-0000-0000D6220000}"/>
    <cellStyle name="Enter Units (1) 26 4" xfId="8971" xr:uid="{00000000-0005-0000-0000-0000D7220000}"/>
    <cellStyle name="Enter Units (1) 26 5" xfId="8972" xr:uid="{00000000-0005-0000-0000-0000D8220000}"/>
    <cellStyle name="Enter Units (1) 26 6" xfId="8973" xr:uid="{00000000-0005-0000-0000-0000D9220000}"/>
    <cellStyle name="Enter Units (1) 26 7" xfId="8974" xr:uid="{00000000-0005-0000-0000-0000DA220000}"/>
    <cellStyle name="Enter Units (1) 27" xfId="8975" xr:uid="{00000000-0005-0000-0000-0000DB220000}"/>
    <cellStyle name="Enter Units (1) 27 2" xfId="8976" xr:uid="{00000000-0005-0000-0000-0000DC220000}"/>
    <cellStyle name="Enter Units (1) 27 3" xfId="8977" xr:uid="{00000000-0005-0000-0000-0000DD220000}"/>
    <cellStyle name="Enter Units (1) 27 4" xfId="8978" xr:uid="{00000000-0005-0000-0000-0000DE220000}"/>
    <cellStyle name="Enter Units (1) 27 5" xfId="8979" xr:uid="{00000000-0005-0000-0000-0000DF220000}"/>
    <cellStyle name="Enter Units (1) 27 6" xfId="8980" xr:uid="{00000000-0005-0000-0000-0000E0220000}"/>
    <cellStyle name="Enter Units (1) 27 7" xfId="8981" xr:uid="{00000000-0005-0000-0000-0000E1220000}"/>
    <cellStyle name="Enter Units (1) 28" xfId="8982" xr:uid="{00000000-0005-0000-0000-0000E2220000}"/>
    <cellStyle name="Enter Units (1) 28 2" xfId="8983" xr:uid="{00000000-0005-0000-0000-0000E3220000}"/>
    <cellStyle name="Enter Units (1) 28 3" xfId="8984" xr:uid="{00000000-0005-0000-0000-0000E4220000}"/>
    <cellStyle name="Enter Units (1) 28 4" xfId="8985" xr:uid="{00000000-0005-0000-0000-0000E5220000}"/>
    <cellStyle name="Enter Units (1) 28 5" xfId="8986" xr:uid="{00000000-0005-0000-0000-0000E6220000}"/>
    <cellStyle name="Enter Units (1) 28 6" xfId="8987" xr:uid="{00000000-0005-0000-0000-0000E7220000}"/>
    <cellStyle name="Enter Units (1) 28 7" xfId="8988" xr:uid="{00000000-0005-0000-0000-0000E8220000}"/>
    <cellStyle name="Enter Units (1) 29" xfId="8989" xr:uid="{00000000-0005-0000-0000-0000E9220000}"/>
    <cellStyle name="Enter Units (1) 3" xfId="8990" xr:uid="{00000000-0005-0000-0000-0000EA220000}"/>
    <cellStyle name="Enter Units (1) 30" xfId="8991" xr:uid="{00000000-0005-0000-0000-0000EB220000}"/>
    <cellStyle name="Enter Units (1) 31" xfId="8992" xr:uid="{00000000-0005-0000-0000-0000EC220000}"/>
    <cellStyle name="Enter Units (1) 32" xfId="8993" xr:uid="{00000000-0005-0000-0000-0000ED220000}"/>
    <cellStyle name="Enter Units (1) 33" xfId="8994" xr:uid="{00000000-0005-0000-0000-0000EE220000}"/>
    <cellStyle name="Enter Units (1) 34" xfId="8995" xr:uid="{00000000-0005-0000-0000-0000EF220000}"/>
    <cellStyle name="Enter Units (1) 35" xfId="8996" xr:uid="{00000000-0005-0000-0000-0000F0220000}"/>
    <cellStyle name="Enter Units (1) 36" xfId="8997" xr:uid="{00000000-0005-0000-0000-0000F1220000}"/>
    <cellStyle name="Enter Units (1) 37" xfId="8998" xr:uid="{00000000-0005-0000-0000-0000F2220000}"/>
    <cellStyle name="Enter Units (1) 38" xfId="8999" xr:uid="{00000000-0005-0000-0000-0000F3220000}"/>
    <cellStyle name="Enter Units (1) 39" xfId="9000" xr:uid="{00000000-0005-0000-0000-0000F4220000}"/>
    <cellStyle name="Enter Units (1) 4" xfId="9001" xr:uid="{00000000-0005-0000-0000-0000F5220000}"/>
    <cellStyle name="Enter Units (1) 40" xfId="9002" xr:uid="{00000000-0005-0000-0000-0000F6220000}"/>
    <cellStyle name="Enter Units (1) 41" xfId="9003" xr:uid="{00000000-0005-0000-0000-0000F7220000}"/>
    <cellStyle name="Enter Units (1) 42" xfId="9004" xr:uid="{00000000-0005-0000-0000-0000F8220000}"/>
    <cellStyle name="Enter Units (1) 43" xfId="9005" xr:uid="{00000000-0005-0000-0000-0000F9220000}"/>
    <cellStyle name="Enter Units (1) 44" xfId="9006" xr:uid="{00000000-0005-0000-0000-0000FA220000}"/>
    <cellStyle name="Enter Units (1) 45" xfId="9007" xr:uid="{00000000-0005-0000-0000-0000FB220000}"/>
    <cellStyle name="Enter Units (1) 46" xfId="9008" xr:uid="{00000000-0005-0000-0000-0000FC220000}"/>
    <cellStyle name="Enter Units (1) 47" xfId="9009" xr:uid="{00000000-0005-0000-0000-0000FD220000}"/>
    <cellStyle name="Enter Units (1) 48" xfId="9010" xr:uid="{00000000-0005-0000-0000-0000FE220000}"/>
    <cellStyle name="Enter Units (1) 49" xfId="9011" xr:uid="{00000000-0005-0000-0000-0000FF220000}"/>
    <cellStyle name="Enter Units (1) 5" xfId="9012" xr:uid="{00000000-0005-0000-0000-000000230000}"/>
    <cellStyle name="Enter Units (1) 50" xfId="9013" xr:uid="{00000000-0005-0000-0000-000001230000}"/>
    <cellStyle name="Enter Units (1) 51" xfId="8932" xr:uid="{00000000-0005-0000-0000-000002230000}"/>
    <cellStyle name="Enter Units (1) 6" xfId="9014" xr:uid="{00000000-0005-0000-0000-000003230000}"/>
    <cellStyle name="Enter Units (1) 7" xfId="9015" xr:uid="{00000000-0005-0000-0000-000004230000}"/>
    <cellStyle name="Enter Units (1) 8" xfId="9016" xr:uid="{00000000-0005-0000-0000-000005230000}"/>
    <cellStyle name="Enter Units (1) 9" xfId="9017" xr:uid="{00000000-0005-0000-0000-000006230000}"/>
    <cellStyle name="Enter Units (2)" xfId="72" xr:uid="{00000000-0005-0000-0000-000007230000}"/>
    <cellStyle name="Enter Units (2) 10" xfId="9019" xr:uid="{00000000-0005-0000-0000-000008230000}"/>
    <cellStyle name="Enter Units (2) 11" xfId="9020" xr:uid="{00000000-0005-0000-0000-000009230000}"/>
    <cellStyle name="Enter Units (2) 12" xfId="9021" xr:uid="{00000000-0005-0000-0000-00000A230000}"/>
    <cellStyle name="Enter Units (2) 13" xfId="9022" xr:uid="{00000000-0005-0000-0000-00000B230000}"/>
    <cellStyle name="Enter Units (2) 14" xfId="9023" xr:uid="{00000000-0005-0000-0000-00000C230000}"/>
    <cellStyle name="Enter Units (2) 15" xfId="9024" xr:uid="{00000000-0005-0000-0000-00000D230000}"/>
    <cellStyle name="Enter Units (2) 16" xfId="9025" xr:uid="{00000000-0005-0000-0000-00000E230000}"/>
    <cellStyle name="Enter Units (2) 17" xfId="9026" xr:uid="{00000000-0005-0000-0000-00000F230000}"/>
    <cellStyle name="Enter Units (2) 18" xfId="9027" xr:uid="{00000000-0005-0000-0000-000010230000}"/>
    <cellStyle name="Enter Units (2) 19" xfId="9028" xr:uid="{00000000-0005-0000-0000-000011230000}"/>
    <cellStyle name="Enter Units (2) 2" xfId="9029" xr:uid="{00000000-0005-0000-0000-000012230000}"/>
    <cellStyle name="Enter Units (2) 20" xfId="9030" xr:uid="{00000000-0005-0000-0000-000013230000}"/>
    <cellStyle name="Enter Units (2) 21" xfId="9031" xr:uid="{00000000-0005-0000-0000-000014230000}"/>
    <cellStyle name="Enter Units (2) 22" xfId="9032" xr:uid="{00000000-0005-0000-0000-000015230000}"/>
    <cellStyle name="Enter Units (2) 23" xfId="9033" xr:uid="{00000000-0005-0000-0000-000016230000}"/>
    <cellStyle name="Enter Units (2) 23 2" xfId="9034" xr:uid="{00000000-0005-0000-0000-000017230000}"/>
    <cellStyle name="Enter Units (2) 23 3" xfId="9035" xr:uid="{00000000-0005-0000-0000-000018230000}"/>
    <cellStyle name="Enter Units (2) 23 4" xfId="9036" xr:uid="{00000000-0005-0000-0000-000019230000}"/>
    <cellStyle name="Enter Units (2) 23 5" xfId="9037" xr:uid="{00000000-0005-0000-0000-00001A230000}"/>
    <cellStyle name="Enter Units (2) 23 6" xfId="9038" xr:uid="{00000000-0005-0000-0000-00001B230000}"/>
    <cellStyle name="Enter Units (2) 23 7" xfId="9039" xr:uid="{00000000-0005-0000-0000-00001C230000}"/>
    <cellStyle name="Enter Units (2) 24" xfId="9040" xr:uid="{00000000-0005-0000-0000-00001D230000}"/>
    <cellStyle name="Enter Units (2) 24 2" xfId="9041" xr:uid="{00000000-0005-0000-0000-00001E230000}"/>
    <cellStyle name="Enter Units (2) 24 3" xfId="9042" xr:uid="{00000000-0005-0000-0000-00001F230000}"/>
    <cellStyle name="Enter Units (2) 24 4" xfId="9043" xr:uid="{00000000-0005-0000-0000-000020230000}"/>
    <cellStyle name="Enter Units (2) 24 5" xfId="9044" xr:uid="{00000000-0005-0000-0000-000021230000}"/>
    <cellStyle name="Enter Units (2) 24 6" xfId="9045" xr:uid="{00000000-0005-0000-0000-000022230000}"/>
    <cellStyle name="Enter Units (2) 24 7" xfId="9046" xr:uid="{00000000-0005-0000-0000-000023230000}"/>
    <cellStyle name="Enter Units (2) 25" xfId="9047" xr:uid="{00000000-0005-0000-0000-000024230000}"/>
    <cellStyle name="Enter Units (2) 25 2" xfId="9048" xr:uid="{00000000-0005-0000-0000-000025230000}"/>
    <cellStyle name="Enter Units (2) 25 3" xfId="9049" xr:uid="{00000000-0005-0000-0000-000026230000}"/>
    <cellStyle name="Enter Units (2) 25 4" xfId="9050" xr:uid="{00000000-0005-0000-0000-000027230000}"/>
    <cellStyle name="Enter Units (2) 25 5" xfId="9051" xr:uid="{00000000-0005-0000-0000-000028230000}"/>
    <cellStyle name="Enter Units (2) 25 6" xfId="9052" xr:uid="{00000000-0005-0000-0000-000029230000}"/>
    <cellStyle name="Enter Units (2) 25 7" xfId="9053" xr:uid="{00000000-0005-0000-0000-00002A230000}"/>
    <cellStyle name="Enter Units (2) 26" xfId="9054" xr:uid="{00000000-0005-0000-0000-00002B230000}"/>
    <cellStyle name="Enter Units (2) 26 2" xfId="9055" xr:uid="{00000000-0005-0000-0000-00002C230000}"/>
    <cellStyle name="Enter Units (2) 26 3" xfId="9056" xr:uid="{00000000-0005-0000-0000-00002D230000}"/>
    <cellStyle name="Enter Units (2) 26 4" xfId="9057" xr:uid="{00000000-0005-0000-0000-00002E230000}"/>
    <cellStyle name="Enter Units (2) 26 5" xfId="9058" xr:uid="{00000000-0005-0000-0000-00002F230000}"/>
    <cellStyle name="Enter Units (2) 26 6" xfId="9059" xr:uid="{00000000-0005-0000-0000-000030230000}"/>
    <cellStyle name="Enter Units (2) 26 7" xfId="9060" xr:uid="{00000000-0005-0000-0000-000031230000}"/>
    <cellStyle name="Enter Units (2) 27" xfId="9061" xr:uid="{00000000-0005-0000-0000-000032230000}"/>
    <cellStyle name="Enter Units (2) 27 2" xfId="9062" xr:uid="{00000000-0005-0000-0000-000033230000}"/>
    <cellStyle name="Enter Units (2) 27 3" xfId="9063" xr:uid="{00000000-0005-0000-0000-000034230000}"/>
    <cellStyle name="Enter Units (2) 27 4" xfId="9064" xr:uid="{00000000-0005-0000-0000-000035230000}"/>
    <cellStyle name="Enter Units (2) 27 5" xfId="9065" xr:uid="{00000000-0005-0000-0000-000036230000}"/>
    <cellStyle name="Enter Units (2) 27 6" xfId="9066" xr:uid="{00000000-0005-0000-0000-000037230000}"/>
    <cellStyle name="Enter Units (2) 27 7" xfId="9067" xr:uid="{00000000-0005-0000-0000-000038230000}"/>
    <cellStyle name="Enter Units (2) 28" xfId="9068" xr:uid="{00000000-0005-0000-0000-000039230000}"/>
    <cellStyle name="Enter Units (2) 28 2" xfId="9069" xr:uid="{00000000-0005-0000-0000-00003A230000}"/>
    <cellStyle name="Enter Units (2) 28 3" xfId="9070" xr:uid="{00000000-0005-0000-0000-00003B230000}"/>
    <cellStyle name="Enter Units (2) 28 4" xfId="9071" xr:uid="{00000000-0005-0000-0000-00003C230000}"/>
    <cellStyle name="Enter Units (2) 28 5" xfId="9072" xr:uid="{00000000-0005-0000-0000-00003D230000}"/>
    <cellStyle name="Enter Units (2) 28 6" xfId="9073" xr:uid="{00000000-0005-0000-0000-00003E230000}"/>
    <cellStyle name="Enter Units (2) 28 7" xfId="9074" xr:uid="{00000000-0005-0000-0000-00003F230000}"/>
    <cellStyle name="Enter Units (2) 29" xfId="9075" xr:uid="{00000000-0005-0000-0000-000040230000}"/>
    <cellStyle name="Enter Units (2) 3" xfId="9076" xr:uid="{00000000-0005-0000-0000-000041230000}"/>
    <cellStyle name="Enter Units (2) 30" xfId="9077" xr:uid="{00000000-0005-0000-0000-000042230000}"/>
    <cellStyle name="Enter Units (2) 31" xfId="9078" xr:uid="{00000000-0005-0000-0000-000043230000}"/>
    <cellStyle name="Enter Units (2) 32" xfId="9079" xr:uid="{00000000-0005-0000-0000-000044230000}"/>
    <cellStyle name="Enter Units (2) 33" xfId="9080" xr:uid="{00000000-0005-0000-0000-000045230000}"/>
    <cellStyle name="Enter Units (2) 34" xfId="9081" xr:uid="{00000000-0005-0000-0000-000046230000}"/>
    <cellStyle name="Enter Units (2) 35" xfId="9082" xr:uid="{00000000-0005-0000-0000-000047230000}"/>
    <cellStyle name="Enter Units (2) 36" xfId="9083" xr:uid="{00000000-0005-0000-0000-000048230000}"/>
    <cellStyle name="Enter Units (2) 37" xfId="9084" xr:uid="{00000000-0005-0000-0000-000049230000}"/>
    <cellStyle name="Enter Units (2) 38" xfId="9085" xr:uid="{00000000-0005-0000-0000-00004A230000}"/>
    <cellStyle name="Enter Units (2) 39" xfId="9086" xr:uid="{00000000-0005-0000-0000-00004B230000}"/>
    <cellStyle name="Enter Units (2) 4" xfId="9087" xr:uid="{00000000-0005-0000-0000-00004C230000}"/>
    <cellStyle name="Enter Units (2) 40" xfId="9088" xr:uid="{00000000-0005-0000-0000-00004D230000}"/>
    <cellStyle name="Enter Units (2) 41" xfId="9089" xr:uid="{00000000-0005-0000-0000-00004E230000}"/>
    <cellStyle name="Enter Units (2) 42" xfId="9090" xr:uid="{00000000-0005-0000-0000-00004F230000}"/>
    <cellStyle name="Enter Units (2) 43" xfId="9091" xr:uid="{00000000-0005-0000-0000-000050230000}"/>
    <cellStyle name="Enter Units (2) 44" xfId="9092" xr:uid="{00000000-0005-0000-0000-000051230000}"/>
    <cellStyle name="Enter Units (2) 45" xfId="9093" xr:uid="{00000000-0005-0000-0000-000052230000}"/>
    <cellStyle name="Enter Units (2) 46" xfId="9094" xr:uid="{00000000-0005-0000-0000-000053230000}"/>
    <cellStyle name="Enter Units (2) 47" xfId="9095" xr:uid="{00000000-0005-0000-0000-000054230000}"/>
    <cellStyle name="Enter Units (2) 48" xfId="9096" xr:uid="{00000000-0005-0000-0000-000055230000}"/>
    <cellStyle name="Enter Units (2) 49" xfId="9097" xr:uid="{00000000-0005-0000-0000-000056230000}"/>
    <cellStyle name="Enter Units (2) 5" xfId="9098" xr:uid="{00000000-0005-0000-0000-000057230000}"/>
    <cellStyle name="Enter Units (2) 50" xfId="9099" xr:uid="{00000000-0005-0000-0000-000058230000}"/>
    <cellStyle name="Enter Units (2) 51" xfId="9018" xr:uid="{00000000-0005-0000-0000-000059230000}"/>
    <cellStyle name="Enter Units (2) 6" xfId="9100" xr:uid="{00000000-0005-0000-0000-00005A230000}"/>
    <cellStyle name="Enter Units (2) 7" xfId="9101" xr:uid="{00000000-0005-0000-0000-00005B230000}"/>
    <cellStyle name="Enter Units (2) 8" xfId="9102" xr:uid="{00000000-0005-0000-0000-00005C230000}"/>
    <cellStyle name="Enter Units (2) 9" xfId="9103" xr:uid="{00000000-0005-0000-0000-00005D230000}"/>
    <cellStyle name="Euro" xfId="9104" xr:uid="{00000000-0005-0000-0000-00005E230000}"/>
    <cellStyle name="Euro 10" xfId="9105" xr:uid="{00000000-0005-0000-0000-00005F230000}"/>
    <cellStyle name="Euro 11" xfId="9106" xr:uid="{00000000-0005-0000-0000-000060230000}"/>
    <cellStyle name="Euro 12" xfId="9107" xr:uid="{00000000-0005-0000-0000-000061230000}"/>
    <cellStyle name="Euro 13" xfId="9108" xr:uid="{00000000-0005-0000-0000-000062230000}"/>
    <cellStyle name="Euro 14" xfId="9109" xr:uid="{00000000-0005-0000-0000-000063230000}"/>
    <cellStyle name="Euro 15" xfId="9110" xr:uid="{00000000-0005-0000-0000-000064230000}"/>
    <cellStyle name="Euro 16" xfId="9111" xr:uid="{00000000-0005-0000-0000-000065230000}"/>
    <cellStyle name="Euro 17" xfId="9112" xr:uid="{00000000-0005-0000-0000-000066230000}"/>
    <cellStyle name="Euro 18" xfId="9113" xr:uid="{00000000-0005-0000-0000-000067230000}"/>
    <cellStyle name="Euro 19" xfId="9114" xr:uid="{00000000-0005-0000-0000-000068230000}"/>
    <cellStyle name="Euro 2" xfId="9115" xr:uid="{00000000-0005-0000-0000-000069230000}"/>
    <cellStyle name="Euro 20" xfId="9116" xr:uid="{00000000-0005-0000-0000-00006A230000}"/>
    <cellStyle name="Euro 21" xfId="9117" xr:uid="{00000000-0005-0000-0000-00006B230000}"/>
    <cellStyle name="Euro 21 2" xfId="9118" xr:uid="{00000000-0005-0000-0000-00006C230000}"/>
    <cellStyle name="Euro 21 3" xfId="9119" xr:uid="{00000000-0005-0000-0000-00006D230000}"/>
    <cellStyle name="Euro 21 4" xfId="9120" xr:uid="{00000000-0005-0000-0000-00006E230000}"/>
    <cellStyle name="Euro 21 5" xfId="9121" xr:uid="{00000000-0005-0000-0000-00006F230000}"/>
    <cellStyle name="Euro 21 6" xfId="9122" xr:uid="{00000000-0005-0000-0000-000070230000}"/>
    <cellStyle name="Euro 21 7" xfId="9123" xr:uid="{00000000-0005-0000-0000-000071230000}"/>
    <cellStyle name="Euro 22" xfId="9124" xr:uid="{00000000-0005-0000-0000-000072230000}"/>
    <cellStyle name="Euro 22 2" xfId="9125" xr:uid="{00000000-0005-0000-0000-000073230000}"/>
    <cellStyle name="Euro 22 3" xfId="9126" xr:uid="{00000000-0005-0000-0000-000074230000}"/>
    <cellStyle name="Euro 22 4" xfId="9127" xr:uid="{00000000-0005-0000-0000-000075230000}"/>
    <cellStyle name="Euro 22 5" xfId="9128" xr:uid="{00000000-0005-0000-0000-000076230000}"/>
    <cellStyle name="Euro 22 6" xfId="9129" xr:uid="{00000000-0005-0000-0000-000077230000}"/>
    <cellStyle name="Euro 22 7" xfId="9130" xr:uid="{00000000-0005-0000-0000-000078230000}"/>
    <cellStyle name="Euro 23" xfId="9131" xr:uid="{00000000-0005-0000-0000-000079230000}"/>
    <cellStyle name="Euro 23 2" xfId="9132" xr:uid="{00000000-0005-0000-0000-00007A230000}"/>
    <cellStyle name="Euro 23 3" xfId="9133" xr:uid="{00000000-0005-0000-0000-00007B230000}"/>
    <cellStyle name="Euro 23 4" xfId="9134" xr:uid="{00000000-0005-0000-0000-00007C230000}"/>
    <cellStyle name="Euro 23 5" xfId="9135" xr:uid="{00000000-0005-0000-0000-00007D230000}"/>
    <cellStyle name="Euro 23 6" xfId="9136" xr:uid="{00000000-0005-0000-0000-00007E230000}"/>
    <cellStyle name="Euro 23 7" xfId="9137" xr:uid="{00000000-0005-0000-0000-00007F230000}"/>
    <cellStyle name="Euro 24" xfId="9138" xr:uid="{00000000-0005-0000-0000-000080230000}"/>
    <cellStyle name="Euro 24 2" xfId="9139" xr:uid="{00000000-0005-0000-0000-000081230000}"/>
    <cellStyle name="Euro 24 3" xfId="9140" xr:uid="{00000000-0005-0000-0000-000082230000}"/>
    <cellStyle name="Euro 24 4" xfId="9141" xr:uid="{00000000-0005-0000-0000-000083230000}"/>
    <cellStyle name="Euro 24 5" xfId="9142" xr:uid="{00000000-0005-0000-0000-000084230000}"/>
    <cellStyle name="Euro 24 6" xfId="9143" xr:uid="{00000000-0005-0000-0000-000085230000}"/>
    <cellStyle name="Euro 24 7" xfId="9144" xr:uid="{00000000-0005-0000-0000-000086230000}"/>
    <cellStyle name="Euro 25" xfId="9145" xr:uid="{00000000-0005-0000-0000-000087230000}"/>
    <cellStyle name="Euro 25 2" xfId="9146" xr:uid="{00000000-0005-0000-0000-000088230000}"/>
    <cellStyle name="Euro 25 3" xfId="9147" xr:uid="{00000000-0005-0000-0000-000089230000}"/>
    <cellStyle name="Euro 25 4" xfId="9148" xr:uid="{00000000-0005-0000-0000-00008A230000}"/>
    <cellStyle name="Euro 25 5" xfId="9149" xr:uid="{00000000-0005-0000-0000-00008B230000}"/>
    <cellStyle name="Euro 25 6" xfId="9150" xr:uid="{00000000-0005-0000-0000-00008C230000}"/>
    <cellStyle name="Euro 25 7" xfId="9151" xr:uid="{00000000-0005-0000-0000-00008D230000}"/>
    <cellStyle name="Euro 26" xfId="9152" xr:uid="{00000000-0005-0000-0000-00008E230000}"/>
    <cellStyle name="Euro 26 2" xfId="9153" xr:uid="{00000000-0005-0000-0000-00008F230000}"/>
    <cellStyle name="Euro 26 3" xfId="9154" xr:uid="{00000000-0005-0000-0000-000090230000}"/>
    <cellStyle name="Euro 26 4" xfId="9155" xr:uid="{00000000-0005-0000-0000-000091230000}"/>
    <cellStyle name="Euro 26 5" xfId="9156" xr:uid="{00000000-0005-0000-0000-000092230000}"/>
    <cellStyle name="Euro 26 6" xfId="9157" xr:uid="{00000000-0005-0000-0000-000093230000}"/>
    <cellStyle name="Euro 26 7" xfId="9158" xr:uid="{00000000-0005-0000-0000-000094230000}"/>
    <cellStyle name="Euro 27" xfId="9159" xr:uid="{00000000-0005-0000-0000-000095230000}"/>
    <cellStyle name="Euro 28" xfId="9160" xr:uid="{00000000-0005-0000-0000-000096230000}"/>
    <cellStyle name="Euro 29" xfId="9161" xr:uid="{00000000-0005-0000-0000-000097230000}"/>
    <cellStyle name="Euro 3" xfId="9162" xr:uid="{00000000-0005-0000-0000-000098230000}"/>
    <cellStyle name="Euro 30" xfId="9163" xr:uid="{00000000-0005-0000-0000-000099230000}"/>
    <cellStyle name="Euro 31" xfId="9164" xr:uid="{00000000-0005-0000-0000-00009A230000}"/>
    <cellStyle name="Euro 32" xfId="9165" xr:uid="{00000000-0005-0000-0000-00009B230000}"/>
    <cellStyle name="Euro 33" xfId="9166" xr:uid="{00000000-0005-0000-0000-00009C230000}"/>
    <cellStyle name="Euro 34" xfId="9167" xr:uid="{00000000-0005-0000-0000-00009D230000}"/>
    <cellStyle name="Euro 35" xfId="9168" xr:uid="{00000000-0005-0000-0000-00009E230000}"/>
    <cellStyle name="Euro 36" xfId="9169" xr:uid="{00000000-0005-0000-0000-00009F230000}"/>
    <cellStyle name="Euro 37" xfId="9170" xr:uid="{00000000-0005-0000-0000-0000A0230000}"/>
    <cellStyle name="Euro 38" xfId="9171" xr:uid="{00000000-0005-0000-0000-0000A1230000}"/>
    <cellStyle name="Euro 39" xfId="9172" xr:uid="{00000000-0005-0000-0000-0000A2230000}"/>
    <cellStyle name="Euro 4" xfId="9173" xr:uid="{00000000-0005-0000-0000-0000A3230000}"/>
    <cellStyle name="Euro 40" xfId="9174" xr:uid="{00000000-0005-0000-0000-0000A4230000}"/>
    <cellStyle name="Euro 41" xfId="9175" xr:uid="{00000000-0005-0000-0000-0000A5230000}"/>
    <cellStyle name="Euro 42" xfId="9176" xr:uid="{00000000-0005-0000-0000-0000A6230000}"/>
    <cellStyle name="Euro 43" xfId="9177" xr:uid="{00000000-0005-0000-0000-0000A7230000}"/>
    <cellStyle name="Euro 44" xfId="9178" xr:uid="{00000000-0005-0000-0000-0000A8230000}"/>
    <cellStyle name="Euro 45" xfId="9179" xr:uid="{00000000-0005-0000-0000-0000A9230000}"/>
    <cellStyle name="Euro 46" xfId="9180" xr:uid="{00000000-0005-0000-0000-0000AA230000}"/>
    <cellStyle name="Euro 47" xfId="9181" xr:uid="{00000000-0005-0000-0000-0000AB230000}"/>
    <cellStyle name="Euro 48" xfId="9182" xr:uid="{00000000-0005-0000-0000-0000AC230000}"/>
    <cellStyle name="Euro 5" xfId="9183" xr:uid="{00000000-0005-0000-0000-0000AD230000}"/>
    <cellStyle name="Euro 6" xfId="9184" xr:uid="{00000000-0005-0000-0000-0000AE230000}"/>
    <cellStyle name="Euro 7" xfId="9185" xr:uid="{00000000-0005-0000-0000-0000AF230000}"/>
    <cellStyle name="Euro 8" xfId="9186" xr:uid="{00000000-0005-0000-0000-0000B0230000}"/>
    <cellStyle name="Euro 9" xfId="9187" xr:uid="{00000000-0005-0000-0000-0000B1230000}"/>
    <cellStyle name="Explanatory Text" xfId="30299" builtinId="53" customBuiltin="1"/>
    <cellStyle name="Explanatory Text 10" xfId="9188" xr:uid="{00000000-0005-0000-0000-0000B3230000}"/>
    <cellStyle name="Explanatory Text 11" xfId="9189" xr:uid="{00000000-0005-0000-0000-0000B4230000}"/>
    <cellStyle name="Explanatory Text 12" xfId="9190" xr:uid="{00000000-0005-0000-0000-0000B5230000}"/>
    <cellStyle name="Explanatory Text 13" xfId="9191" xr:uid="{00000000-0005-0000-0000-0000B6230000}"/>
    <cellStyle name="Explanatory Text 14" xfId="9192" xr:uid="{00000000-0005-0000-0000-0000B7230000}"/>
    <cellStyle name="Explanatory Text 15" xfId="9193" xr:uid="{00000000-0005-0000-0000-0000B8230000}"/>
    <cellStyle name="Explanatory Text 16" xfId="9194" xr:uid="{00000000-0005-0000-0000-0000B9230000}"/>
    <cellStyle name="Explanatory Text 17" xfId="9195" xr:uid="{00000000-0005-0000-0000-0000BA230000}"/>
    <cellStyle name="Explanatory Text 18" xfId="9196" xr:uid="{00000000-0005-0000-0000-0000BB230000}"/>
    <cellStyle name="Explanatory Text 19" xfId="9197" xr:uid="{00000000-0005-0000-0000-0000BC230000}"/>
    <cellStyle name="Explanatory Text 2" xfId="9198" xr:uid="{00000000-0005-0000-0000-0000BD230000}"/>
    <cellStyle name="Explanatory Text 2 2" xfId="9199" xr:uid="{00000000-0005-0000-0000-0000BE230000}"/>
    <cellStyle name="Explanatory Text 2 3" xfId="9200" xr:uid="{00000000-0005-0000-0000-0000BF230000}"/>
    <cellStyle name="Explanatory Text 2 4" xfId="9201" xr:uid="{00000000-0005-0000-0000-0000C0230000}"/>
    <cellStyle name="Explanatory Text 2 5" xfId="9202" xr:uid="{00000000-0005-0000-0000-0000C1230000}"/>
    <cellStyle name="Explanatory Text 2 6" xfId="9203" xr:uid="{00000000-0005-0000-0000-0000C2230000}"/>
    <cellStyle name="Explanatory Text 2 7" xfId="9204" xr:uid="{00000000-0005-0000-0000-0000C3230000}"/>
    <cellStyle name="Explanatory Text 2 8" xfId="9205" xr:uid="{00000000-0005-0000-0000-0000C4230000}"/>
    <cellStyle name="Explanatory Text 20" xfId="9206" xr:uid="{00000000-0005-0000-0000-0000C5230000}"/>
    <cellStyle name="Explanatory Text 21" xfId="9207" xr:uid="{00000000-0005-0000-0000-0000C6230000}"/>
    <cellStyle name="Explanatory Text 22" xfId="9208" xr:uid="{00000000-0005-0000-0000-0000C7230000}"/>
    <cellStyle name="Explanatory Text 23" xfId="9209" xr:uid="{00000000-0005-0000-0000-0000C8230000}"/>
    <cellStyle name="Explanatory Text 23 2" xfId="9210" xr:uid="{00000000-0005-0000-0000-0000C9230000}"/>
    <cellStyle name="Explanatory Text 23 2 2" xfId="9211" xr:uid="{00000000-0005-0000-0000-0000CA230000}"/>
    <cellStyle name="Explanatory Text 23 2 3" xfId="9212" xr:uid="{00000000-0005-0000-0000-0000CB230000}"/>
    <cellStyle name="Explanatory Text 23 2 4" xfId="9213" xr:uid="{00000000-0005-0000-0000-0000CC230000}"/>
    <cellStyle name="Explanatory Text 23 2 5" xfId="9214" xr:uid="{00000000-0005-0000-0000-0000CD230000}"/>
    <cellStyle name="Explanatory Text 23 2 6" xfId="9215" xr:uid="{00000000-0005-0000-0000-0000CE230000}"/>
    <cellStyle name="Explanatory Text 23 2 7" xfId="9216" xr:uid="{00000000-0005-0000-0000-0000CF230000}"/>
    <cellStyle name="Explanatory Text 23 3" xfId="9217" xr:uid="{00000000-0005-0000-0000-0000D0230000}"/>
    <cellStyle name="Explanatory Text 23 4" xfId="9218" xr:uid="{00000000-0005-0000-0000-0000D1230000}"/>
    <cellStyle name="Explanatory Text 23 5" xfId="9219" xr:uid="{00000000-0005-0000-0000-0000D2230000}"/>
    <cellStyle name="Explanatory Text 23 6" xfId="9220" xr:uid="{00000000-0005-0000-0000-0000D3230000}"/>
    <cellStyle name="Explanatory Text 23 7" xfId="9221" xr:uid="{00000000-0005-0000-0000-0000D4230000}"/>
    <cellStyle name="Explanatory Text 24" xfId="9222" xr:uid="{00000000-0005-0000-0000-0000D5230000}"/>
    <cellStyle name="Explanatory Text 25" xfId="9223" xr:uid="{00000000-0005-0000-0000-0000D6230000}"/>
    <cellStyle name="Explanatory Text 26" xfId="9224" xr:uid="{00000000-0005-0000-0000-0000D7230000}"/>
    <cellStyle name="Explanatory Text 27" xfId="9225" xr:uid="{00000000-0005-0000-0000-0000D8230000}"/>
    <cellStyle name="Explanatory Text 28" xfId="9226" xr:uid="{00000000-0005-0000-0000-0000D9230000}"/>
    <cellStyle name="Explanatory Text 29" xfId="9227" xr:uid="{00000000-0005-0000-0000-0000DA230000}"/>
    <cellStyle name="Explanatory Text 3" xfId="9228" xr:uid="{00000000-0005-0000-0000-0000DB230000}"/>
    <cellStyle name="Explanatory Text 3 2" xfId="9229" xr:uid="{00000000-0005-0000-0000-0000DC230000}"/>
    <cellStyle name="Explanatory Text 3 3" xfId="9230" xr:uid="{00000000-0005-0000-0000-0000DD230000}"/>
    <cellStyle name="Explanatory Text 3 4" xfId="9231" xr:uid="{00000000-0005-0000-0000-0000DE230000}"/>
    <cellStyle name="Explanatory Text 3 5" xfId="9232" xr:uid="{00000000-0005-0000-0000-0000DF230000}"/>
    <cellStyle name="Explanatory Text 3 6" xfId="9233" xr:uid="{00000000-0005-0000-0000-0000E0230000}"/>
    <cellStyle name="Explanatory Text 3 7" xfId="9234" xr:uid="{00000000-0005-0000-0000-0000E1230000}"/>
    <cellStyle name="Explanatory Text 3 8" xfId="9235" xr:uid="{00000000-0005-0000-0000-0000E2230000}"/>
    <cellStyle name="Explanatory Text 30" xfId="9236" xr:uid="{00000000-0005-0000-0000-0000E3230000}"/>
    <cellStyle name="Explanatory Text 31" xfId="9237" xr:uid="{00000000-0005-0000-0000-0000E4230000}"/>
    <cellStyle name="Explanatory Text 32" xfId="9238" xr:uid="{00000000-0005-0000-0000-0000E5230000}"/>
    <cellStyle name="Explanatory Text 33" xfId="9239" xr:uid="{00000000-0005-0000-0000-0000E6230000}"/>
    <cellStyle name="Explanatory Text 34" xfId="9240" xr:uid="{00000000-0005-0000-0000-0000E7230000}"/>
    <cellStyle name="Explanatory Text 35" xfId="9241" xr:uid="{00000000-0005-0000-0000-0000E8230000}"/>
    <cellStyle name="Explanatory Text 36" xfId="9242" xr:uid="{00000000-0005-0000-0000-0000E9230000}"/>
    <cellStyle name="Explanatory Text 37" xfId="9243" xr:uid="{00000000-0005-0000-0000-0000EA230000}"/>
    <cellStyle name="Explanatory Text 38" xfId="9244" xr:uid="{00000000-0005-0000-0000-0000EB230000}"/>
    <cellStyle name="Explanatory Text 39" xfId="9245" xr:uid="{00000000-0005-0000-0000-0000EC230000}"/>
    <cellStyle name="Explanatory Text 4" xfId="9246" xr:uid="{00000000-0005-0000-0000-0000ED230000}"/>
    <cellStyle name="Explanatory Text 4 2" xfId="9247" xr:uid="{00000000-0005-0000-0000-0000EE230000}"/>
    <cellStyle name="Explanatory Text 4 3" xfId="9248" xr:uid="{00000000-0005-0000-0000-0000EF230000}"/>
    <cellStyle name="Explanatory Text 4 4" xfId="9249" xr:uid="{00000000-0005-0000-0000-0000F0230000}"/>
    <cellStyle name="Explanatory Text 4 5" xfId="9250" xr:uid="{00000000-0005-0000-0000-0000F1230000}"/>
    <cellStyle name="Explanatory Text 4 6" xfId="9251" xr:uid="{00000000-0005-0000-0000-0000F2230000}"/>
    <cellStyle name="Explanatory Text 4 7" xfId="9252" xr:uid="{00000000-0005-0000-0000-0000F3230000}"/>
    <cellStyle name="Explanatory Text 4 8" xfId="9253" xr:uid="{00000000-0005-0000-0000-0000F4230000}"/>
    <cellStyle name="Explanatory Text 40" xfId="9254" xr:uid="{00000000-0005-0000-0000-0000F5230000}"/>
    <cellStyle name="Explanatory Text 41" xfId="9255" xr:uid="{00000000-0005-0000-0000-0000F6230000}"/>
    <cellStyle name="Explanatory Text 42" xfId="9256" xr:uid="{00000000-0005-0000-0000-0000F7230000}"/>
    <cellStyle name="Explanatory Text 43" xfId="9257" xr:uid="{00000000-0005-0000-0000-0000F8230000}"/>
    <cellStyle name="Explanatory Text 44" xfId="9258" xr:uid="{00000000-0005-0000-0000-0000F9230000}"/>
    <cellStyle name="Explanatory Text 45" xfId="9259" xr:uid="{00000000-0005-0000-0000-0000FA230000}"/>
    <cellStyle name="Explanatory Text 46" xfId="9260" xr:uid="{00000000-0005-0000-0000-0000FB230000}"/>
    <cellStyle name="Explanatory Text 47" xfId="9261" xr:uid="{00000000-0005-0000-0000-0000FC230000}"/>
    <cellStyle name="Explanatory Text 48" xfId="9262" xr:uid="{00000000-0005-0000-0000-0000FD230000}"/>
    <cellStyle name="Explanatory Text 49" xfId="9263" xr:uid="{00000000-0005-0000-0000-0000FE230000}"/>
    <cellStyle name="Explanatory Text 5" xfId="9264" xr:uid="{00000000-0005-0000-0000-0000FF230000}"/>
    <cellStyle name="Explanatory Text 5 2" xfId="9265" xr:uid="{00000000-0005-0000-0000-000000240000}"/>
    <cellStyle name="Explanatory Text 5 3" xfId="9266" xr:uid="{00000000-0005-0000-0000-000001240000}"/>
    <cellStyle name="Explanatory Text 5 4" xfId="9267" xr:uid="{00000000-0005-0000-0000-000002240000}"/>
    <cellStyle name="Explanatory Text 5 5" xfId="9268" xr:uid="{00000000-0005-0000-0000-000003240000}"/>
    <cellStyle name="Explanatory Text 5 6" xfId="9269" xr:uid="{00000000-0005-0000-0000-000004240000}"/>
    <cellStyle name="Explanatory Text 5 7" xfId="9270" xr:uid="{00000000-0005-0000-0000-000005240000}"/>
    <cellStyle name="Explanatory Text 50" xfId="9271" xr:uid="{00000000-0005-0000-0000-000006240000}"/>
    <cellStyle name="Explanatory Text 51" xfId="9272" xr:uid="{00000000-0005-0000-0000-000007240000}"/>
    <cellStyle name="Explanatory Text 52" xfId="9273" xr:uid="{00000000-0005-0000-0000-000008240000}"/>
    <cellStyle name="Explanatory Text 53" xfId="9274" xr:uid="{00000000-0005-0000-0000-000009240000}"/>
    <cellStyle name="Explanatory Text 54" xfId="9275" xr:uid="{00000000-0005-0000-0000-00000A240000}"/>
    <cellStyle name="Explanatory Text 55" xfId="9276" xr:uid="{00000000-0005-0000-0000-00000B240000}"/>
    <cellStyle name="Explanatory Text 56" xfId="9277" xr:uid="{00000000-0005-0000-0000-00000C240000}"/>
    <cellStyle name="Explanatory Text 57" xfId="9278" xr:uid="{00000000-0005-0000-0000-00000D240000}"/>
    <cellStyle name="Explanatory Text 58" xfId="9279" xr:uid="{00000000-0005-0000-0000-00000E240000}"/>
    <cellStyle name="Explanatory Text 59" xfId="9280" xr:uid="{00000000-0005-0000-0000-00000F240000}"/>
    <cellStyle name="Explanatory Text 6" xfId="9281" xr:uid="{00000000-0005-0000-0000-000010240000}"/>
    <cellStyle name="Explanatory Text 6 2" xfId="9282" xr:uid="{00000000-0005-0000-0000-000011240000}"/>
    <cellStyle name="Explanatory Text 6 3" xfId="9283" xr:uid="{00000000-0005-0000-0000-000012240000}"/>
    <cellStyle name="Explanatory Text 6 4" xfId="9284" xr:uid="{00000000-0005-0000-0000-000013240000}"/>
    <cellStyle name="Explanatory Text 6 5" xfId="9285" xr:uid="{00000000-0005-0000-0000-000014240000}"/>
    <cellStyle name="Explanatory Text 6 6" xfId="9286" xr:uid="{00000000-0005-0000-0000-000015240000}"/>
    <cellStyle name="Explanatory Text 6 7" xfId="9287" xr:uid="{00000000-0005-0000-0000-000016240000}"/>
    <cellStyle name="Explanatory Text 60" xfId="9288" xr:uid="{00000000-0005-0000-0000-000017240000}"/>
    <cellStyle name="Explanatory Text 61" xfId="9289" xr:uid="{00000000-0005-0000-0000-000018240000}"/>
    <cellStyle name="Explanatory Text 62" xfId="9290" xr:uid="{00000000-0005-0000-0000-000019240000}"/>
    <cellStyle name="Explanatory Text 63" xfId="9291" xr:uid="{00000000-0005-0000-0000-00001A240000}"/>
    <cellStyle name="Explanatory Text 64" xfId="9292" xr:uid="{00000000-0005-0000-0000-00001B240000}"/>
    <cellStyle name="Explanatory Text 65" xfId="9293" xr:uid="{00000000-0005-0000-0000-00001C240000}"/>
    <cellStyle name="Explanatory Text 66" xfId="9294" xr:uid="{00000000-0005-0000-0000-00001D240000}"/>
    <cellStyle name="Explanatory Text 67" xfId="9295" xr:uid="{00000000-0005-0000-0000-00001E240000}"/>
    <cellStyle name="Explanatory Text 68" xfId="9296" xr:uid="{00000000-0005-0000-0000-00001F240000}"/>
    <cellStyle name="Explanatory Text 69" xfId="9297" xr:uid="{00000000-0005-0000-0000-000020240000}"/>
    <cellStyle name="Explanatory Text 7" xfId="9298" xr:uid="{00000000-0005-0000-0000-000021240000}"/>
    <cellStyle name="Explanatory Text 7 2" xfId="9299" xr:uid="{00000000-0005-0000-0000-000022240000}"/>
    <cellStyle name="Explanatory Text 7 3" xfId="9300" xr:uid="{00000000-0005-0000-0000-000023240000}"/>
    <cellStyle name="Explanatory Text 7 4" xfId="9301" xr:uid="{00000000-0005-0000-0000-000024240000}"/>
    <cellStyle name="Explanatory Text 7 5" xfId="9302" xr:uid="{00000000-0005-0000-0000-000025240000}"/>
    <cellStyle name="Explanatory Text 7 6" xfId="9303" xr:uid="{00000000-0005-0000-0000-000026240000}"/>
    <cellStyle name="Explanatory Text 7 7" xfId="9304" xr:uid="{00000000-0005-0000-0000-000027240000}"/>
    <cellStyle name="Explanatory Text 70" xfId="9305" xr:uid="{00000000-0005-0000-0000-000028240000}"/>
    <cellStyle name="Explanatory Text 71" xfId="9306" xr:uid="{00000000-0005-0000-0000-000029240000}"/>
    <cellStyle name="Explanatory Text 72" xfId="9307" xr:uid="{00000000-0005-0000-0000-00002A240000}"/>
    <cellStyle name="Explanatory Text 8" xfId="9308" xr:uid="{00000000-0005-0000-0000-00002B240000}"/>
    <cellStyle name="Explanatory Text 8 2" xfId="9309" xr:uid="{00000000-0005-0000-0000-00002C240000}"/>
    <cellStyle name="Explanatory Text 8 3" xfId="9310" xr:uid="{00000000-0005-0000-0000-00002D240000}"/>
    <cellStyle name="Explanatory Text 8 4" xfId="9311" xr:uid="{00000000-0005-0000-0000-00002E240000}"/>
    <cellStyle name="Explanatory Text 8 5" xfId="9312" xr:uid="{00000000-0005-0000-0000-00002F240000}"/>
    <cellStyle name="Explanatory Text 8 6" xfId="9313" xr:uid="{00000000-0005-0000-0000-000030240000}"/>
    <cellStyle name="Explanatory Text 8 7" xfId="9314" xr:uid="{00000000-0005-0000-0000-000031240000}"/>
    <cellStyle name="Explanatory Text 9" xfId="9315" xr:uid="{00000000-0005-0000-0000-000032240000}"/>
    <cellStyle name="Fjárhæð" xfId="30277" xr:uid="{00000000-0005-0000-0000-000033240000}"/>
    <cellStyle name="Fjárhæð með línu" xfId="30278" xr:uid="{00000000-0005-0000-0000-000034240000}"/>
    <cellStyle name="Format 1" xfId="30328" xr:uid="{00000000-0005-0000-0000-000035240000}"/>
    <cellStyle name="Format 1 2" xfId="30329" xr:uid="{00000000-0005-0000-0000-000036240000}"/>
    <cellStyle name="Fyrirsögn" xfId="73" xr:uid="{00000000-0005-0000-0000-000037240000}"/>
    <cellStyle name="Fyrirsögn 10" xfId="9317" xr:uid="{00000000-0005-0000-0000-000038240000}"/>
    <cellStyle name="Fyrirsögn 11" xfId="9318" xr:uid="{00000000-0005-0000-0000-000039240000}"/>
    <cellStyle name="Fyrirsögn 12" xfId="9319" xr:uid="{00000000-0005-0000-0000-00003A240000}"/>
    <cellStyle name="Fyrirsögn 13" xfId="9320" xr:uid="{00000000-0005-0000-0000-00003B240000}"/>
    <cellStyle name="Fyrirsögn 14" xfId="9321" xr:uid="{00000000-0005-0000-0000-00003C240000}"/>
    <cellStyle name="Fyrirsögn 15" xfId="9322" xr:uid="{00000000-0005-0000-0000-00003D240000}"/>
    <cellStyle name="Fyrirsögn 16" xfId="9323" xr:uid="{00000000-0005-0000-0000-00003E240000}"/>
    <cellStyle name="Fyrirsögn 17" xfId="9324" xr:uid="{00000000-0005-0000-0000-00003F240000}"/>
    <cellStyle name="Fyrirsögn 18" xfId="9325" xr:uid="{00000000-0005-0000-0000-000040240000}"/>
    <cellStyle name="Fyrirsögn 19" xfId="9326" xr:uid="{00000000-0005-0000-0000-000041240000}"/>
    <cellStyle name="Fyrirsögn 2" xfId="9327" xr:uid="{00000000-0005-0000-0000-000042240000}"/>
    <cellStyle name="Fyrirsögn 20" xfId="9328" xr:uid="{00000000-0005-0000-0000-000043240000}"/>
    <cellStyle name="Fyrirsögn 21" xfId="9329" xr:uid="{00000000-0005-0000-0000-000044240000}"/>
    <cellStyle name="Fyrirsögn 22" xfId="9330" xr:uid="{00000000-0005-0000-0000-000045240000}"/>
    <cellStyle name="Fyrirsögn 23" xfId="9331" xr:uid="{00000000-0005-0000-0000-000046240000}"/>
    <cellStyle name="Fyrirsögn 24" xfId="9332" xr:uid="{00000000-0005-0000-0000-000047240000}"/>
    <cellStyle name="Fyrirsögn 25" xfId="9333" xr:uid="{00000000-0005-0000-0000-000048240000}"/>
    <cellStyle name="Fyrirsögn 26" xfId="9334" xr:uid="{00000000-0005-0000-0000-000049240000}"/>
    <cellStyle name="Fyrirsögn 27" xfId="9335" xr:uid="{00000000-0005-0000-0000-00004A240000}"/>
    <cellStyle name="Fyrirsögn 28" xfId="9336" xr:uid="{00000000-0005-0000-0000-00004B240000}"/>
    <cellStyle name="Fyrirsögn 29" xfId="9337" xr:uid="{00000000-0005-0000-0000-00004C240000}"/>
    <cellStyle name="Fyrirsögn 3" xfId="9338" xr:uid="{00000000-0005-0000-0000-00004D240000}"/>
    <cellStyle name="Fyrirsögn 30" xfId="9339" xr:uid="{00000000-0005-0000-0000-00004E240000}"/>
    <cellStyle name="Fyrirsögn 31" xfId="9340" xr:uid="{00000000-0005-0000-0000-00004F240000}"/>
    <cellStyle name="Fyrirsögn 32" xfId="9341" xr:uid="{00000000-0005-0000-0000-000050240000}"/>
    <cellStyle name="Fyrirsögn 33" xfId="9342" xr:uid="{00000000-0005-0000-0000-000051240000}"/>
    <cellStyle name="Fyrirsögn 34" xfId="9343" xr:uid="{00000000-0005-0000-0000-000052240000}"/>
    <cellStyle name="Fyrirsögn 35" xfId="9344" xr:uid="{00000000-0005-0000-0000-000053240000}"/>
    <cellStyle name="Fyrirsögn 36" xfId="9345" xr:uid="{00000000-0005-0000-0000-000054240000}"/>
    <cellStyle name="Fyrirsögn 37" xfId="9346" xr:uid="{00000000-0005-0000-0000-000055240000}"/>
    <cellStyle name="Fyrirsögn 38" xfId="9347" xr:uid="{00000000-0005-0000-0000-000056240000}"/>
    <cellStyle name="Fyrirsögn 39" xfId="9348" xr:uid="{00000000-0005-0000-0000-000057240000}"/>
    <cellStyle name="Fyrirsögn 4" xfId="9349" xr:uid="{00000000-0005-0000-0000-000058240000}"/>
    <cellStyle name="Fyrirsögn 40" xfId="9316" xr:uid="{00000000-0005-0000-0000-000059240000}"/>
    <cellStyle name="Fyrirsögn 5" xfId="9350" xr:uid="{00000000-0005-0000-0000-00005A240000}"/>
    <cellStyle name="Fyrirsögn 6" xfId="9351" xr:uid="{00000000-0005-0000-0000-00005B240000}"/>
    <cellStyle name="Fyrirsögn 7" xfId="9352" xr:uid="{00000000-0005-0000-0000-00005C240000}"/>
    <cellStyle name="Fyrirsögn 8" xfId="9353" xr:uid="{00000000-0005-0000-0000-00005D240000}"/>
    <cellStyle name="Fyrirsögn 9" xfId="9354" xr:uid="{00000000-0005-0000-0000-00005E240000}"/>
    <cellStyle name="Good" xfId="30289" builtinId="26" customBuiltin="1"/>
    <cellStyle name="Good 10" xfId="9355" xr:uid="{00000000-0005-0000-0000-000060240000}"/>
    <cellStyle name="Good 11" xfId="9356" xr:uid="{00000000-0005-0000-0000-000061240000}"/>
    <cellStyle name="Good 12" xfId="9357" xr:uid="{00000000-0005-0000-0000-000062240000}"/>
    <cellStyle name="Good 13" xfId="9358" xr:uid="{00000000-0005-0000-0000-000063240000}"/>
    <cellStyle name="Good 14" xfId="9359" xr:uid="{00000000-0005-0000-0000-000064240000}"/>
    <cellStyle name="Good 15" xfId="9360" xr:uid="{00000000-0005-0000-0000-000065240000}"/>
    <cellStyle name="Good 16" xfId="9361" xr:uid="{00000000-0005-0000-0000-000066240000}"/>
    <cellStyle name="Good 17" xfId="9362" xr:uid="{00000000-0005-0000-0000-000067240000}"/>
    <cellStyle name="Good 18" xfId="9363" xr:uid="{00000000-0005-0000-0000-000068240000}"/>
    <cellStyle name="Good 19" xfId="9364" xr:uid="{00000000-0005-0000-0000-000069240000}"/>
    <cellStyle name="Good 2" xfId="9365" xr:uid="{00000000-0005-0000-0000-00006A240000}"/>
    <cellStyle name="Good 2 2" xfId="9366" xr:uid="{00000000-0005-0000-0000-00006B240000}"/>
    <cellStyle name="Good 2 3" xfId="9367" xr:uid="{00000000-0005-0000-0000-00006C240000}"/>
    <cellStyle name="Good 2 4" xfId="9368" xr:uid="{00000000-0005-0000-0000-00006D240000}"/>
    <cellStyle name="Good 2 5" xfId="9369" xr:uid="{00000000-0005-0000-0000-00006E240000}"/>
    <cellStyle name="Good 2 6" xfId="9370" xr:uid="{00000000-0005-0000-0000-00006F240000}"/>
    <cellStyle name="Good 2 7" xfId="9371" xr:uid="{00000000-0005-0000-0000-000070240000}"/>
    <cellStyle name="Good 2 8" xfId="9372" xr:uid="{00000000-0005-0000-0000-000071240000}"/>
    <cellStyle name="Good 20" xfId="9373" xr:uid="{00000000-0005-0000-0000-000072240000}"/>
    <cellStyle name="Good 21" xfId="9374" xr:uid="{00000000-0005-0000-0000-000073240000}"/>
    <cellStyle name="Good 22" xfId="9375" xr:uid="{00000000-0005-0000-0000-000074240000}"/>
    <cellStyle name="Good 23" xfId="9376" xr:uid="{00000000-0005-0000-0000-000075240000}"/>
    <cellStyle name="Good 23 2" xfId="9377" xr:uid="{00000000-0005-0000-0000-000076240000}"/>
    <cellStyle name="Good 23 2 2" xfId="9378" xr:uid="{00000000-0005-0000-0000-000077240000}"/>
    <cellStyle name="Good 23 2 3" xfId="9379" xr:uid="{00000000-0005-0000-0000-000078240000}"/>
    <cellStyle name="Good 23 2 4" xfId="9380" xr:uid="{00000000-0005-0000-0000-000079240000}"/>
    <cellStyle name="Good 23 2 5" xfId="9381" xr:uid="{00000000-0005-0000-0000-00007A240000}"/>
    <cellStyle name="Good 23 2 6" xfId="9382" xr:uid="{00000000-0005-0000-0000-00007B240000}"/>
    <cellStyle name="Good 23 2 7" xfId="9383" xr:uid="{00000000-0005-0000-0000-00007C240000}"/>
    <cellStyle name="Good 23 3" xfId="9384" xr:uid="{00000000-0005-0000-0000-00007D240000}"/>
    <cellStyle name="Good 23 4" xfId="9385" xr:uid="{00000000-0005-0000-0000-00007E240000}"/>
    <cellStyle name="Good 23 5" xfId="9386" xr:uid="{00000000-0005-0000-0000-00007F240000}"/>
    <cellStyle name="Good 23 6" xfId="9387" xr:uid="{00000000-0005-0000-0000-000080240000}"/>
    <cellStyle name="Good 23 7" xfId="9388" xr:uid="{00000000-0005-0000-0000-000081240000}"/>
    <cellStyle name="Good 24" xfId="9389" xr:uid="{00000000-0005-0000-0000-000082240000}"/>
    <cellStyle name="Good 25" xfId="9390" xr:uid="{00000000-0005-0000-0000-000083240000}"/>
    <cellStyle name="Good 26" xfId="9391" xr:uid="{00000000-0005-0000-0000-000084240000}"/>
    <cellStyle name="Good 27" xfId="9392" xr:uid="{00000000-0005-0000-0000-000085240000}"/>
    <cellStyle name="Good 28" xfId="9393" xr:uid="{00000000-0005-0000-0000-000086240000}"/>
    <cellStyle name="Good 29" xfId="9394" xr:uid="{00000000-0005-0000-0000-000087240000}"/>
    <cellStyle name="Good 3" xfId="9395" xr:uid="{00000000-0005-0000-0000-000088240000}"/>
    <cellStyle name="Good 3 2" xfId="9396" xr:uid="{00000000-0005-0000-0000-000089240000}"/>
    <cellStyle name="Good 3 3" xfId="9397" xr:uid="{00000000-0005-0000-0000-00008A240000}"/>
    <cellStyle name="Good 3 4" xfId="9398" xr:uid="{00000000-0005-0000-0000-00008B240000}"/>
    <cellStyle name="Good 3 5" xfId="9399" xr:uid="{00000000-0005-0000-0000-00008C240000}"/>
    <cellStyle name="Good 3 6" xfId="9400" xr:uid="{00000000-0005-0000-0000-00008D240000}"/>
    <cellStyle name="Good 3 7" xfId="9401" xr:uid="{00000000-0005-0000-0000-00008E240000}"/>
    <cellStyle name="Good 3 8" xfId="9402" xr:uid="{00000000-0005-0000-0000-00008F240000}"/>
    <cellStyle name="Good 30" xfId="9403" xr:uid="{00000000-0005-0000-0000-000090240000}"/>
    <cellStyle name="Good 31" xfId="9404" xr:uid="{00000000-0005-0000-0000-000091240000}"/>
    <cellStyle name="Good 32" xfId="9405" xr:uid="{00000000-0005-0000-0000-000092240000}"/>
    <cellStyle name="Good 33" xfId="9406" xr:uid="{00000000-0005-0000-0000-000093240000}"/>
    <cellStyle name="Good 34" xfId="9407" xr:uid="{00000000-0005-0000-0000-000094240000}"/>
    <cellStyle name="Good 35" xfId="9408" xr:uid="{00000000-0005-0000-0000-000095240000}"/>
    <cellStyle name="Good 36" xfId="9409" xr:uid="{00000000-0005-0000-0000-000096240000}"/>
    <cellStyle name="Good 37" xfId="9410" xr:uid="{00000000-0005-0000-0000-000097240000}"/>
    <cellStyle name="Good 38" xfId="9411" xr:uid="{00000000-0005-0000-0000-000098240000}"/>
    <cellStyle name="Good 39" xfId="9412" xr:uid="{00000000-0005-0000-0000-000099240000}"/>
    <cellStyle name="Good 4" xfId="9413" xr:uid="{00000000-0005-0000-0000-00009A240000}"/>
    <cellStyle name="Good 4 2" xfId="9414" xr:uid="{00000000-0005-0000-0000-00009B240000}"/>
    <cellStyle name="Good 4 3" xfId="9415" xr:uid="{00000000-0005-0000-0000-00009C240000}"/>
    <cellStyle name="Good 4 4" xfId="9416" xr:uid="{00000000-0005-0000-0000-00009D240000}"/>
    <cellStyle name="Good 4 5" xfId="9417" xr:uid="{00000000-0005-0000-0000-00009E240000}"/>
    <cellStyle name="Good 4 6" xfId="9418" xr:uid="{00000000-0005-0000-0000-00009F240000}"/>
    <cellStyle name="Good 4 7" xfId="9419" xr:uid="{00000000-0005-0000-0000-0000A0240000}"/>
    <cellStyle name="Good 4 8" xfId="9420" xr:uid="{00000000-0005-0000-0000-0000A1240000}"/>
    <cellStyle name="Good 40" xfId="9421" xr:uid="{00000000-0005-0000-0000-0000A2240000}"/>
    <cellStyle name="Good 41" xfId="9422" xr:uid="{00000000-0005-0000-0000-0000A3240000}"/>
    <cellStyle name="Good 42" xfId="9423" xr:uid="{00000000-0005-0000-0000-0000A4240000}"/>
    <cellStyle name="Good 43" xfId="9424" xr:uid="{00000000-0005-0000-0000-0000A5240000}"/>
    <cellStyle name="Good 44" xfId="9425" xr:uid="{00000000-0005-0000-0000-0000A6240000}"/>
    <cellStyle name="Good 45" xfId="9426" xr:uid="{00000000-0005-0000-0000-0000A7240000}"/>
    <cellStyle name="Good 46" xfId="9427" xr:uid="{00000000-0005-0000-0000-0000A8240000}"/>
    <cellStyle name="Good 47" xfId="9428" xr:uid="{00000000-0005-0000-0000-0000A9240000}"/>
    <cellStyle name="Good 48" xfId="9429" xr:uid="{00000000-0005-0000-0000-0000AA240000}"/>
    <cellStyle name="Good 49" xfId="9430" xr:uid="{00000000-0005-0000-0000-0000AB240000}"/>
    <cellStyle name="Good 5" xfId="9431" xr:uid="{00000000-0005-0000-0000-0000AC240000}"/>
    <cellStyle name="Good 5 2" xfId="9432" xr:uid="{00000000-0005-0000-0000-0000AD240000}"/>
    <cellStyle name="Good 5 3" xfId="9433" xr:uid="{00000000-0005-0000-0000-0000AE240000}"/>
    <cellStyle name="Good 5 4" xfId="9434" xr:uid="{00000000-0005-0000-0000-0000AF240000}"/>
    <cellStyle name="Good 5 5" xfId="9435" xr:uid="{00000000-0005-0000-0000-0000B0240000}"/>
    <cellStyle name="Good 5 6" xfId="9436" xr:uid="{00000000-0005-0000-0000-0000B1240000}"/>
    <cellStyle name="Good 5 7" xfId="9437" xr:uid="{00000000-0005-0000-0000-0000B2240000}"/>
    <cellStyle name="Good 50" xfId="9438" xr:uid="{00000000-0005-0000-0000-0000B3240000}"/>
    <cellStyle name="Good 51" xfId="9439" xr:uid="{00000000-0005-0000-0000-0000B4240000}"/>
    <cellStyle name="Good 52" xfId="9440" xr:uid="{00000000-0005-0000-0000-0000B5240000}"/>
    <cellStyle name="Good 53" xfId="9441" xr:uid="{00000000-0005-0000-0000-0000B6240000}"/>
    <cellStyle name="Good 54" xfId="9442" xr:uid="{00000000-0005-0000-0000-0000B7240000}"/>
    <cellStyle name="Good 55" xfId="9443" xr:uid="{00000000-0005-0000-0000-0000B8240000}"/>
    <cellStyle name="Good 56" xfId="9444" xr:uid="{00000000-0005-0000-0000-0000B9240000}"/>
    <cellStyle name="Good 57" xfId="9445" xr:uid="{00000000-0005-0000-0000-0000BA240000}"/>
    <cellStyle name="Good 58" xfId="9446" xr:uid="{00000000-0005-0000-0000-0000BB240000}"/>
    <cellStyle name="Good 59" xfId="9447" xr:uid="{00000000-0005-0000-0000-0000BC240000}"/>
    <cellStyle name="Good 6" xfId="9448" xr:uid="{00000000-0005-0000-0000-0000BD240000}"/>
    <cellStyle name="Good 6 2" xfId="9449" xr:uid="{00000000-0005-0000-0000-0000BE240000}"/>
    <cellStyle name="Good 6 3" xfId="9450" xr:uid="{00000000-0005-0000-0000-0000BF240000}"/>
    <cellStyle name="Good 6 4" xfId="9451" xr:uid="{00000000-0005-0000-0000-0000C0240000}"/>
    <cellStyle name="Good 6 5" xfId="9452" xr:uid="{00000000-0005-0000-0000-0000C1240000}"/>
    <cellStyle name="Good 6 6" xfId="9453" xr:uid="{00000000-0005-0000-0000-0000C2240000}"/>
    <cellStyle name="Good 6 7" xfId="9454" xr:uid="{00000000-0005-0000-0000-0000C3240000}"/>
    <cellStyle name="Good 60" xfId="9455" xr:uid="{00000000-0005-0000-0000-0000C4240000}"/>
    <cellStyle name="Good 61" xfId="9456" xr:uid="{00000000-0005-0000-0000-0000C5240000}"/>
    <cellStyle name="Good 62" xfId="9457" xr:uid="{00000000-0005-0000-0000-0000C6240000}"/>
    <cellStyle name="Good 63" xfId="9458" xr:uid="{00000000-0005-0000-0000-0000C7240000}"/>
    <cellStyle name="Good 64" xfId="9459" xr:uid="{00000000-0005-0000-0000-0000C8240000}"/>
    <cellStyle name="Good 65" xfId="9460" xr:uid="{00000000-0005-0000-0000-0000C9240000}"/>
    <cellStyle name="Good 66" xfId="9461" xr:uid="{00000000-0005-0000-0000-0000CA240000}"/>
    <cellStyle name="Good 67" xfId="9462" xr:uid="{00000000-0005-0000-0000-0000CB240000}"/>
    <cellStyle name="Good 68" xfId="9463" xr:uid="{00000000-0005-0000-0000-0000CC240000}"/>
    <cellStyle name="Good 69" xfId="9464" xr:uid="{00000000-0005-0000-0000-0000CD240000}"/>
    <cellStyle name="Good 7" xfId="9465" xr:uid="{00000000-0005-0000-0000-0000CE240000}"/>
    <cellStyle name="Good 7 2" xfId="9466" xr:uid="{00000000-0005-0000-0000-0000CF240000}"/>
    <cellStyle name="Good 7 3" xfId="9467" xr:uid="{00000000-0005-0000-0000-0000D0240000}"/>
    <cellStyle name="Good 7 4" xfId="9468" xr:uid="{00000000-0005-0000-0000-0000D1240000}"/>
    <cellStyle name="Good 7 5" xfId="9469" xr:uid="{00000000-0005-0000-0000-0000D2240000}"/>
    <cellStyle name="Good 7 6" xfId="9470" xr:uid="{00000000-0005-0000-0000-0000D3240000}"/>
    <cellStyle name="Good 7 7" xfId="9471" xr:uid="{00000000-0005-0000-0000-0000D4240000}"/>
    <cellStyle name="Good 70" xfId="9472" xr:uid="{00000000-0005-0000-0000-0000D5240000}"/>
    <cellStyle name="Good 71" xfId="9473" xr:uid="{00000000-0005-0000-0000-0000D6240000}"/>
    <cellStyle name="Good 72" xfId="9474" xr:uid="{00000000-0005-0000-0000-0000D7240000}"/>
    <cellStyle name="Good 8" xfId="9475" xr:uid="{00000000-0005-0000-0000-0000D8240000}"/>
    <cellStyle name="Good 8 2" xfId="9476" xr:uid="{00000000-0005-0000-0000-0000D9240000}"/>
    <cellStyle name="Good 8 3" xfId="9477" xr:uid="{00000000-0005-0000-0000-0000DA240000}"/>
    <cellStyle name="Good 8 4" xfId="9478" xr:uid="{00000000-0005-0000-0000-0000DB240000}"/>
    <cellStyle name="Good 8 5" xfId="9479" xr:uid="{00000000-0005-0000-0000-0000DC240000}"/>
    <cellStyle name="Good 8 6" xfId="9480" xr:uid="{00000000-0005-0000-0000-0000DD240000}"/>
    <cellStyle name="Good 8 7" xfId="9481" xr:uid="{00000000-0005-0000-0000-0000DE240000}"/>
    <cellStyle name="Good 9" xfId="9482" xr:uid="{00000000-0005-0000-0000-0000DF240000}"/>
    <cellStyle name="Header1" xfId="74" xr:uid="{00000000-0005-0000-0000-0000E0240000}"/>
    <cellStyle name="Header1 2" xfId="9484" xr:uid="{00000000-0005-0000-0000-0000E1240000}"/>
    <cellStyle name="Header1 3" xfId="9483" xr:uid="{00000000-0005-0000-0000-0000E2240000}"/>
    <cellStyle name="Header2" xfId="75" xr:uid="{00000000-0005-0000-0000-0000E3240000}"/>
    <cellStyle name="Header2 2" xfId="9486" xr:uid="{00000000-0005-0000-0000-0000E4240000}"/>
    <cellStyle name="Header2 3" xfId="9485" xr:uid="{00000000-0005-0000-0000-0000E5240000}"/>
    <cellStyle name="Heading 1" xfId="30285" builtinId="16" customBuiltin="1"/>
    <cellStyle name="Heading 1 10" xfId="9487" xr:uid="{00000000-0005-0000-0000-0000E7240000}"/>
    <cellStyle name="Heading 1 10 2" xfId="9488" xr:uid="{00000000-0005-0000-0000-0000E8240000}"/>
    <cellStyle name="Heading 1 10 2 2" xfId="9489" xr:uid="{00000000-0005-0000-0000-0000E9240000}"/>
    <cellStyle name="Heading 1 10 2 3" xfId="9490" xr:uid="{00000000-0005-0000-0000-0000EA240000}"/>
    <cellStyle name="Heading 1 10 2 4" xfId="9491" xr:uid="{00000000-0005-0000-0000-0000EB240000}"/>
    <cellStyle name="Heading 1 10 2 5" xfId="9492" xr:uid="{00000000-0005-0000-0000-0000EC240000}"/>
    <cellStyle name="Heading 1 10 2 6" xfId="9493" xr:uid="{00000000-0005-0000-0000-0000ED240000}"/>
    <cellStyle name="Heading 1 10 2 7" xfId="9494" xr:uid="{00000000-0005-0000-0000-0000EE240000}"/>
    <cellStyle name="Heading 1 10 3" xfId="9495" xr:uid="{00000000-0005-0000-0000-0000EF240000}"/>
    <cellStyle name="Heading 1 10 4" xfId="9496" xr:uid="{00000000-0005-0000-0000-0000F0240000}"/>
    <cellStyle name="Heading 1 10 5" xfId="9497" xr:uid="{00000000-0005-0000-0000-0000F1240000}"/>
    <cellStyle name="Heading 1 10 6" xfId="9498" xr:uid="{00000000-0005-0000-0000-0000F2240000}"/>
    <cellStyle name="Heading 1 10 7" xfId="9499" xr:uid="{00000000-0005-0000-0000-0000F3240000}"/>
    <cellStyle name="Heading 1 11" xfId="9500" xr:uid="{00000000-0005-0000-0000-0000F4240000}"/>
    <cellStyle name="Heading 1 11 2" xfId="9501" xr:uid="{00000000-0005-0000-0000-0000F5240000}"/>
    <cellStyle name="Heading 1 11 2 2" xfId="9502" xr:uid="{00000000-0005-0000-0000-0000F6240000}"/>
    <cellStyle name="Heading 1 11 2 3" xfId="9503" xr:uid="{00000000-0005-0000-0000-0000F7240000}"/>
    <cellStyle name="Heading 1 11 2 4" xfId="9504" xr:uid="{00000000-0005-0000-0000-0000F8240000}"/>
    <cellStyle name="Heading 1 11 2 5" xfId="9505" xr:uid="{00000000-0005-0000-0000-0000F9240000}"/>
    <cellStyle name="Heading 1 11 2 6" xfId="9506" xr:uid="{00000000-0005-0000-0000-0000FA240000}"/>
    <cellStyle name="Heading 1 11 2 7" xfId="9507" xr:uid="{00000000-0005-0000-0000-0000FB240000}"/>
    <cellStyle name="Heading 1 11 3" xfId="9508" xr:uid="{00000000-0005-0000-0000-0000FC240000}"/>
    <cellStyle name="Heading 1 11 4" xfId="9509" xr:uid="{00000000-0005-0000-0000-0000FD240000}"/>
    <cellStyle name="Heading 1 11 5" xfId="9510" xr:uid="{00000000-0005-0000-0000-0000FE240000}"/>
    <cellStyle name="Heading 1 11 6" xfId="9511" xr:uid="{00000000-0005-0000-0000-0000FF240000}"/>
    <cellStyle name="Heading 1 11 7" xfId="9512" xr:uid="{00000000-0005-0000-0000-000000250000}"/>
    <cellStyle name="Heading 1 12" xfId="9513" xr:uid="{00000000-0005-0000-0000-000001250000}"/>
    <cellStyle name="Heading 1 12 2" xfId="9514" xr:uid="{00000000-0005-0000-0000-000002250000}"/>
    <cellStyle name="Heading 1 12 2 2" xfId="9515" xr:uid="{00000000-0005-0000-0000-000003250000}"/>
    <cellStyle name="Heading 1 12 2 3" xfId="9516" xr:uid="{00000000-0005-0000-0000-000004250000}"/>
    <cellStyle name="Heading 1 12 2 4" xfId="9517" xr:uid="{00000000-0005-0000-0000-000005250000}"/>
    <cellStyle name="Heading 1 12 2 5" xfId="9518" xr:uid="{00000000-0005-0000-0000-000006250000}"/>
    <cellStyle name="Heading 1 12 2 6" xfId="9519" xr:uid="{00000000-0005-0000-0000-000007250000}"/>
    <cellStyle name="Heading 1 12 2 7" xfId="9520" xr:uid="{00000000-0005-0000-0000-000008250000}"/>
    <cellStyle name="Heading 1 12 3" xfId="9521" xr:uid="{00000000-0005-0000-0000-000009250000}"/>
    <cellStyle name="Heading 1 12 4" xfId="9522" xr:uid="{00000000-0005-0000-0000-00000A250000}"/>
    <cellStyle name="Heading 1 12 5" xfId="9523" xr:uid="{00000000-0005-0000-0000-00000B250000}"/>
    <cellStyle name="Heading 1 12 6" xfId="9524" xr:uid="{00000000-0005-0000-0000-00000C250000}"/>
    <cellStyle name="Heading 1 12 7" xfId="9525" xr:uid="{00000000-0005-0000-0000-00000D250000}"/>
    <cellStyle name="Heading 1 13" xfId="9526" xr:uid="{00000000-0005-0000-0000-00000E250000}"/>
    <cellStyle name="Heading 1 13 2" xfId="9527" xr:uid="{00000000-0005-0000-0000-00000F250000}"/>
    <cellStyle name="Heading 1 13 2 2" xfId="9528" xr:uid="{00000000-0005-0000-0000-000010250000}"/>
    <cellStyle name="Heading 1 13 2 3" xfId="9529" xr:uid="{00000000-0005-0000-0000-000011250000}"/>
    <cellStyle name="Heading 1 13 2 4" xfId="9530" xr:uid="{00000000-0005-0000-0000-000012250000}"/>
    <cellStyle name="Heading 1 13 2 5" xfId="9531" xr:uid="{00000000-0005-0000-0000-000013250000}"/>
    <cellStyle name="Heading 1 13 2 6" xfId="9532" xr:uid="{00000000-0005-0000-0000-000014250000}"/>
    <cellStyle name="Heading 1 13 2 7" xfId="9533" xr:uid="{00000000-0005-0000-0000-000015250000}"/>
    <cellStyle name="Heading 1 13 3" xfId="9534" xr:uid="{00000000-0005-0000-0000-000016250000}"/>
    <cellStyle name="Heading 1 13 4" xfId="9535" xr:uid="{00000000-0005-0000-0000-000017250000}"/>
    <cellStyle name="Heading 1 13 5" xfId="9536" xr:uid="{00000000-0005-0000-0000-000018250000}"/>
    <cellStyle name="Heading 1 13 6" xfId="9537" xr:uid="{00000000-0005-0000-0000-000019250000}"/>
    <cellStyle name="Heading 1 13 7" xfId="9538" xr:uid="{00000000-0005-0000-0000-00001A250000}"/>
    <cellStyle name="Heading 1 14" xfId="9539" xr:uid="{00000000-0005-0000-0000-00001B250000}"/>
    <cellStyle name="Heading 1 14 2" xfId="9540" xr:uid="{00000000-0005-0000-0000-00001C250000}"/>
    <cellStyle name="Heading 1 14 2 2" xfId="9541" xr:uid="{00000000-0005-0000-0000-00001D250000}"/>
    <cellStyle name="Heading 1 14 2 3" xfId="9542" xr:uid="{00000000-0005-0000-0000-00001E250000}"/>
    <cellStyle name="Heading 1 14 2 4" xfId="9543" xr:uid="{00000000-0005-0000-0000-00001F250000}"/>
    <cellStyle name="Heading 1 14 2 5" xfId="9544" xr:uid="{00000000-0005-0000-0000-000020250000}"/>
    <cellStyle name="Heading 1 14 2 6" xfId="9545" xr:uid="{00000000-0005-0000-0000-000021250000}"/>
    <cellStyle name="Heading 1 14 2 7" xfId="9546" xr:uid="{00000000-0005-0000-0000-000022250000}"/>
    <cellStyle name="Heading 1 14 3" xfId="9547" xr:uid="{00000000-0005-0000-0000-000023250000}"/>
    <cellStyle name="Heading 1 14 4" xfId="9548" xr:uid="{00000000-0005-0000-0000-000024250000}"/>
    <cellStyle name="Heading 1 14 5" xfId="9549" xr:uid="{00000000-0005-0000-0000-000025250000}"/>
    <cellStyle name="Heading 1 14 6" xfId="9550" xr:uid="{00000000-0005-0000-0000-000026250000}"/>
    <cellStyle name="Heading 1 14 7" xfId="9551" xr:uid="{00000000-0005-0000-0000-000027250000}"/>
    <cellStyle name="Heading 1 15" xfId="9552" xr:uid="{00000000-0005-0000-0000-000028250000}"/>
    <cellStyle name="Heading 1 15 2" xfId="9553" xr:uid="{00000000-0005-0000-0000-000029250000}"/>
    <cellStyle name="Heading 1 15 2 2" xfId="9554" xr:uid="{00000000-0005-0000-0000-00002A250000}"/>
    <cellStyle name="Heading 1 15 2 3" xfId="9555" xr:uid="{00000000-0005-0000-0000-00002B250000}"/>
    <cellStyle name="Heading 1 15 2 4" xfId="9556" xr:uid="{00000000-0005-0000-0000-00002C250000}"/>
    <cellStyle name="Heading 1 15 2 5" xfId="9557" xr:uid="{00000000-0005-0000-0000-00002D250000}"/>
    <cellStyle name="Heading 1 15 2 6" xfId="9558" xr:uid="{00000000-0005-0000-0000-00002E250000}"/>
    <cellStyle name="Heading 1 15 2 7" xfId="9559" xr:uid="{00000000-0005-0000-0000-00002F250000}"/>
    <cellStyle name="Heading 1 15 3" xfId="9560" xr:uid="{00000000-0005-0000-0000-000030250000}"/>
    <cellStyle name="Heading 1 15 4" xfId="9561" xr:uid="{00000000-0005-0000-0000-000031250000}"/>
    <cellStyle name="Heading 1 15 5" xfId="9562" xr:uid="{00000000-0005-0000-0000-000032250000}"/>
    <cellStyle name="Heading 1 15 6" xfId="9563" xr:uid="{00000000-0005-0000-0000-000033250000}"/>
    <cellStyle name="Heading 1 15 7" xfId="9564" xr:uid="{00000000-0005-0000-0000-000034250000}"/>
    <cellStyle name="Heading 1 16" xfId="9565" xr:uid="{00000000-0005-0000-0000-000035250000}"/>
    <cellStyle name="Heading 1 16 2" xfId="9566" xr:uid="{00000000-0005-0000-0000-000036250000}"/>
    <cellStyle name="Heading 1 16 2 2" xfId="9567" xr:uid="{00000000-0005-0000-0000-000037250000}"/>
    <cellStyle name="Heading 1 16 2 3" xfId="9568" xr:uid="{00000000-0005-0000-0000-000038250000}"/>
    <cellStyle name="Heading 1 16 2 4" xfId="9569" xr:uid="{00000000-0005-0000-0000-000039250000}"/>
    <cellStyle name="Heading 1 16 2 5" xfId="9570" xr:uid="{00000000-0005-0000-0000-00003A250000}"/>
    <cellStyle name="Heading 1 16 2 6" xfId="9571" xr:uid="{00000000-0005-0000-0000-00003B250000}"/>
    <cellStyle name="Heading 1 16 2 7" xfId="9572" xr:uid="{00000000-0005-0000-0000-00003C250000}"/>
    <cellStyle name="Heading 1 16 3" xfId="9573" xr:uid="{00000000-0005-0000-0000-00003D250000}"/>
    <cellStyle name="Heading 1 16 4" xfId="9574" xr:uid="{00000000-0005-0000-0000-00003E250000}"/>
    <cellStyle name="Heading 1 16 5" xfId="9575" xr:uid="{00000000-0005-0000-0000-00003F250000}"/>
    <cellStyle name="Heading 1 16 6" xfId="9576" xr:uid="{00000000-0005-0000-0000-000040250000}"/>
    <cellStyle name="Heading 1 16 7" xfId="9577" xr:uid="{00000000-0005-0000-0000-000041250000}"/>
    <cellStyle name="Heading 1 17" xfId="9578" xr:uid="{00000000-0005-0000-0000-000042250000}"/>
    <cellStyle name="Heading 1 17 2" xfId="9579" xr:uid="{00000000-0005-0000-0000-000043250000}"/>
    <cellStyle name="Heading 1 17 2 2" xfId="9580" xr:uid="{00000000-0005-0000-0000-000044250000}"/>
    <cellStyle name="Heading 1 17 2 3" xfId="9581" xr:uid="{00000000-0005-0000-0000-000045250000}"/>
    <cellStyle name="Heading 1 17 2 4" xfId="9582" xr:uid="{00000000-0005-0000-0000-000046250000}"/>
    <cellStyle name="Heading 1 17 2 5" xfId="9583" xr:uid="{00000000-0005-0000-0000-000047250000}"/>
    <cellStyle name="Heading 1 17 2 6" xfId="9584" xr:uid="{00000000-0005-0000-0000-000048250000}"/>
    <cellStyle name="Heading 1 17 2 7" xfId="9585" xr:uid="{00000000-0005-0000-0000-000049250000}"/>
    <cellStyle name="Heading 1 17 3" xfId="9586" xr:uid="{00000000-0005-0000-0000-00004A250000}"/>
    <cellStyle name="Heading 1 17 4" xfId="9587" xr:uid="{00000000-0005-0000-0000-00004B250000}"/>
    <cellStyle name="Heading 1 17 5" xfId="9588" xr:uid="{00000000-0005-0000-0000-00004C250000}"/>
    <cellStyle name="Heading 1 17 6" xfId="9589" xr:uid="{00000000-0005-0000-0000-00004D250000}"/>
    <cellStyle name="Heading 1 17 7" xfId="9590" xr:uid="{00000000-0005-0000-0000-00004E250000}"/>
    <cellStyle name="Heading 1 18" xfId="9591" xr:uid="{00000000-0005-0000-0000-00004F250000}"/>
    <cellStyle name="Heading 1 18 2" xfId="9592" xr:uid="{00000000-0005-0000-0000-000050250000}"/>
    <cellStyle name="Heading 1 18 2 2" xfId="9593" xr:uid="{00000000-0005-0000-0000-000051250000}"/>
    <cellStyle name="Heading 1 18 2 3" xfId="9594" xr:uid="{00000000-0005-0000-0000-000052250000}"/>
    <cellStyle name="Heading 1 18 2 4" xfId="9595" xr:uid="{00000000-0005-0000-0000-000053250000}"/>
    <cellStyle name="Heading 1 18 2 5" xfId="9596" xr:uid="{00000000-0005-0000-0000-000054250000}"/>
    <cellStyle name="Heading 1 18 2 6" xfId="9597" xr:uid="{00000000-0005-0000-0000-000055250000}"/>
    <cellStyle name="Heading 1 18 2 7" xfId="9598" xr:uid="{00000000-0005-0000-0000-000056250000}"/>
    <cellStyle name="Heading 1 18 3" xfId="9599" xr:uid="{00000000-0005-0000-0000-000057250000}"/>
    <cellStyle name="Heading 1 18 4" xfId="9600" xr:uid="{00000000-0005-0000-0000-000058250000}"/>
    <cellStyle name="Heading 1 18 5" xfId="9601" xr:uid="{00000000-0005-0000-0000-000059250000}"/>
    <cellStyle name="Heading 1 18 6" xfId="9602" xr:uid="{00000000-0005-0000-0000-00005A250000}"/>
    <cellStyle name="Heading 1 18 7" xfId="9603" xr:uid="{00000000-0005-0000-0000-00005B250000}"/>
    <cellStyle name="Heading 1 19" xfId="9604" xr:uid="{00000000-0005-0000-0000-00005C250000}"/>
    <cellStyle name="Heading 1 19 2" xfId="9605" xr:uid="{00000000-0005-0000-0000-00005D250000}"/>
    <cellStyle name="Heading 1 19 2 2" xfId="9606" xr:uid="{00000000-0005-0000-0000-00005E250000}"/>
    <cellStyle name="Heading 1 19 2 3" xfId="9607" xr:uid="{00000000-0005-0000-0000-00005F250000}"/>
    <cellStyle name="Heading 1 19 2 4" xfId="9608" xr:uid="{00000000-0005-0000-0000-000060250000}"/>
    <cellStyle name="Heading 1 19 2 5" xfId="9609" xr:uid="{00000000-0005-0000-0000-000061250000}"/>
    <cellStyle name="Heading 1 19 2 6" xfId="9610" xr:uid="{00000000-0005-0000-0000-000062250000}"/>
    <cellStyle name="Heading 1 19 2 7" xfId="9611" xr:uid="{00000000-0005-0000-0000-000063250000}"/>
    <cellStyle name="Heading 1 19 3" xfId="9612" xr:uid="{00000000-0005-0000-0000-000064250000}"/>
    <cellStyle name="Heading 1 19 4" xfId="9613" xr:uid="{00000000-0005-0000-0000-000065250000}"/>
    <cellStyle name="Heading 1 19 5" xfId="9614" xr:uid="{00000000-0005-0000-0000-000066250000}"/>
    <cellStyle name="Heading 1 19 6" xfId="9615" xr:uid="{00000000-0005-0000-0000-000067250000}"/>
    <cellStyle name="Heading 1 19 7" xfId="9616" xr:uid="{00000000-0005-0000-0000-000068250000}"/>
    <cellStyle name="Heading 1 2" xfId="9617" xr:uid="{00000000-0005-0000-0000-000069250000}"/>
    <cellStyle name="Heading 1 2 10" xfId="9618" xr:uid="{00000000-0005-0000-0000-00006A250000}"/>
    <cellStyle name="Heading 1 2 10 2" xfId="9619" xr:uid="{00000000-0005-0000-0000-00006B250000}"/>
    <cellStyle name="Heading 1 2 11" xfId="9620" xr:uid="{00000000-0005-0000-0000-00006C250000}"/>
    <cellStyle name="Heading 1 2 11 2" xfId="9621" xr:uid="{00000000-0005-0000-0000-00006D250000}"/>
    <cellStyle name="Heading 1 2 12" xfId="9622" xr:uid="{00000000-0005-0000-0000-00006E250000}"/>
    <cellStyle name="Heading 1 2 12 2" xfId="9623" xr:uid="{00000000-0005-0000-0000-00006F250000}"/>
    <cellStyle name="Heading 1 2 13" xfId="9624" xr:uid="{00000000-0005-0000-0000-000070250000}"/>
    <cellStyle name="Heading 1 2 13 2" xfId="9625" xr:uid="{00000000-0005-0000-0000-000071250000}"/>
    <cellStyle name="Heading 1 2 14" xfId="9626" xr:uid="{00000000-0005-0000-0000-000072250000}"/>
    <cellStyle name="Heading 1 2 2" xfId="9627" xr:uid="{00000000-0005-0000-0000-000073250000}"/>
    <cellStyle name="Heading 1 2 3" xfId="9628" xr:uid="{00000000-0005-0000-0000-000074250000}"/>
    <cellStyle name="Heading 1 2 4" xfId="9629" xr:uid="{00000000-0005-0000-0000-000075250000}"/>
    <cellStyle name="Heading 1 2 5" xfId="9630" xr:uid="{00000000-0005-0000-0000-000076250000}"/>
    <cellStyle name="Heading 1 2 6" xfId="9631" xr:uid="{00000000-0005-0000-0000-000077250000}"/>
    <cellStyle name="Heading 1 2 7" xfId="9632" xr:uid="{00000000-0005-0000-0000-000078250000}"/>
    <cellStyle name="Heading 1 2 8" xfId="9633" xr:uid="{00000000-0005-0000-0000-000079250000}"/>
    <cellStyle name="Heading 1 2 9" xfId="9634" xr:uid="{00000000-0005-0000-0000-00007A250000}"/>
    <cellStyle name="Heading 1 2 9 2" xfId="9635" xr:uid="{00000000-0005-0000-0000-00007B250000}"/>
    <cellStyle name="Heading 1 20" xfId="9636" xr:uid="{00000000-0005-0000-0000-00007C250000}"/>
    <cellStyle name="Heading 1 20 2" xfId="9637" xr:uid="{00000000-0005-0000-0000-00007D250000}"/>
    <cellStyle name="Heading 1 20 2 2" xfId="9638" xr:uid="{00000000-0005-0000-0000-00007E250000}"/>
    <cellStyle name="Heading 1 20 2 3" xfId="9639" xr:uid="{00000000-0005-0000-0000-00007F250000}"/>
    <cellStyle name="Heading 1 20 2 4" xfId="9640" xr:uid="{00000000-0005-0000-0000-000080250000}"/>
    <cellStyle name="Heading 1 20 2 5" xfId="9641" xr:uid="{00000000-0005-0000-0000-000081250000}"/>
    <cellStyle name="Heading 1 20 2 6" xfId="9642" xr:uid="{00000000-0005-0000-0000-000082250000}"/>
    <cellStyle name="Heading 1 20 2 7" xfId="9643" xr:uid="{00000000-0005-0000-0000-000083250000}"/>
    <cellStyle name="Heading 1 20 3" xfId="9644" xr:uid="{00000000-0005-0000-0000-000084250000}"/>
    <cellStyle name="Heading 1 20 4" xfId="9645" xr:uid="{00000000-0005-0000-0000-000085250000}"/>
    <cellStyle name="Heading 1 20 5" xfId="9646" xr:uid="{00000000-0005-0000-0000-000086250000}"/>
    <cellStyle name="Heading 1 20 6" xfId="9647" xr:uid="{00000000-0005-0000-0000-000087250000}"/>
    <cellStyle name="Heading 1 20 7" xfId="9648" xr:uid="{00000000-0005-0000-0000-000088250000}"/>
    <cellStyle name="Heading 1 21" xfId="9649" xr:uid="{00000000-0005-0000-0000-000089250000}"/>
    <cellStyle name="Heading 1 21 2" xfId="9650" xr:uid="{00000000-0005-0000-0000-00008A250000}"/>
    <cellStyle name="Heading 1 21 2 2" xfId="9651" xr:uid="{00000000-0005-0000-0000-00008B250000}"/>
    <cellStyle name="Heading 1 21 2 3" xfId="9652" xr:uid="{00000000-0005-0000-0000-00008C250000}"/>
    <cellStyle name="Heading 1 21 2 4" xfId="9653" xr:uid="{00000000-0005-0000-0000-00008D250000}"/>
    <cellStyle name="Heading 1 21 2 5" xfId="9654" xr:uid="{00000000-0005-0000-0000-00008E250000}"/>
    <cellStyle name="Heading 1 21 2 6" xfId="9655" xr:uid="{00000000-0005-0000-0000-00008F250000}"/>
    <cellStyle name="Heading 1 21 2 7" xfId="9656" xr:uid="{00000000-0005-0000-0000-000090250000}"/>
    <cellStyle name="Heading 1 21 3" xfId="9657" xr:uid="{00000000-0005-0000-0000-000091250000}"/>
    <cellStyle name="Heading 1 21 4" xfId="9658" xr:uid="{00000000-0005-0000-0000-000092250000}"/>
    <cellStyle name="Heading 1 21 5" xfId="9659" xr:uid="{00000000-0005-0000-0000-000093250000}"/>
    <cellStyle name="Heading 1 21 6" xfId="9660" xr:uid="{00000000-0005-0000-0000-000094250000}"/>
    <cellStyle name="Heading 1 21 7" xfId="9661" xr:uid="{00000000-0005-0000-0000-000095250000}"/>
    <cellStyle name="Heading 1 22" xfId="9662" xr:uid="{00000000-0005-0000-0000-000096250000}"/>
    <cellStyle name="Heading 1 22 2" xfId="9663" xr:uid="{00000000-0005-0000-0000-000097250000}"/>
    <cellStyle name="Heading 1 22 2 2" xfId="9664" xr:uid="{00000000-0005-0000-0000-000098250000}"/>
    <cellStyle name="Heading 1 22 2 3" xfId="9665" xr:uid="{00000000-0005-0000-0000-000099250000}"/>
    <cellStyle name="Heading 1 22 2 4" xfId="9666" xr:uid="{00000000-0005-0000-0000-00009A250000}"/>
    <cellStyle name="Heading 1 22 2 5" xfId="9667" xr:uid="{00000000-0005-0000-0000-00009B250000}"/>
    <cellStyle name="Heading 1 22 2 6" xfId="9668" xr:uid="{00000000-0005-0000-0000-00009C250000}"/>
    <cellStyle name="Heading 1 22 2 7" xfId="9669" xr:uid="{00000000-0005-0000-0000-00009D250000}"/>
    <cellStyle name="Heading 1 22 3" xfId="9670" xr:uid="{00000000-0005-0000-0000-00009E250000}"/>
    <cellStyle name="Heading 1 22 4" xfId="9671" xr:uid="{00000000-0005-0000-0000-00009F250000}"/>
    <cellStyle name="Heading 1 22 5" xfId="9672" xr:uid="{00000000-0005-0000-0000-0000A0250000}"/>
    <cellStyle name="Heading 1 22 6" xfId="9673" xr:uid="{00000000-0005-0000-0000-0000A1250000}"/>
    <cellStyle name="Heading 1 22 7" xfId="9674" xr:uid="{00000000-0005-0000-0000-0000A2250000}"/>
    <cellStyle name="Heading 1 23" xfId="9675" xr:uid="{00000000-0005-0000-0000-0000A3250000}"/>
    <cellStyle name="Heading 1 23 2" xfId="9676" xr:uid="{00000000-0005-0000-0000-0000A4250000}"/>
    <cellStyle name="Heading 1 23 2 2" xfId="9677" xr:uid="{00000000-0005-0000-0000-0000A5250000}"/>
    <cellStyle name="Heading 1 23 2 3" xfId="9678" xr:uid="{00000000-0005-0000-0000-0000A6250000}"/>
    <cellStyle name="Heading 1 23 2 4" xfId="9679" xr:uid="{00000000-0005-0000-0000-0000A7250000}"/>
    <cellStyle name="Heading 1 23 2 5" xfId="9680" xr:uid="{00000000-0005-0000-0000-0000A8250000}"/>
    <cellStyle name="Heading 1 23 2 6" xfId="9681" xr:uid="{00000000-0005-0000-0000-0000A9250000}"/>
    <cellStyle name="Heading 1 23 2 7" xfId="9682" xr:uid="{00000000-0005-0000-0000-0000AA250000}"/>
    <cellStyle name="Heading 1 23 3" xfId="9683" xr:uid="{00000000-0005-0000-0000-0000AB250000}"/>
    <cellStyle name="Heading 1 23 4" xfId="9684" xr:uid="{00000000-0005-0000-0000-0000AC250000}"/>
    <cellStyle name="Heading 1 23 5" xfId="9685" xr:uid="{00000000-0005-0000-0000-0000AD250000}"/>
    <cellStyle name="Heading 1 23 6" xfId="9686" xr:uid="{00000000-0005-0000-0000-0000AE250000}"/>
    <cellStyle name="Heading 1 23 7" xfId="9687" xr:uid="{00000000-0005-0000-0000-0000AF250000}"/>
    <cellStyle name="Heading 1 24" xfId="9688" xr:uid="{00000000-0005-0000-0000-0000B0250000}"/>
    <cellStyle name="Heading 1 25" xfId="9689" xr:uid="{00000000-0005-0000-0000-0000B1250000}"/>
    <cellStyle name="Heading 1 26" xfId="9690" xr:uid="{00000000-0005-0000-0000-0000B2250000}"/>
    <cellStyle name="Heading 1 27" xfId="9691" xr:uid="{00000000-0005-0000-0000-0000B3250000}"/>
    <cellStyle name="Heading 1 28" xfId="9692" xr:uid="{00000000-0005-0000-0000-0000B4250000}"/>
    <cellStyle name="Heading 1 29" xfId="9693" xr:uid="{00000000-0005-0000-0000-0000B5250000}"/>
    <cellStyle name="Heading 1 3" xfId="9694" xr:uid="{00000000-0005-0000-0000-0000B6250000}"/>
    <cellStyle name="Heading 1 3 10" xfId="9695" xr:uid="{00000000-0005-0000-0000-0000B7250000}"/>
    <cellStyle name="Heading 1 3 11" xfId="9696" xr:uid="{00000000-0005-0000-0000-0000B8250000}"/>
    <cellStyle name="Heading 1 3 12" xfId="9697" xr:uid="{00000000-0005-0000-0000-0000B9250000}"/>
    <cellStyle name="Heading 1 3 13" xfId="9698" xr:uid="{00000000-0005-0000-0000-0000BA250000}"/>
    <cellStyle name="Heading 1 3 14" xfId="9699" xr:uid="{00000000-0005-0000-0000-0000BB250000}"/>
    <cellStyle name="Heading 1 3 15" xfId="9700" xr:uid="{00000000-0005-0000-0000-0000BC250000}"/>
    <cellStyle name="Heading 1 3 2" xfId="9701" xr:uid="{00000000-0005-0000-0000-0000BD250000}"/>
    <cellStyle name="Heading 1 3 3" xfId="9702" xr:uid="{00000000-0005-0000-0000-0000BE250000}"/>
    <cellStyle name="Heading 1 3 4" xfId="9703" xr:uid="{00000000-0005-0000-0000-0000BF250000}"/>
    <cellStyle name="Heading 1 3 5" xfId="9704" xr:uid="{00000000-0005-0000-0000-0000C0250000}"/>
    <cellStyle name="Heading 1 3 6" xfId="9705" xr:uid="{00000000-0005-0000-0000-0000C1250000}"/>
    <cellStyle name="Heading 1 3 7" xfId="9706" xr:uid="{00000000-0005-0000-0000-0000C2250000}"/>
    <cellStyle name="Heading 1 3 8" xfId="9707" xr:uid="{00000000-0005-0000-0000-0000C3250000}"/>
    <cellStyle name="Heading 1 3 9" xfId="9708" xr:uid="{00000000-0005-0000-0000-0000C4250000}"/>
    <cellStyle name="Heading 1 30" xfId="9709" xr:uid="{00000000-0005-0000-0000-0000C5250000}"/>
    <cellStyle name="Heading 1 31" xfId="9710" xr:uid="{00000000-0005-0000-0000-0000C6250000}"/>
    <cellStyle name="Heading 1 32" xfId="9711" xr:uid="{00000000-0005-0000-0000-0000C7250000}"/>
    <cellStyle name="Heading 1 33" xfId="9712" xr:uid="{00000000-0005-0000-0000-0000C8250000}"/>
    <cellStyle name="Heading 1 34" xfId="9713" xr:uid="{00000000-0005-0000-0000-0000C9250000}"/>
    <cellStyle name="Heading 1 35" xfId="9714" xr:uid="{00000000-0005-0000-0000-0000CA250000}"/>
    <cellStyle name="Heading 1 36" xfId="9715" xr:uid="{00000000-0005-0000-0000-0000CB250000}"/>
    <cellStyle name="Heading 1 37" xfId="9716" xr:uid="{00000000-0005-0000-0000-0000CC250000}"/>
    <cellStyle name="Heading 1 38" xfId="9717" xr:uid="{00000000-0005-0000-0000-0000CD250000}"/>
    <cellStyle name="Heading 1 39" xfId="9718" xr:uid="{00000000-0005-0000-0000-0000CE250000}"/>
    <cellStyle name="Heading 1 4" xfId="9719" xr:uid="{00000000-0005-0000-0000-0000CF250000}"/>
    <cellStyle name="Heading 1 4 10" xfId="9720" xr:uid="{00000000-0005-0000-0000-0000D0250000}"/>
    <cellStyle name="Heading 1 4 11" xfId="9721" xr:uid="{00000000-0005-0000-0000-0000D1250000}"/>
    <cellStyle name="Heading 1 4 12" xfId="9722" xr:uid="{00000000-0005-0000-0000-0000D2250000}"/>
    <cellStyle name="Heading 1 4 13" xfId="9723" xr:uid="{00000000-0005-0000-0000-0000D3250000}"/>
    <cellStyle name="Heading 1 4 14" xfId="9724" xr:uid="{00000000-0005-0000-0000-0000D4250000}"/>
    <cellStyle name="Heading 1 4 2" xfId="9725" xr:uid="{00000000-0005-0000-0000-0000D5250000}"/>
    <cellStyle name="Heading 1 4 3" xfId="9726" xr:uid="{00000000-0005-0000-0000-0000D6250000}"/>
    <cellStyle name="Heading 1 4 4" xfId="9727" xr:uid="{00000000-0005-0000-0000-0000D7250000}"/>
    <cellStyle name="Heading 1 4 5" xfId="9728" xr:uid="{00000000-0005-0000-0000-0000D8250000}"/>
    <cellStyle name="Heading 1 4 6" xfId="9729" xr:uid="{00000000-0005-0000-0000-0000D9250000}"/>
    <cellStyle name="Heading 1 4 7" xfId="9730" xr:uid="{00000000-0005-0000-0000-0000DA250000}"/>
    <cellStyle name="Heading 1 4 8" xfId="9731" xr:uid="{00000000-0005-0000-0000-0000DB250000}"/>
    <cellStyle name="Heading 1 4 9" xfId="9732" xr:uid="{00000000-0005-0000-0000-0000DC250000}"/>
    <cellStyle name="Heading 1 40" xfId="9733" xr:uid="{00000000-0005-0000-0000-0000DD250000}"/>
    <cellStyle name="Heading 1 41" xfId="9734" xr:uid="{00000000-0005-0000-0000-0000DE250000}"/>
    <cellStyle name="Heading 1 42" xfId="9735" xr:uid="{00000000-0005-0000-0000-0000DF250000}"/>
    <cellStyle name="Heading 1 43" xfId="9736" xr:uid="{00000000-0005-0000-0000-0000E0250000}"/>
    <cellStyle name="Heading 1 44" xfId="9737" xr:uid="{00000000-0005-0000-0000-0000E1250000}"/>
    <cellStyle name="Heading 1 45" xfId="9738" xr:uid="{00000000-0005-0000-0000-0000E2250000}"/>
    <cellStyle name="Heading 1 46" xfId="9739" xr:uid="{00000000-0005-0000-0000-0000E3250000}"/>
    <cellStyle name="Heading 1 47" xfId="9740" xr:uid="{00000000-0005-0000-0000-0000E4250000}"/>
    <cellStyle name="Heading 1 48" xfId="9741" xr:uid="{00000000-0005-0000-0000-0000E5250000}"/>
    <cellStyle name="Heading 1 49" xfId="9742" xr:uid="{00000000-0005-0000-0000-0000E6250000}"/>
    <cellStyle name="Heading 1 5" xfId="9743" xr:uid="{00000000-0005-0000-0000-0000E7250000}"/>
    <cellStyle name="Heading 1 5 10" xfId="9744" xr:uid="{00000000-0005-0000-0000-0000E8250000}"/>
    <cellStyle name="Heading 1 5 11" xfId="9745" xr:uid="{00000000-0005-0000-0000-0000E9250000}"/>
    <cellStyle name="Heading 1 5 12" xfId="9746" xr:uid="{00000000-0005-0000-0000-0000EA250000}"/>
    <cellStyle name="Heading 1 5 13" xfId="9747" xr:uid="{00000000-0005-0000-0000-0000EB250000}"/>
    <cellStyle name="Heading 1 5 2" xfId="9748" xr:uid="{00000000-0005-0000-0000-0000EC250000}"/>
    <cellStyle name="Heading 1 5 3" xfId="9749" xr:uid="{00000000-0005-0000-0000-0000ED250000}"/>
    <cellStyle name="Heading 1 5 4" xfId="9750" xr:uid="{00000000-0005-0000-0000-0000EE250000}"/>
    <cellStyle name="Heading 1 5 5" xfId="9751" xr:uid="{00000000-0005-0000-0000-0000EF250000}"/>
    <cellStyle name="Heading 1 5 6" xfId="9752" xr:uid="{00000000-0005-0000-0000-0000F0250000}"/>
    <cellStyle name="Heading 1 5 7" xfId="9753" xr:uid="{00000000-0005-0000-0000-0000F1250000}"/>
    <cellStyle name="Heading 1 5 8" xfId="9754" xr:uid="{00000000-0005-0000-0000-0000F2250000}"/>
    <cellStyle name="Heading 1 5 9" xfId="9755" xr:uid="{00000000-0005-0000-0000-0000F3250000}"/>
    <cellStyle name="Heading 1 50" xfId="9756" xr:uid="{00000000-0005-0000-0000-0000F4250000}"/>
    <cellStyle name="Heading 1 51" xfId="9757" xr:uid="{00000000-0005-0000-0000-0000F5250000}"/>
    <cellStyle name="Heading 1 52" xfId="9758" xr:uid="{00000000-0005-0000-0000-0000F6250000}"/>
    <cellStyle name="Heading 1 53" xfId="9759" xr:uid="{00000000-0005-0000-0000-0000F7250000}"/>
    <cellStyle name="Heading 1 54" xfId="9760" xr:uid="{00000000-0005-0000-0000-0000F8250000}"/>
    <cellStyle name="Heading 1 55" xfId="9761" xr:uid="{00000000-0005-0000-0000-0000F9250000}"/>
    <cellStyle name="Heading 1 56" xfId="9762" xr:uid="{00000000-0005-0000-0000-0000FA250000}"/>
    <cellStyle name="Heading 1 57" xfId="9763" xr:uid="{00000000-0005-0000-0000-0000FB250000}"/>
    <cellStyle name="Heading 1 58" xfId="9764" xr:uid="{00000000-0005-0000-0000-0000FC250000}"/>
    <cellStyle name="Heading 1 59" xfId="9765" xr:uid="{00000000-0005-0000-0000-0000FD250000}"/>
    <cellStyle name="Heading 1 6" xfId="9766" xr:uid="{00000000-0005-0000-0000-0000FE250000}"/>
    <cellStyle name="Heading 1 6 10" xfId="9767" xr:uid="{00000000-0005-0000-0000-0000FF250000}"/>
    <cellStyle name="Heading 1 6 11" xfId="9768" xr:uid="{00000000-0005-0000-0000-000000260000}"/>
    <cellStyle name="Heading 1 6 12" xfId="9769" xr:uid="{00000000-0005-0000-0000-000001260000}"/>
    <cellStyle name="Heading 1 6 13" xfId="9770" xr:uid="{00000000-0005-0000-0000-000002260000}"/>
    <cellStyle name="Heading 1 6 2" xfId="9771" xr:uid="{00000000-0005-0000-0000-000003260000}"/>
    <cellStyle name="Heading 1 6 3" xfId="9772" xr:uid="{00000000-0005-0000-0000-000004260000}"/>
    <cellStyle name="Heading 1 6 4" xfId="9773" xr:uid="{00000000-0005-0000-0000-000005260000}"/>
    <cellStyle name="Heading 1 6 5" xfId="9774" xr:uid="{00000000-0005-0000-0000-000006260000}"/>
    <cellStyle name="Heading 1 6 6" xfId="9775" xr:uid="{00000000-0005-0000-0000-000007260000}"/>
    <cellStyle name="Heading 1 6 7" xfId="9776" xr:uid="{00000000-0005-0000-0000-000008260000}"/>
    <cellStyle name="Heading 1 6 8" xfId="9777" xr:uid="{00000000-0005-0000-0000-000009260000}"/>
    <cellStyle name="Heading 1 6 9" xfId="9778" xr:uid="{00000000-0005-0000-0000-00000A260000}"/>
    <cellStyle name="Heading 1 60" xfId="9779" xr:uid="{00000000-0005-0000-0000-00000B260000}"/>
    <cellStyle name="Heading 1 61" xfId="9780" xr:uid="{00000000-0005-0000-0000-00000C260000}"/>
    <cellStyle name="Heading 1 62" xfId="9781" xr:uid="{00000000-0005-0000-0000-00000D260000}"/>
    <cellStyle name="Heading 1 63" xfId="9782" xr:uid="{00000000-0005-0000-0000-00000E260000}"/>
    <cellStyle name="Heading 1 64" xfId="9783" xr:uid="{00000000-0005-0000-0000-00000F260000}"/>
    <cellStyle name="Heading 1 65" xfId="9784" xr:uid="{00000000-0005-0000-0000-000010260000}"/>
    <cellStyle name="Heading 1 66" xfId="9785" xr:uid="{00000000-0005-0000-0000-000011260000}"/>
    <cellStyle name="Heading 1 67" xfId="9786" xr:uid="{00000000-0005-0000-0000-000012260000}"/>
    <cellStyle name="Heading 1 68" xfId="9787" xr:uid="{00000000-0005-0000-0000-000013260000}"/>
    <cellStyle name="Heading 1 69" xfId="9788" xr:uid="{00000000-0005-0000-0000-000014260000}"/>
    <cellStyle name="Heading 1 7" xfId="9789" xr:uid="{00000000-0005-0000-0000-000015260000}"/>
    <cellStyle name="Heading 1 7 10" xfId="9790" xr:uid="{00000000-0005-0000-0000-000016260000}"/>
    <cellStyle name="Heading 1 7 11" xfId="9791" xr:uid="{00000000-0005-0000-0000-000017260000}"/>
    <cellStyle name="Heading 1 7 12" xfId="9792" xr:uid="{00000000-0005-0000-0000-000018260000}"/>
    <cellStyle name="Heading 1 7 13" xfId="9793" xr:uid="{00000000-0005-0000-0000-000019260000}"/>
    <cellStyle name="Heading 1 7 2" xfId="9794" xr:uid="{00000000-0005-0000-0000-00001A260000}"/>
    <cellStyle name="Heading 1 7 3" xfId="9795" xr:uid="{00000000-0005-0000-0000-00001B260000}"/>
    <cellStyle name="Heading 1 7 4" xfId="9796" xr:uid="{00000000-0005-0000-0000-00001C260000}"/>
    <cellStyle name="Heading 1 7 5" xfId="9797" xr:uid="{00000000-0005-0000-0000-00001D260000}"/>
    <cellStyle name="Heading 1 7 6" xfId="9798" xr:uid="{00000000-0005-0000-0000-00001E260000}"/>
    <cellStyle name="Heading 1 7 7" xfId="9799" xr:uid="{00000000-0005-0000-0000-00001F260000}"/>
    <cellStyle name="Heading 1 7 8" xfId="9800" xr:uid="{00000000-0005-0000-0000-000020260000}"/>
    <cellStyle name="Heading 1 7 9" xfId="9801" xr:uid="{00000000-0005-0000-0000-000021260000}"/>
    <cellStyle name="Heading 1 70" xfId="9802" xr:uid="{00000000-0005-0000-0000-000022260000}"/>
    <cellStyle name="Heading 1 71" xfId="9803" xr:uid="{00000000-0005-0000-0000-000023260000}"/>
    <cellStyle name="Heading 1 72" xfId="9804" xr:uid="{00000000-0005-0000-0000-000024260000}"/>
    <cellStyle name="Heading 1 8" xfId="9805" xr:uid="{00000000-0005-0000-0000-000025260000}"/>
    <cellStyle name="Heading 1 8 10" xfId="9806" xr:uid="{00000000-0005-0000-0000-000026260000}"/>
    <cellStyle name="Heading 1 8 11" xfId="9807" xr:uid="{00000000-0005-0000-0000-000027260000}"/>
    <cellStyle name="Heading 1 8 12" xfId="9808" xr:uid="{00000000-0005-0000-0000-000028260000}"/>
    <cellStyle name="Heading 1 8 13" xfId="9809" xr:uid="{00000000-0005-0000-0000-000029260000}"/>
    <cellStyle name="Heading 1 8 2" xfId="9810" xr:uid="{00000000-0005-0000-0000-00002A260000}"/>
    <cellStyle name="Heading 1 8 3" xfId="9811" xr:uid="{00000000-0005-0000-0000-00002B260000}"/>
    <cellStyle name="Heading 1 8 4" xfId="9812" xr:uid="{00000000-0005-0000-0000-00002C260000}"/>
    <cellStyle name="Heading 1 8 5" xfId="9813" xr:uid="{00000000-0005-0000-0000-00002D260000}"/>
    <cellStyle name="Heading 1 8 6" xfId="9814" xr:uid="{00000000-0005-0000-0000-00002E260000}"/>
    <cellStyle name="Heading 1 8 7" xfId="9815" xr:uid="{00000000-0005-0000-0000-00002F260000}"/>
    <cellStyle name="Heading 1 8 8" xfId="9816" xr:uid="{00000000-0005-0000-0000-000030260000}"/>
    <cellStyle name="Heading 1 8 9" xfId="9817" xr:uid="{00000000-0005-0000-0000-000031260000}"/>
    <cellStyle name="Heading 1 9" xfId="9818" xr:uid="{00000000-0005-0000-0000-000032260000}"/>
    <cellStyle name="Heading 1 9 2" xfId="9819" xr:uid="{00000000-0005-0000-0000-000033260000}"/>
    <cellStyle name="Heading 1 9 2 2" xfId="9820" xr:uid="{00000000-0005-0000-0000-000034260000}"/>
    <cellStyle name="Heading 1 9 2 3" xfId="9821" xr:uid="{00000000-0005-0000-0000-000035260000}"/>
    <cellStyle name="Heading 1 9 2 4" xfId="9822" xr:uid="{00000000-0005-0000-0000-000036260000}"/>
    <cellStyle name="Heading 1 9 2 5" xfId="9823" xr:uid="{00000000-0005-0000-0000-000037260000}"/>
    <cellStyle name="Heading 1 9 2 6" xfId="9824" xr:uid="{00000000-0005-0000-0000-000038260000}"/>
    <cellStyle name="Heading 1 9 2 7" xfId="9825" xr:uid="{00000000-0005-0000-0000-000039260000}"/>
    <cellStyle name="Heading 1 9 3" xfId="9826" xr:uid="{00000000-0005-0000-0000-00003A260000}"/>
    <cellStyle name="Heading 1 9 4" xfId="9827" xr:uid="{00000000-0005-0000-0000-00003B260000}"/>
    <cellStyle name="Heading 1 9 5" xfId="9828" xr:uid="{00000000-0005-0000-0000-00003C260000}"/>
    <cellStyle name="Heading 1 9 6" xfId="9829" xr:uid="{00000000-0005-0000-0000-00003D260000}"/>
    <cellStyle name="Heading 1 9 7" xfId="9830" xr:uid="{00000000-0005-0000-0000-00003E260000}"/>
    <cellStyle name="Heading 2" xfId="30286" builtinId="17" customBuiltin="1"/>
    <cellStyle name="Heading 2 10" xfId="9831" xr:uid="{00000000-0005-0000-0000-000040260000}"/>
    <cellStyle name="Heading 2 10 2" xfId="9832" xr:uid="{00000000-0005-0000-0000-000041260000}"/>
    <cellStyle name="Heading 2 10 2 2" xfId="9833" xr:uid="{00000000-0005-0000-0000-000042260000}"/>
    <cellStyle name="Heading 2 10 2 3" xfId="9834" xr:uid="{00000000-0005-0000-0000-000043260000}"/>
    <cellStyle name="Heading 2 10 2 4" xfId="9835" xr:uid="{00000000-0005-0000-0000-000044260000}"/>
    <cellStyle name="Heading 2 10 2 5" xfId="9836" xr:uid="{00000000-0005-0000-0000-000045260000}"/>
    <cellStyle name="Heading 2 10 2 6" xfId="9837" xr:uid="{00000000-0005-0000-0000-000046260000}"/>
    <cellStyle name="Heading 2 10 2 7" xfId="9838" xr:uid="{00000000-0005-0000-0000-000047260000}"/>
    <cellStyle name="Heading 2 10 3" xfId="9839" xr:uid="{00000000-0005-0000-0000-000048260000}"/>
    <cellStyle name="Heading 2 10 4" xfId="9840" xr:uid="{00000000-0005-0000-0000-000049260000}"/>
    <cellStyle name="Heading 2 10 5" xfId="9841" xr:uid="{00000000-0005-0000-0000-00004A260000}"/>
    <cellStyle name="Heading 2 10 6" xfId="9842" xr:uid="{00000000-0005-0000-0000-00004B260000}"/>
    <cellStyle name="Heading 2 10 7" xfId="9843" xr:uid="{00000000-0005-0000-0000-00004C260000}"/>
    <cellStyle name="Heading 2 11" xfId="9844" xr:uid="{00000000-0005-0000-0000-00004D260000}"/>
    <cellStyle name="Heading 2 11 2" xfId="9845" xr:uid="{00000000-0005-0000-0000-00004E260000}"/>
    <cellStyle name="Heading 2 11 2 2" xfId="9846" xr:uid="{00000000-0005-0000-0000-00004F260000}"/>
    <cellStyle name="Heading 2 11 2 3" xfId="9847" xr:uid="{00000000-0005-0000-0000-000050260000}"/>
    <cellStyle name="Heading 2 11 2 4" xfId="9848" xr:uid="{00000000-0005-0000-0000-000051260000}"/>
    <cellStyle name="Heading 2 11 2 5" xfId="9849" xr:uid="{00000000-0005-0000-0000-000052260000}"/>
    <cellStyle name="Heading 2 11 2 6" xfId="9850" xr:uid="{00000000-0005-0000-0000-000053260000}"/>
    <cellStyle name="Heading 2 11 2 7" xfId="9851" xr:uid="{00000000-0005-0000-0000-000054260000}"/>
    <cellStyle name="Heading 2 11 3" xfId="9852" xr:uid="{00000000-0005-0000-0000-000055260000}"/>
    <cellStyle name="Heading 2 11 4" xfId="9853" xr:uid="{00000000-0005-0000-0000-000056260000}"/>
    <cellStyle name="Heading 2 11 5" xfId="9854" xr:uid="{00000000-0005-0000-0000-000057260000}"/>
    <cellStyle name="Heading 2 11 6" xfId="9855" xr:uid="{00000000-0005-0000-0000-000058260000}"/>
    <cellStyle name="Heading 2 11 7" xfId="9856" xr:uid="{00000000-0005-0000-0000-000059260000}"/>
    <cellStyle name="Heading 2 12" xfId="9857" xr:uid="{00000000-0005-0000-0000-00005A260000}"/>
    <cellStyle name="Heading 2 12 2" xfId="9858" xr:uid="{00000000-0005-0000-0000-00005B260000}"/>
    <cellStyle name="Heading 2 12 2 2" xfId="9859" xr:uid="{00000000-0005-0000-0000-00005C260000}"/>
    <cellStyle name="Heading 2 12 2 3" xfId="9860" xr:uid="{00000000-0005-0000-0000-00005D260000}"/>
    <cellStyle name="Heading 2 12 2 4" xfId="9861" xr:uid="{00000000-0005-0000-0000-00005E260000}"/>
    <cellStyle name="Heading 2 12 2 5" xfId="9862" xr:uid="{00000000-0005-0000-0000-00005F260000}"/>
    <cellStyle name="Heading 2 12 2 6" xfId="9863" xr:uid="{00000000-0005-0000-0000-000060260000}"/>
    <cellStyle name="Heading 2 12 2 7" xfId="9864" xr:uid="{00000000-0005-0000-0000-000061260000}"/>
    <cellStyle name="Heading 2 12 3" xfId="9865" xr:uid="{00000000-0005-0000-0000-000062260000}"/>
    <cellStyle name="Heading 2 12 4" xfId="9866" xr:uid="{00000000-0005-0000-0000-000063260000}"/>
    <cellStyle name="Heading 2 12 5" xfId="9867" xr:uid="{00000000-0005-0000-0000-000064260000}"/>
    <cellStyle name="Heading 2 12 6" xfId="9868" xr:uid="{00000000-0005-0000-0000-000065260000}"/>
    <cellStyle name="Heading 2 12 7" xfId="9869" xr:uid="{00000000-0005-0000-0000-000066260000}"/>
    <cellStyle name="Heading 2 13" xfId="9870" xr:uid="{00000000-0005-0000-0000-000067260000}"/>
    <cellStyle name="Heading 2 13 2" xfId="9871" xr:uid="{00000000-0005-0000-0000-000068260000}"/>
    <cellStyle name="Heading 2 13 2 2" xfId="9872" xr:uid="{00000000-0005-0000-0000-000069260000}"/>
    <cellStyle name="Heading 2 13 2 3" xfId="9873" xr:uid="{00000000-0005-0000-0000-00006A260000}"/>
    <cellStyle name="Heading 2 13 2 4" xfId="9874" xr:uid="{00000000-0005-0000-0000-00006B260000}"/>
    <cellStyle name="Heading 2 13 2 5" xfId="9875" xr:uid="{00000000-0005-0000-0000-00006C260000}"/>
    <cellStyle name="Heading 2 13 2 6" xfId="9876" xr:uid="{00000000-0005-0000-0000-00006D260000}"/>
    <cellStyle name="Heading 2 13 2 7" xfId="9877" xr:uid="{00000000-0005-0000-0000-00006E260000}"/>
    <cellStyle name="Heading 2 13 3" xfId="9878" xr:uid="{00000000-0005-0000-0000-00006F260000}"/>
    <cellStyle name="Heading 2 13 4" xfId="9879" xr:uid="{00000000-0005-0000-0000-000070260000}"/>
    <cellStyle name="Heading 2 13 5" xfId="9880" xr:uid="{00000000-0005-0000-0000-000071260000}"/>
    <cellStyle name="Heading 2 13 6" xfId="9881" xr:uid="{00000000-0005-0000-0000-000072260000}"/>
    <cellStyle name="Heading 2 13 7" xfId="9882" xr:uid="{00000000-0005-0000-0000-000073260000}"/>
    <cellStyle name="Heading 2 14" xfId="9883" xr:uid="{00000000-0005-0000-0000-000074260000}"/>
    <cellStyle name="Heading 2 14 2" xfId="9884" xr:uid="{00000000-0005-0000-0000-000075260000}"/>
    <cellStyle name="Heading 2 14 2 2" xfId="9885" xr:uid="{00000000-0005-0000-0000-000076260000}"/>
    <cellStyle name="Heading 2 14 2 3" xfId="9886" xr:uid="{00000000-0005-0000-0000-000077260000}"/>
    <cellStyle name="Heading 2 14 2 4" xfId="9887" xr:uid="{00000000-0005-0000-0000-000078260000}"/>
    <cellStyle name="Heading 2 14 2 5" xfId="9888" xr:uid="{00000000-0005-0000-0000-000079260000}"/>
    <cellStyle name="Heading 2 14 2 6" xfId="9889" xr:uid="{00000000-0005-0000-0000-00007A260000}"/>
    <cellStyle name="Heading 2 14 2 7" xfId="9890" xr:uid="{00000000-0005-0000-0000-00007B260000}"/>
    <cellStyle name="Heading 2 14 3" xfId="9891" xr:uid="{00000000-0005-0000-0000-00007C260000}"/>
    <cellStyle name="Heading 2 14 4" xfId="9892" xr:uid="{00000000-0005-0000-0000-00007D260000}"/>
    <cellStyle name="Heading 2 14 5" xfId="9893" xr:uid="{00000000-0005-0000-0000-00007E260000}"/>
    <cellStyle name="Heading 2 14 6" xfId="9894" xr:uid="{00000000-0005-0000-0000-00007F260000}"/>
    <cellStyle name="Heading 2 14 7" xfId="9895" xr:uid="{00000000-0005-0000-0000-000080260000}"/>
    <cellStyle name="Heading 2 15" xfId="9896" xr:uid="{00000000-0005-0000-0000-000081260000}"/>
    <cellStyle name="Heading 2 15 2" xfId="9897" xr:uid="{00000000-0005-0000-0000-000082260000}"/>
    <cellStyle name="Heading 2 15 2 2" xfId="9898" xr:uid="{00000000-0005-0000-0000-000083260000}"/>
    <cellStyle name="Heading 2 15 2 3" xfId="9899" xr:uid="{00000000-0005-0000-0000-000084260000}"/>
    <cellStyle name="Heading 2 15 2 4" xfId="9900" xr:uid="{00000000-0005-0000-0000-000085260000}"/>
    <cellStyle name="Heading 2 15 2 5" xfId="9901" xr:uid="{00000000-0005-0000-0000-000086260000}"/>
    <cellStyle name="Heading 2 15 2 6" xfId="9902" xr:uid="{00000000-0005-0000-0000-000087260000}"/>
    <cellStyle name="Heading 2 15 2 7" xfId="9903" xr:uid="{00000000-0005-0000-0000-000088260000}"/>
    <cellStyle name="Heading 2 15 3" xfId="9904" xr:uid="{00000000-0005-0000-0000-000089260000}"/>
    <cellStyle name="Heading 2 15 4" xfId="9905" xr:uid="{00000000-0005-0000-0000-00008A260000}"/>
    <cellStyle name="Heading 2 15 5" xfId="9906" xr:uid="{00000000-0005-0000-0000-00008B260000}"/>
    <cellStyle name="Heading 2 15 6" xfId="9907" xr:uid="{00000000-0005-0000-0000-00008C260000}"/>
    <cellStyle name="Heading 2 15 7" xfId="9908" xr:uid="{00000000-0005-0000-0000-00008D260000}"/>
    <cellStyle name="Heading 2 16" xfId="9909" xr:uid="{00000000-0005-0000-0000-00008E260000}"/>
    <cellStyle name="Heading 2 16 2" xfId="9910" xr:uid="{00000000-0005-0000-0000-00008F260000}"/>
    <cellStyle name="Heading 2 16 2 2" xfId="9911" xr:uid="{00000000-0005-0000-0000-000090260000}"/>
    <cellStyle name="Heading 2 16 2 3" xfId="9912" xr:uid="{00000000-0005-0000-0000-000091260000}"/>
    <cellStyle name="Heading 2 16 2 4" xfId="9913" xr:uid="{00000000-0005-0000-0000-000092260000}"/>
    <cellStyle name="Heading 2 16 2 5" xfId="9914" xr:uid="{00000000-0005-0000-0000-000093260000}"/>
    <cellStyle name="Heading 2 16 2 6" xfId="9915" xr:uid="{00000000-0005-0000-0000-000094260000}"/>
    <cellStyle name="Heading 2 16 2 7" xfId="9916" xr:uid="{00000000-0005-0000-0000-000095260000}"/>
    <cellStyle name="Heading 2 16 3" xfId="9917" xr:uid="{00000000-0005-0000-0000-000096260000}"/>
    <cellStyle name="Heading 2 16 4" xfId="9918" xr:uid="{00000000-0005-0000-0000-000097260000}"/>
    <cellStyle name="Heading 2 16 5" xfId="9919" xr:uid="{00000000-0005-0000-0000-000098260000}"/>
    <cellStyle name="Heading 2 16 6" xfId="9920" xr:uid="{00000000-0005-0000-0000-000099260000}"/>
    <cellStyle name="Heading 2 16 7" xfId="9921" xr:uid="{00000000-0005-0000-0000-00009A260000}"/>
    <cellStyle name="Heading 2 17" xfId="9922" xr:uid="{00000000-0005-0000-0000-00009B260000}"/>
    <cellStyle name="Heading 2 17 2" xfId="9923" xr:uid="{00000000-0005-0000-0000-00009C260000}"/>
    <cellStyle name="Heading 2 17 2 2" xfId="9924" xr:uid="{00000000-0005-0000-0000-00009D260000}"/>
    <cellStyle name="Heading 2 17 2 3" xfId="9925" xr:uid="{00000000-0005-0000-0000-00009E260000}"/>
    <cellStyle name="Heading 2 17 2 4" xfId="9926" xr:uid="{00000000-0005-0000-0000-00009F260000}"/>
    <cellStyle name="Heading 2 17 2 5" xfId="9927" xr:uid="{00000000-0005-0000-0000-0000A0260000}"/>
    <cellStyle name="Heading 2 17 2 6" xfId="9928" xr:uid="{00000000-0005-0000-0000-0000A1260000}"/>
    <cellStyle name="Heading 2 17 2 7" xfId="9929" xr:uid="{00000000-0005-0000-0000-0000A2260000}"/>
    <cellStyle name="Heading 2 17 3" xfId="9930" xr:uid="{00000000-0005-0000-0000-0000A3260000}"/>
    <cellStyle name="Heading 2 17 4" xfId="9931" xr:uid="{00000000-0005-0000-0000-0000A4260000}"/>
    <cellStyle name="Heading 2 17 5" xfId="9932" xr:uid="{00000000-0005-0000-0000-0000A5260000}"/>
    <cellStyle name="Heading 2 17 6" xfId="9933" xr:uid="{00000000-0005-0000-0000-0000A6260000}"/>
    <cellStyle name="Heading 2 17 7" xfId="9934" xr:uid="{00000000-0005-0000-0000-0000A7260000}"/>
    <cellStyle name="Heading 2 18" xfId="9935" xr:uid="{00000000-0005-0000-0000-0000A8260000}"/>
    <cellStyle name="Heading 2 18 2" xfId="9936" xr:uid="{00000000-0005-0000-0000-0000A9260000}"/>
    <cellStyle name="Heading 2 18 2 2" xfId="9937" xr:uid="{00000000-0005-0000-0000-0000AA260000}"/>
    <cellStyle name="Heading 2 18 2 3" xfId="9938" xr:uid="{00000000-0005-0000-0000-0000AB260000}"/>
    <cellStyle name="Heading 2 18 2 4" xfId="9939" xr:uid="{00000000-0005-0000-0000-0000AC260000}"/>
    <cellStyle name="Heading 2 18 2 5" xfId="9940" xr:uid="{00000000-0005-0000-0000-0000AD260000}"/>
    <cellStyle name="Heading 2 18 2 6" xfId="9941" xr:uid="{00000000-0005-0000-0000-0000AE260000}"/>
    <cellStyle name="Heading 2 18 2 7" xfId="9942" xr:uid="{00000000-0005-0000-0000-0000AF260000}"/>
    <cellStyle name="Heading 2 18 3" xfId="9943" xr:uid="{00000000-0005-0000-0000-0000B0260000}"/>
    <cellStyle name="Heading 2 18 4" xfId="9944" xr:uid="{00000000-0005-0000-0000-0000B1260000}"/>
    <cellStyle name="Heading 2 18 5" xfId="9945" xr:uid="{00000000-0005-0000-0000-0000B2260000}"/>
    <cellStyle name="Heading 2 18 6" xfId="9946" xr:uid="{00000000-0005-0000-0000-0000B3260000}"/>
    <cellStyle name="Heading 2 18 7" xfId="9947" xr:uid="{00000000-0005-0000-0000-0000B4260000}"/>
    <cellStyle name="Heading 2 19" xfId="9948" xr:uid="{00000000-0005-0000-0000-0000B5260000}"/>
    <cellStyle name="Heading 2 19 2" xfId="9949" xr:uid="{00000000-0005-0000-0000-0000B6260000}"/>
    <cellStyle name="Heading 2 19 2 2" xfId="9950" xr:uid="{00000000-0005-0000-0000-0000B7260000}"/>
    <cellStyle name="Heading 2 19 2 3" xfId="9951" xr:uid="{00000000-0005-0000-0000-0000B8260000}"/>
    <cellStyle name="Heading 2 19 2 4" xfId="9952" xr:uid="{00000000-0005-0000-0000-0000B9260000}"/>
    <cellStyle name="Heading 2 19 2 5" xfId="9953" xr:uid="{00000000-0005-0000-0000-0000BA260000}"/>
    <cellStyle name="Heading 2 19 2 6" xfId="9954" xr:uid="{00000000-0005-0000-0000-0000BB260000}"/>
    <cellStyle name="Heading 2 19 2 7" xfId="9955" xr:uid="{00000000-0005-0000-0000-0000BC260000}"/>
    <cellStyle name="Heading 2 19 3" xfId="9956" xr:uid="{00000000-0005-0000-0000-0000BD260000}"/>
    <cellStyle name="Heading 2 19 4" xfId="9957" xr:uid="{00000000-0005-0000-0000-0000BE260000}"/>
    <cellStyle name="Heading 2 19 5" xfId="9958" xr:uid="{00000000-0005-0000-0000-0000BF260000}"/>
    <cellStyle name="Heading 2 19 6" xfId="9959" xr:uid="{00000000-0005-0000-0000-0000C0260000}"/>
    <cellStyle name="Heading 2 19 7" xfId="9960" xr:uid="{00000000-0005-0000-0000-0000C1260000}"/>
    <cellStyle name="Heading 2 2" xfId="9961" xr:uid="{00000000-0005-0000-0000-0000C2260000}"/>
    <cellStyle name="Heading 2 2 10" xfId="9962" xr:uid="{00000000-0005-0000-0000-0000C3260000}"/>
    <cellStyle name="Heading 2 2 10 2" xfId="9963" xr:uid="{00000000-0005-0000-0000-0000C4260000}"/>
    <cellStyle name="Heading 2 2 11" xfId="9964" xr:uid="{00000000-0005-0000-0000-0000C5260000}"/>
    <cellStyle name="Heading 2 2 11 2" xfId="9965" xr:uid="{00000000-0005-0000-0000-0000C6260000}"/>
    <cellStyle name="Heading 2 2 12" xfId="9966" xr:uid="{00000000-0005-0000-0000-0000C7260000}"/>
    <cellStyle name="Heading 2 2 12 2" xfId="9967" xr:uid="{00000000-0005-0000-0000-0000C8260000}"/>
    <cellStyle name="Heading 2 2 13" xfId="9968" xr:uid="{00000000-0005-0000-0000-0000C9260000}"/>
    <cellStyle name="Heading 2 2 13 2" xfId="9969" xr:uid="{00000000-0005-0000-0000-0000CA260000}"/>
    <cellStyle name="Heading 2 2 14" xfId="9970" xr:uid="{00000000-0005-0000-0000-0000CB260000}"/>
    <cellStyle name="Heading 2 2 2" xfId="9971" xr:uid="{00000000-0005-0000-0000-0000CC260000}"/>
    <cellStyle name="Heading 2 2 3" xfId="9972" xr:uid="{00000000-0005-0000-0000-0000CD260000}"/>
    <cellStyle name="Heading 2 2 4" xfId="9973" xr:uid="{00000000-0005-0000-0000-0000CE260000}"/>
    <cellStyle name="Heading 2 2 5" xfId="9974" xr:uid="{00000000-0005-0000-0000-0000CF260000}"/>
    <cellStyle name="Heading 2 2 6" xfId="9975" xr:uid="{00000000-0005-0000-0000-0000D0260000}"/>
    <cellStyle name="Heading 2 2 7" xfId="9976" xr:uid="{00000000-0005-0000-0000-0000D1260000}"/>
    <cellStyle name="Heading 2 2 8" xfId="9977" xr:uid="{00000000-0005-0000-0000-0000D2260000}"/>
    <cellStyle name="Heading 2 2 9" xfId="9978" xr:uid="{00000000-0005-0000-0000-0000D3260000}"/>
    <cellStyle name="Heading 2 2 9 2" xfId="9979" xr:uid="{00000000-0005-0000-0000-0000D4260000}"/>
    <cellStyle name="Heading 2 20" xfId="9980" xr:uid="{00000000-0005-0000-0000-0000D5260000}"/>
    <cellStyle name="Heading 2 20 2" xfId="9981" xr:uid="{00000000-0005-0000-0000-0000D6260000}"/>
    <cellStyle name="Heading 2 20 2 2" xfId="9982" xr:uid="{00000000-0005-0000-0000-0000D7260000}"/>
    <cellStyle name="Heading 2 20 2 3" xfId="9983" xr:uid="{00000000-0005-0000-0000-0000D8260000}"/>
    <cellStyle name="Heading 2 20 2 4" xfId="9984" xr:uid="{00000000-0005-0000-0000-0000D9260000}"/>
    <cellStyle name="Heading 2 20 2 5" xfId="9985" xr:uid="{00000000-0005-0000-0000-0000DA260000}"/>
    <cellStyle name="Heading 2 20 2 6" xfId="9986" xr:uid="{00000000-0005-0000-0000-0000DB260000}"/>
    <cellStyle name="Heading 2 20 2 7" xfId="9987" xr:uid="{00000000-0005-0000-0000-0000DC260000}"/>
    <cellStyle name="Heading 2 20 3" xfId="9988" xr:uid="{00000000-0005-0000-0000-0000DD260000}"/>
    <cellStyle name="Heading 2 20 4" xfId="9989" xr:uid="{00000000-0005-0000-0000-0000DE260000}"/>
    <cellStyle name="Heading 2 20 5" xfId="9990" xr:uid="{00000000-0005-0000-0000-0000DF260000}"/>
    <cellStyle name="Heading 2 20 6" xfId="9991" xr:uid="{00000000-0005-0000-0000-0000E0260000}"/>
    <cellStyle name="Heading 2 20 7" xfId="9992" xr:uid="{00000000-0005-0000-0000-0000E1260000}"/>
    <cellStyle name="Heading 2 21" xfId="9993" xr:uid="{00000000-0005-0000-0000-0000E2260000}"/>
    <cellStyle name="Heading 2 21 2" xfId="9994" xr:uid="{00000000-0005-0000-0000-0000E3260000}"/>
    <cellStyle name="Heading 2 21 2 2" xfId="9995" xr:uid="{00000000-0005-0000-0000-0000E4260000}"/>
    <cellStyle name="Heading 2 21 2 3" xfId="9996" xr:uid="{00000000-0005-0000-0000-0000E5260000}"/>
    <cellStyle name="Heading 2 21 2 4" xfId="9997" xr:uid="{00000000-0005-0000-0000-0000E6260000}"/>
    <cellStyle name="Heading 2 21 2 5" xfId="9998" xr:uid="{00000000-0005-0000-0000-0000E7260000}"/>
    <cellStyle name="Heading 2 21 2 6" xfId="9999" xr:uid="{00000000-0005-0000-0000-0000E8260000}"/>
    <cellStyle name="Heading 2 21 2 7" xfId="10000" xr:uid="{00000000-0005-0000-0000-0000E9260000}"/>
    <cellStyle name="Heading 2 21 3" xfId="10001" xr:uid="{00000000-0005-0000-0000-0000EA260000}"/>
    <cellStyle name="Heading 2 21 4" xfId="10002" xr:uid="{00000000-0005-0000-0000-0000EB260000}"/>
    <cellStyle name="Heading 2 21 5" xfId="10003" xr:uid="{00000000-0005-0000-0000-0000EC260000}"/>
    <cellStyle name="Heading 2 21 6" xfId="10004" xr:uid="{00000000-0005-0000-0000-0000ED260000}"/>
    <cellStyle name="Heading 2 21 7" xfId="10005" xr:uid="{00000000-0005-0000-0000-0000EE260000}"/>
    <cellStyle name="Heading 2 22" xfId="10006" xr:uid="{00000000-0005-0000-0000-0000EF260000}"/>
    <cellStyle name="Heading 2 22 2" xfId="10007" xr:uid="{00000000-0005-0000-0000-0000F0260000}"/>
    <cellStyle name="Heading 2 22 2 2" xfId="10008" xr:uid="{00000000-0005-0000-0000-0000F1260000}"/>
    <cellStyle name="Heading 2 22 2 3" xfId="10009" xr:uid="{00000000-0005-0000-0000-0000F2260000}"/>
    <cellStyle name="Heading 2 22 2 4" xfId="10010" xr:uid="{00000000-0005-0000-0000-0000F3260000}"/>
    <cellStyle name="Heading 2 22 2 5" xfId="10011" xr:uid="{00000000-0005-0000-0000-0000F4260000}"/>
    <cellStyle name="Heading 2 22 2 6" xfId="10012" xr:uid="{00000000-0005-0000-0000-0000F5260000}"/>
    <cellStyle name="Heading 2 22 2 7" xfId="10013" xr:uid="{00000000-0005-0000-0000-0000F6260000}"/>
    <cellStyle name="Heading 2 22 3" xfId="10014" xr:uid="{00000000-0005-0000-0000-0000F7260000}"/>
    <cellStyle name="Heading 2 22 4" xfId="10015" xr:uid="{00000000-0005-0000-0000-0000F8260000}"/>
    <cellStyle name="Heading 2 22 5" xfId="10016" xr:uid="{00000000-0005-0000-0000-0000F9260000}"/>
    <cellStyle name="Heading 2 22 6" xfId="10017" xr:uid="{00000000-0005-0000-0000-0000FA260000}"/>
    <cellStyle name="Heading 2 22 7" xfId="10018" xr:uid="{00000000-0005-0000-0000-0000FB260000}"/>
    <cellStyle name="Heading 2 23" xfId="10019" xr:uid="{00000000-0005-0000-0000-0000FC260000}"/>
    <cellStyle name="Heading 2 23 2" xfId="10020" xr:uid="{00000000-0005-0000-0000-0000FD260000}"/>
    <cellStyle name="Heading 2 23 2 2" xfId="10021" xr:uid="{00000000-0005-0000-0000-0000FE260000}"/>
    <cellStyle name="Heading 2 23 2 3" xfId="10022" xr:uid="{00000000-0005-0000-0000-0000FF260000}"/>
    <cellStyle name="Heading 2 23 2 4" xfId="10023" xr:uid="{00000000-0005-0000-0000-000000270000}"/>
    <cellStyle name="Heading 2 23 2 5" xfId="10024" xr:uid="{00000000-0005-0000-0000-000001270000}"/>
    <cellStyle name="Heading 2 23 2 6" xfId="10025" xr:uid="{00000000-0005-0000-0000-000002270000}"/>
    <cellStyle name="Heading 2 23 2 7" xfId="10026" xr:uid="{00000000-0005-0000-0000-000003270000}"/>
    <cellStyle name="Heading 2 23 3" xfId="10027" xr:uid="{00000000-0005-0000-0000-000004270000}"/>
    <cellStyle name="Heading 2 23 4" xfId="10028" xr:uid="{00000000-0005-0000-0000-000005270000}"/>
    <cellStyle name="Heading 2 23 5" xfId="10029" xr:uid="{00000000-0005-0000-0000-000006270000}"/>
    <cellStyle name="Heading 2 23 6" xfId="10030" xr:uid="{00000000-0005-0000-0000-000007270000}"/>
    <cellStyle name="Heading 2 23 7" xfId="10031" xr:uid="{00000000-0005-0000-0000-000008270000}"/>
    <cellStyle name="Heading 2 24" xfId="10032" xr:uid="{00000000-0005-0000-0000-000009270000}"/>
    <cellStyle name="Heading 2 25" xfId="10033" xr:uid="{00000000-0005-0000-0000-00000A270000}"/>
    <cellStyle name="Heading 2 26" xfId="10034" xr:uid="{00000000-0005-0000-0000-00000B270000}"/>
    <cellStyle name="Heading 2 27" xfId="10035" xr:uid="{00000000-0005-0000-0000-00000C270000}"/>
    <cellStyle name="Heading 2 28" xfId="10036" xr:uid="{00000000-0005-0000-0000-00000D270000}"/>
    <cellStyle name="Heading 2 29" xfId="10037" xr:uid="{00000000-0005-0000-0000-00000E270000}"/>
    <cellStyle name="Heading 2 3" xfId="10038" xr:uid="{00000000-0005-0000-0000-00000F270000}"/>
    <cellStyle name="Heading 2 3 10" xfId="10039" xr:uid="{00000000-0005-0000-0000-000010270000}"/>
    <cellStyle name="Heading 2 3 11" xfId="10040" xr:uid="{00000000-0005-0000-0000-000011270000}"/>
    <cellStyle name="Heading 2 3 12" xfId="10041" xr:uid="{00000000-0005-0000-0000-000012270000}"/>
    <cellStyle name="Heading 2 3 13" xfId="10042" xr:uid="{00000000-0005-0000-0000-000013270000}"/>
    <cellStyle name="Heading 2 3 14" xfId="10043" xr:uid="{00000000-0005-0000-0000-000014270000}"/>
    <cellStyle name="Heading 2 3 15" xfId="10044" xr:uid="{00000000-0005-0000-0000-000015270000}"/>
    <cellStyle name="Heading 2 3 2" xfId="10045" xr:uid="{00000000-0005-0000-0000-000016270000}"/>
    <cellStyle name="Heading 2 3 3" xfId="10046" xr:uid="{00000000-0005-0000-0000-000017270000}"/>
    <cellStyle name="Heading 2 3 4" xfId="10047" xr:uid="{00000000-0005-0000-0000-000018270000}"/>
    <cellStyle name="Heading 2 3 5" xfId="10048" xr:uid="{00000000-0005-0000-0000-000019270000}"/>
    <cellStyle name="Heading 2 3 6" xfId="10049" xr:uid="{00000000-0005-0000-0000-00001A270000}"/>
    <cellStyle name="Heading 2 3 7" xfId="10050" xr:uid="{00000000-0005-0000-0000-00001B270000}"/>
    <cellStyle name="Heading 2 3 8" xfId="10051" xr:uid="{00000000-0005-0000-0000-00001C270000}"/>
    <cellStyle name="Heading 2 3 9" xfId="10052" xr:uid="{00000000-0005-0000-0000-00001D270000}"/>
    <cellStyle name="Heading 2 30" xfId="10053" xr:uid="{00000000-0005-0000-0000-00001E270000}"/>
    <cellStyle name="Heading 2 31" xfId="10054" xr:uid="{00000000-0005-0000-0000-00001F270000}"/>
    <cellStyle name="Heading 2 32" xfId="10055" xr:uid="{00000000-0005-0000-0000-000020270000}"/>
    <cellStyle name="Heading 2 33" xfId="10056" xr:uid="{00000000-0005-0000-0000-000021270000}"/>
    <cellStyle name="Heading 2 34" xfId="10057" xr:uid="{00000000-0005-0000-0000-000022270000}"/>
    <cellStyle name="Heading 2 35" xfId="10058" xr:uid="{00000000-0005-0000-0000-000023270000}"/>
    <cellStyle name="Heading 2 36" xfId="10059" xr:uid="{00000000-0005-0000-0000-000024270000}"/>
    <cellStyle name="Heading 2 37" xfId="10060" xr:uid="{00000000-0005-0000-0000-000025270000}"/>
    <cellStyle name="Heading 2 38" xfId="10061" xr:uid="{00000000-0005-0000-0000-000026270000}"/>
    <cellStyle name="Heading 2 39" xfId="10062" xr:uid="{00000000-0005-0000-0000-000027270000}"/>
    <cellStyle name="Heading 2 4" xfId="10063" xr:uid="{00000000-0005-0000-0000-000028270000}"/>
    <cellStyle name="Heading 2 4 10" xfId="10064" xr:uid="{00000000-0005-0000-0000-000029270000}"/>
    <cellStyle name="Heading 2 4 11" xfId="10065" xr:uid="{00000000-0005-0000-0000-00002A270000}"/>
    <cellStyle name="Heading 2 4 12" xfId="10066" xr:uid="{00000000-0005-0000-0000-00002B270000}"/>
    <cellStyle name="Heading 2 4 13" xfId="10067" xr:uid="{00000000-0005-0000-0000-00002C270000}"/>
    <cellStyle name="Heading 2 4 14" xfId="10068" xr:uid="{00000000-0005-0000-0000-00002D270000}"/>
    <cellStyle name="Heading 2 4 2" xfId="10069" xr:uid="{00000000-0005-0000-0000-00002E270000}"/>
    <cellStyle name="Heading 2 4 3" xfId="10070" xr:uid="{00000000-0005-0000-0000-00002F270000}"/>
    <cellStyle name="Heading 2 4 4" xfId="10071" xr:uid="{00000000-0005-0000-0000-000030270000}"/>
    <cellStyle name="Heading 2 4 5" xfId="10072" xr:uid="{00000000-0005-0000-0000-000031270000}"/>
    <cellStyle name="Heading 2 4 6" xfId="10073" xr:uid="{00000000-0005-0000-0000-000032270000}"/>
    <cellStyle name="Heading 2 4 7" xfId="10074" xr:uid="{00000000-0005-0000-0000-000033270000}"/>
    <cellStyle name="Heading 2 4 8" xfId="10075" xr:uid="{00000000-0005-0000-0000-000034270000}"/>
    <cellStyle name="Heading 2 4 9" xfId="10076" xr:uid="{00000000-0005-0000-0000-000035270000}"/>
    <cellStyle name="Heading 2 40" xfId="10077" xr:uid="{00000000-0005-0000-0000-000036270000}"/>
    <cellStyle name="Heading 2 41" xfId="10078" xr:uid="{00000000-0005-0000-0000-000037270000}"/>
    <cellStyle name="Heading 2 42" xfId="10079" xr:uid="{00000000-0005-0000-0000-000038270000}"/>
    <cellStyle name="Heading 2 43" xfId="10080" xr:uid="{00000000-0005-0000-0000-000039270000}"/>
    <cellStyle name="Heading 2 44" xfId="10081" xr:uid="{00000000-0005-0000-0000-00003A270000}"/>
    <cellStyle name="Heading 2 45" xfId="10082" xr:uid="{00000000-0005-0000-0000-00003B270000}"/>
    <cellStyle name="Heading 2 46" xfId="10083" xr:uid="{00000000-0005-0000-0000-00003C270000}"/>
    <cellStyle name="Heading 2 47" xfId="10084" xr:uid="{00000000-0005-0000-0000-00003D270000}"/>
    <cellStyle name="Heading 2 48" xfId="10085" xr:uid="{00000000-0005-0000-0000-00003E270000}"/>
    <cellStyle name="Heading 2 49" xfId="10086" xr:uid="{00000000-0005-0000-0000-00003F270000}"/>
    <cellStyle name="Heading 2 5" xfId="10087" xr:uid="{00000000-0005-0000-0000-000040270000}"/>
    <cellStyle name="Heading 2 5 10" xfId="10088" xr:uid="{00000000-0005-0000-0000-000041270000}"/>
    <cellStyle name="Heading 2 5 11" xfId="10089" xr:uid="{00000000-0005-0000-0000-000042270000}"/>
    <cellStyle name="Heading 2 5 12" xfId="10090" xr:uid="{00000000-0005-0000-0000-000043270000}"/>
    <cellStyle name="Heading 2 5 13" xfId="10091" xr:uid="{00000000-0005-0000-0000-000044270000}"/>
    <cellStyle name="Heading 2 5 2" xfId="10092" xr:uid="{00000000-0005-0000-0000-000045270000}"/>
    <cellStyle name="Heading 2 5 3" xfId="10093" xr:uid="{00000000-0005-0000-0000-000046270000}"/>
    <cellStyle name="Heading 2 5 4" xfId="10094" xr:uid="{00000000-0005-0000-0000-000047270000}"/>
    <cellStyle name="Heading 2 5 5" xfId="10095" xr:uid="{00000000-0005-0000-0000-000048270000}"/>
    <cellStyle name="Heading 2 5 6" xfId="10096" xr:uid="{00000000-0005-0000-0000-000049270000}"/>
    <cellStyle name="Heading 2 5 7" xfId="10097" xr:uid="{00000000-0005-0000-0000-00004A270000}"/>
    <cellStyle name="Heading 2 5 8" xfId="10098" xr:uid="{00000000-0005-0000-0000-00004B270000}"/>
    <cellStyle name="Heading 2 5 9" xfId="10099" xr:uid="{00000000-0005-0000-0000-00004C270000}"/>
    <cellStyle name="Heading 2 50" xfId="10100" xr:uid="{00000000-0005-0000-0000-00004D270000}"/>
    <cellStyle name="Heading 2 51" xfId="10101" xr:uid="{00000000-0005-0000-0000-00004E270000}"/>
    <cellStyle name="Heading 2 52" xfId="10102" xr:uid="{00000000-0005-0000-0000-00004F270000}"/>
    <cellStyle name="Heading 2 53" xfId="10103" xr:uid="{00000000-0005-0000-0000-000050270000}"/>
    <cellStyle name="Heading 2 54" xfId="10104" xr:uid="{00000000-0005-0000-0000-000051270000}"/>
    <cellStyle name="Heading 2 55" xfId="10105" xr:uid="{00000000-0005-0000-0000-000052270000}"/>
    <cellStyle name="Heading 2 56" xfId="10106" xr:uid="{00000000-0005-0000-0000-000053270000}"/>
    <cellStyle name="Heading 2 57" xfId="10107" xr:uid="{00000000-0005-0000-0000-000054270000}"/>
    <cellStyle name="Heading 2 58" xfId="10108" xr:uid="{00000000-0005-0000-0000-000055270000}"/>
    <cellStyle name="Heading 2 59" xfId="10109" xr:uid="{00000000-0005-0000-0000-000056270000}"/>
    <cellStyle name="Heading 2 6" xfId="10110" xr:uid="{00000000-0005-0000-0000-000057270000}"/>
    <cellStyle name="Heading 2 6 10" xfId="10111" xr:uid="{00000000-0005-0000-0000-000058270000}"/>
    <cellStyle name="Heading 2 6 11" xfId="10112" xr:uid="{00000000-0005-0000-0000-000059270000}"/>
    <cellStyle name="Heading 2 6 12" xfId="10113" xr:uid="{00000000-0005-0000-0000-00005A270000}"/>
    <cellStyle name="Heading 2 6 13" xfId="10114" xr:uid="{00000000-0005-0000-0000-00005B270000}"/>
    <cellStyle name="Heading 2 6 2" xfId="10115" xr:uid="{00000000-0005-0000-0000-00005C270000}"/>
    <cellStyle name="Heading 2 6 3" xfId="10116" xr:uid="{00000000-0005-0000-0000-00005D270000}"/>
    <cellStyle name="Heading 2 6 4" xfId="10117" xr:uid="{00000000-0005-0000-0000-00005E270000}"/>
    <cellStyle name="Heading 2 6 5" xfId="10118" xr:uid="{00000000-0005-0000-0000-00005F270000}"/>
    <cellStyle name="Heading 2 6 6" xfId="10119" xr:uid="{00000000-0005-0000-0000-000060270000}"/>
    <cellStyle name="Heading 2 6 7" xfId="10120" xr:uid="{00000000-0005-0000-0000-000061270000}"/>
    <cellStyle name="Heading 2 6 8" xfId="10121" xr:uid="{00000000-0005-0000-0000-000062270000}"/>
    <cellStyle name="Heading 2 6 9" xfId="10122" xr:uid="{00000000-0005-0000-0000-000063270000}"/>
    <cellStyle name="Heading 2 60" xfId="10123" xr:uid="{00000000-0005-0000-0000-000064270000}"/>
    <cellStyle name="Heading 2 61" xfId="10124" xr:uid="{00000000-0005-0000-0000-000065270000}"/>
    <cellStyle name="Heading 2 62" xfId="10125" xr:uid="{00000000-0005-0000-0000-000066270000}"/>
    <cellStyle name="Heading 2 63" xfId="10126" xr:uid="{00000000-0005-0000-0000-000067270000}"/>
    <cellStyle name="Heading 2 64" xfId="10127" xr:uid="{00000000-0005-0000-0000-000068270000}"/>
    <cellStyle name="Heading 2 65" xfId="10128" xr:uid="{00000000-0005-0000-0000-000069270000}"/>
    <cellStyle name="Heading 2 66" xfId="10129" xr:uid="{00000000-0005-0000-0000-00006A270000}"/>
    <cellStyle name="Heading 2 67" xfId="10130" xr:uid="{00000000-0005-0000-0000-00006B270000}"/>
    <cellStyle name="Heading 2 68" xfId="10131" xr:uid="{00000000-0005-0000-0000-00006C270000}"/>
    <cellStyle name="Heading 2 69" xfId="10132" xr:uid="{00000000-0005-0000-0000-00006D270000}"/>
    <cellStyle name="Heading 2 7" xfId="10133" xr:uid="{00000000-0005-0000-0000-00006E270000}"/>
    <cellStyle name="Heading 2 7 10" xfId="10134" xr:uid="{00000000-0005-0000-0000-00006F270000}"/>
    <cellStyle name="Heading 2 7 11" xfId="10135" xr:uid="{00000000-0005-0000-0000-000070270000}"/>
    <cellStyle name="Heading 2 7 12" xfId="10136" xr:uid="{00000000-0005-0000-0000-000071270000}"/>
    <cellStyle name="Heading 2 7 13" xfId="10137" xr:uid="{00000000-0005-0000-0000-000072270000}"/>
    <cellStyle name="Heading 2 7 2" xfId="10138" xr:uid="{00000000-0005-0000-0000-000073270000}"/>
    <cellStyle name="Heading 2 7 3" xfId="10139" xr:uid="{00000000-0005-0000-0000-000074270000}"/>
    <cellStyle name="Heading 2 7 4" xfId="10140" xr:uid="{00000000-0005-0000-0000-000075270000}"/>
    <cellStyle name="Heading 2 7 5" xfId="10141" xr:uid="{00000000-0005-0000-0000-000076270000}"/>
    <cellStyle name="Heading 2 7 6" xfId="10142" xr:uid="{00000000-0005-0000-0000-000077270000}"/>
    <cellStyle name="Heading 2 7 7" xfId="10143" xr:uid="{00000000-0005-0000-0000-000078270000}"/>
    <cellStyle name="Heading 2 7 8" xfId="10144" xr:uid="{00000000-0005-0000-0000-000079270000}"/>
    <cellStyle name="Heading 2 7 9" xfId="10145" xr:uid="{00000000-0005-0000-0000-00007A270000}"/>
    <cellStyle name="Heading 2 70" xfId="10146" xr:uid="{00000000-0005-0000-0000-00007B270000}"/>
    <cellStyle name="Heading 2 71" xfId="10147" xr:uid="{00000000-0005-0000-0000-00007C270000}"/>
    <cellStyle name="Heading 2 72" xfId="10148" xr:uid="{00000000-0005-0000-0000-00007D270000}"/>
    <cellStyle name="Heading 2 8" xfId="10149" xr:uid="{00000000-0005-0000-0000-00007E270000}"/>
    <cellStyle name="Heading 2 8 10" xfId="10150" xr:uid="{00000000-0005-0000-0000-00007F270000}"/>
    <cellStyle name="Heading 2 8 11" xfId="10151" xr:uid="{00000000-0005-0000-0000-000080270000}"/>
    <cellStyle name="Heading 2 8 12" xfId="10152" xr:uid="{00000000-0005-0000-0000-000081270000}"/>
    <cellStyle name="Heading 2 8 13" xfId="10153" xr:uid="{00000000-0005-0000-0000-000082270000}"/>
    <cellStyle name="Heading 2 8 2" xfId="10154" xr:uid="{00000000-0005-0000-0000-000083270000}"/>
    <cellStyle name="Heading 2 8 3" xfId="10155" xr:uid="{00000000-0005-0000-0000-000084270000}"/>
    <cellStyle name="Heading 2 8 4" xfId="10156" xr:uid="{00000000-0005-0000-0000-000085270000}"/>
    <cellStyle name="Heading 2 8 5" xfId="10157" xr:uid="{00000000-0005-0000-0000-000086270000}"/>
    <cellStyle name="Heading 2 8 6" xfId="10158" xr:uid="{00000000-0005-0000-0000-000087270000}"/>
    <cellStyle name="Heading 2 8 7" xfId="10159" xr:uid="{00000000-0005-0000-0000-000088270000}"/>
    <cellStyle name="Heading 2 8 8" xfId="10160" xr:uid="{00000000-0005-0000-0000-000089270000}"/>
    <cellStyle name="Heading 2 8 9" xfId="10161" xr:uid="{00000000-0005-0000-0000-00008A270000}"/>
    <cellStyle name="Heading 2 9" xfId="10162" xr:uid="{00000000-0005-0000-0000-00008B270000}"/>
    <cellStyle name="Heading 2 9 2" xfId="10163" xr:uid="{00000000-0005-0000-0000-00008C270000}"/>
    <cellStyle name="Heading 2 9 2 2" xfId="10164" xr:uid="{00000000-0005-0000-0000-00008D270000}"/>
    <cellStyle name="Heading 2 9 2 3" xfId="10165" xr:uid="{00000000-0005-0000-0000-00008E270000}"/>
    <cellStyle name="Heading 2 9 2 4" xfId="10166" xr:uid="{00000000-0005-0000-0000-00008F270000}"/>
    <cellStyle name="Heading 2 9 2 5" xfId="10167" xr:uid="{00000000-0005-0000-0000-000090270000}"/>
    <cellStyle name="Heading 2 9 2 6" xfId="10168" xr:uid="{00000000-0005-0000-0000-000091270000}"/>
    <cellStyle name="Heading 2 9 2 7" xfId="10169" xr:uid="{00000000-0005-0000-0000-000092270000}"/>
    <cellStyle name="Heading 2 9 3" xfId="10170" xr:uid="{00000000-0005-0000-0000-000093270000}"/>
    <cellStyle name="Heading 2 9 4" xfId="10171" xr:uid="{00000000-0005-0000-0000-000094270000}"/>
    <cellStyle name="Heading 2 9 5" xfId="10172" xr:uid="{00000000-0005-0000-0000-000095270000}"/>
    <cellStyle name="Heading 2 9 6" xfId="10173" xr:uid="{00000000-0005-0000-0000-000096270000}"/>
    <cellStyle name="Heading 2 9 7" xfId="10174" xr:uid="{00000000-0005-0000-0000-000097270000}"/>
    <cellStyle name="Heading 3" xfId="30287" builtinId="18" customBuiltin="1"/>
    <cellStyle name="Heading 3 10" xfId="10175" xr:uid="{00000000-0005-0000-0000-000099270000}"/>
    <cellStyle name="Heading 3 10 2" xfId="10176" xr:uid="{00000000-0005-0000-0000-00009A270000}"/>
    <cellStyle name="Heading 3 10 2 2" xfId="10177" xr:uid="{00000000-0005-0000-0000-00009B270000}"/>
    <cellStyle name="Heading 3 10 2 3" xfId="10178" xr:uid="{00000000-0005-0000-0000-00009C270000}"/>
    <cellStyle name="Heading 3 10 2 4" xfId="10179" xr:uid="{00000000-0005-0000-0000-00009D270000}"/>
    <cellStyle name="Heading 3 10 2 5" xfId="10180" xr:uid="{00000000-0005-0000-0000-00009E270000}"/>
    <cellStyle name="Heading 3 10 2 6" xfId="10181" xr:uid="{00000000-0005-0000-0000-00009F270000}"/>
    <cellStyle name="Heading 3 10 2 7" xfId="10182" xr:uid="{00000000-0005-0000-0000-0000A0270000}"/>
    <cellStyle name="Heading 3 10 3" xfId="10183" xr:uid="{00000000-0005-0000-0000-0000A1270000}"/>
    <cellStyle name="Heading 3 10 4" xfId="10184" xr:uid="{00000000-0005-0000-0000-0000A2270000}"/>
    <cellStyle name="Heading 3 10 5" xfId="10185" xr:uid="{00000000-0005-0000-0000-0000A3270000}"/>
    <cellStyle name="Heading 3 10 6" xfId="10186" xr:uid="{00000000-0005-0000-0000-0000A4270000}"/>
    <cellStyle name="Heading 3 10 7" xfId="10187" xr:uid="{00000000-0005-0000-0000-0000A5270000}"/>
    <cellStyle name="Heading 3 11" xfId="10188" xr:uid="{00000000-0005-0000-0000-0000A6270000}"/>
    <cellStyle name="Heading 3 11 2" xfId="10189" xr:uid="{00000000-0005-0000-0000-0000A7270000}"/>
    <cellStyle name="Heading 3 11 2 2" xfId="10190" xr:uid="{00000000-0005-0000-0000-0000A8270000}"/>
    <cellStyle name="Heading 3 11 2 3" xfId="10191" xr:uid="{00000000-0005-0000-0000-0000A9270000}"/>
    <cellStyle name="Heading 3 11 2 4" xfId="10192" xr:uid="{00000000-0005-0000-0000-0000AA270000}"/>
    <cellStyle name="Heading 3 11 2 5" xfId="10193" xr:uid="{00000000-0005-0000-0000-0000AB270000}"/>
    <cellStyle name="Heading 3 11 2 6" xfId="10194" xr:uid="{00000000-0005-0000-0000-0000AC270000}"/>
    <cellStyle name="Heading 3 11 2 7" xfId="10195" xr:uid="{00000000-0005-0000-0000-0000AD270000}"/>
    <cellStyle name="Heading 3 11 3" xfId="10196" xr:uid="{00000000-0005-0000-0000-0000AE270000}"/>
    <cellStyle name="Heading 3 11 4" xfId="10197" xr:uid="{00000000-0005-0000-0000-0000AF270000}"/>
    <cellStyle name="Heading 3 11 5" xfId="10198" xr:uid="{00000000-0005-0000-0000-0000B0270000}"/>
    <cellStyle name="Heading 3 11 6" xfId="10199" xr:uid="{00000000-0005-0000-0000-0000B1270000}"/>
    <cellStyle name="Heading 3 11 7" xfId="10200" xr:uid="{00000000-0005-0000-0000-0000B2270000}"/>
    <cellStyle name="Heading 3 12" xfId="10201" xr:uid="{00000000-0005-0000-0000-0000B3270000}"/>
    <cellStyle name="Heading 3 12 2" xfId="10202" xr:uid="{00000000-0005-0000-0000-0000B4270000}"/>
    <cellStyle name="Heading 3 12 2 2" xfId="10203" xr:uid="{00000000-0005-0000-0000-0000B5270000}"/>
    <cellStyle name="Heading 3 12 2 3" xfId="10204" xr:uid="{00000000-0005-0000-0000-0000B6270000}"/>
    <cellStyle name="Heading 3 12 2 4" xfId="10205" xr:uid="{00000000-0005-0000-0000-0000B7270000}"/>
    <cellStyle name="Heading 3 12 2 5" xfId="10206" xr:uid="{00000000-0005-0000-0000-0000B8270000}"/>
    <cellStyle name="Heading 3 12 2 6" xfId="10207" xr:uid="{00000000-0005-0000-0000-0000B9270000}"/>
    <cellStyle name="Heading 3 12 2 7" xfId="10208" xr:uid="{00000000-0005-0000-0000-0000BA270000}"/>
    <cellStyle name="Heading 3 12 3" xfId="10209" xr:uid="{00000000-0005-0000-0000-0000BB270000}"/>
    <cellStyle name="Heading 3 12 4" xfId="10210" xr:uid="{00000000-0005-0000-0000-0000BC270000}"/>
    <cellStyle name="Heading 3 12 5" xfId="10211" xr:uid="{00000000-0005-0000-0000-0000BD270000}"/>
    <cellStyle name="Heading 3 12 6" xfId="10212" xr:uid="{00000000-0005-0000-0000-0000BE270000}"/>
    <cellStyle name="Heading 3 12 7" xfId="10213" xr:uid="{00000000-0005-0000-0000-0000BF270000}"/>
    <cellStyle name="Heading 3 13" xfId="10214" xr:uid="{00000000-0005-0000-0000-0000C0270000}"/>
    <cellStyle name="Heading 3 13 2" xfId="10215" xr:uid="{00000000-0005-0000-0000-0000C1270000}"/>
    <cellStyle name="Heading 3 13 2 2" xfId="10216" xr:uid="{00000000-0005-0000-0000-0000C2270000}"/>
    <cellStyle name="Heading 3 13 2 3" xfId="10217" xr:uid="{00000000-0005-0000-0000-0000C3270000}"/>
    <cellStyle name="Heading 3 13 2 4" xfId="10218" xr:uid="{00000000-0005-0000-0000-0000C4270000}"/>
    <cellStyle name="Heading 3 13 2 5" xfId="10219" xr:uid="{00000000-0005-0000-0000-0000C5270000}"/>
    <cellStyle name="Heading 3 13 2 6" xfId="10220" xr:uid="{00000000-0005-0000-0000-0000C6270000}"/>
    <cellStyle name="Heading 3 13 2 7" xfId="10221" xr:uid="{00000000-0005-0000-0000-0000C7270000}"/>
    <cellStyle name="Heading 3 13 3" xfId="10222" xr:uid="{00000000-0005-0000-0000-0000C8270000}"/>
    <cellStyle name="Heading 3 13 4" xfId="10223" xr:uid="{00000000-0005-0000-0000-0000C9270000}"/>
    <cellStyle name="Heading 3 13 5" xfId="10224" xr:uid="{00000000-0005-0000-0000-0000CA270000}"/>
    <cellStyle name="Heading 3 13 6" xfId="10225" xr:uid="{00000000-0005-0000-0000-0000CB270000}"/>
    <cellStyle name="Heading 3 13 7" xfId="10226" xr:uid="{00000000-0005-0000-0000-0000CC270000}"/>
    <cellStyle name="Heading 3 14" xfId="10227" xr:uid="{00000000-0005-0000-0000-0000CD270000}"/>
    <cellStyle name="Heading 3 14 2" xfId="10228" xr:uid="{00000000-0005-0000-0000-0000CE270000}"/>
    <cellStyle name="Heading 3 14 2 2" xfId="10229" xr:uid="{00000000-0005-0000-0000-0000CF270000}"/>
    <cellStyle name="Heading 3 14 2 3" xfId="10230" xr:uid="{00000000-0005-0000-0000-0000D0270000}"/>
    <cellStyle name="Heading 3 14 2 4" xfId="10231" xr:uid="{00000000-0005-0000-0000-0000D1270000}"/>
    <cellStyle name="Heading 3 14 2 5" xfId="10232" xr:uid="{00000000-0005-0000-0000-0000D2270000}"/>
    <cellStyle name="Heading 3 14 2 6" xfId="10233" xr:uid="{00000000-0005-0000-0000-0000D3270000}"/>
    <cellStyle name="Heading 3 14 2 7" xfId="10234" xr:uid="{00000000-0005-0000-0000-0000D4270000}"/>
    <cellStyle name="Heading 3 14 3" xfId="10235" xr:uid="{00000000-0005-0000-0000-0000D5270000}"/>
    <cellStyle name="Heading 3 14 4" xfId="10236" xr:uid="{00000000-0005-0000-0000-0000D6270000}"/>
    <cellStyle name="Heading 3 14 5" xfId="10237" xr:uid="{00000000-0005-0000-0000-0000D7270000}"/>
    <cellStyle name="Heading 3 14 6" xfId="10238" xr:uid="{00000000-0005-0000-0000-0000D8270000}"/>
    <cellStyle name="Heading 3 14 7" xfId="10239" xr:uid="{00000000-0005-0000-0000-0000D9270000}"/>
    <cellStyle name="Heading 3 15" xfId="10240" xr:uid="{00000000-0005-0000-0000-0000DA270000}"/>
    <cellStyle name="Heading 3 15 2" xfId="10241" xr:uid="{00000000-0005-0000-0000-0000DB270000}"/>
    <cellStyle name="Heading 3 15 2 2" xfId="10242" xr:uid="{00000000-0005-0000-0000-0000DC270000}"/>
    <cellStyle name="Heading 3 15 2 3" xfId="10243" xr:uid="{00000000-0005-0000-0000-0000DD270000}"/>
    <cellStyle name="Heading 3 15 2 4" xfId="10244" xr:uid="{00000000-0005-0000-0000-0000DE270000}"/>
    <cellStyle name="Heading 3 15 2 5" xfId="10245" xr:uid="{00000000-0005-0000-0000-0000DF270000}"/>
    <cellStyle name="Heading 3 15 2 6" xfId="10246" xr:uid="{00000000-0005-0000-0000-0000E0270000}"/>
    <cellStyle name="Heading 3 15 2 7" xfId="10247" xr:uid="{00000000-0005-0000-0000-0000E1270000}"/>
    <cellStyle name="Heading 3 15 3" xfId="10248" xr:uid="{00000000-0005-0000-0000-0000E2270000}"/>
    <cellStyle name="Heading 3 15 4" xfId="10249" xr:uid="{00000000-0005-0000-0000-0000E3270000}"/>
    <cellStyle name="Heading 3 15 5" xfId="10250" xr:uid="{00000000-0005-0000-0000-0000E4270000}"/>
    <cellStyle name="Heading 3 15 6" xfId="10251" xr:uid="{00000000-0005-0000-0000-0000E5270000}"/>
    <cellStyle name="Heading 3 15 7" xfId="10252" xr:uid="{00000000-0005-0000-0000-0000E6270000}"/>
    <cellStyle name="Heading 3 16" xfId="10253" xr:uid="{00000000-0005-0000-0000-0000E7270000}"/>
    <cellStyle name="Heading 3 16 2" xfId="10254" xr:uid="{00000000-0005-0000-0000-0000E8270000}"/>
    <cellStyle name="Heading 3 16 2 2" xfId="10255" xr:uid="{00000000-0005-0000-0000-0000E9270000}"/>
    <cellStyle name="Heading 3 16 2 3" xfId="10256" xr:uid="{00000000-0005-0000-0000-0000EA270000}"/>
    <cellStyle name="Heading 3 16 2 4" xfId="10257" xr:uid="{00000000-0005-0000-0000-0000EB270000}"/>
    <cellStyle name="Heading 3 16 2 5" xfId="10258" xr:uid="{00000000-0005-0000-0000-0000EC270000}"/>
    <cellStyle name="Heading 3 16 2 6" xfId="10259" xr:uid="{00000000-0005-0000-0000-0000ED270000}"/>
    <cellStyle name="Heading 3 16 2 7" xfId="10260" xr:uid="{00000000-0005-0000-0000-0000EE270000}"/>
    <cellStyle name="Heading 3 16 3" xfId="10261" xr:uid="{00000000-0005-0000-0000-0000EF270000}"/>
    <cellStyle name="Heading 3 16 4" xfId="10262" xr:uid="{00000000-0005-0000-0000-0000F0270000}"/>
    <cellStyle name="Heading 3 16 5" xfId="10263" xr:uid="{00000000-0005-0000-0000-0000F1270000}"/>
    <cellStyle name="Heading 3 16 6" xfId="10264" xr:uid="{00000000-0005-0000-0000-0000F2270000}"/>
    <cellStyle name="Heading 3 16 7" xfId="10265" xr:uid="{00000000-0005-0000-0000-0000F3270000}"/>
    <cellStyle name="Heading 3 17" xfId="10266" xr:uid="{00000000-0005-0000-0000-0000F4270000}"/>
    <cellStyle name="Heading 3 17 2" xfId="10267" xr:uid="{00000000-0005-0000-0000-0000F5270000}"/>
    <cellStyle name="Heading 3 17 2 2" xfId="10268" xr:uid="{00000000-0005-0000-0000-0000F6270000}"/>
    <cellStyle name="Heading 3 17 2 3" xfId="10269" xr:uid="{00000000-0005-0000-0000-0000F7270000}"/>
    <cellStyle name="Heading 3 17 2 4" xfId="10270" xr:uid="{00000000-0005-0000-0000-0000F8270000}"/>
    <cellStyle name="Heading 3 17 2 5" xfId="10271" xr:uid="{00000000-0005-0000-0000-0000F9270000}"/>
    <cellStyle name="Heading 3 17 2 6" xfId="10272" xr:uid="{00000000-0005-0000-0000-0000FA270000}"/>
    <cellStyle name="Heading 3 17 2 7" xfId="10273" xr:uid="{00000000-0005-0000-0000-0000FB270000}"/>
    <cellStyle name="Heading 3 17 3" xfId="10274" xr:uid="{00000000-0005-0000-0000-0000FC270000}"/>
    <cellStyle name="Heading 3 17 4" xfId="10275" xr:uid="{00000000-0005-0000-0000-0000FD270000}"/>
    <cellStyle name="Heading 3 17 5" xfId="10276" xr:uid="{00000000-0005-0000-0000-0000FE270000}"/>
    <cellStyle name="Heading 3 17 6" xfId="10277" xr:uid="{00000000-0005-0000-0000-0000FF270000}"/>
    <cellStyle name="Heading 3 17 7" xfId="10278" xr:uid="{00000000-0005-0000-0000-000000280000}"/>
    <cellStyle name="Heading 3 18" xfId="10279" xr:uid="{00000000-0005-0000-0000-000001280000}"/>
    <cellStyle name="Heading 3 18 2" xfId="10280" xr:uid="{00000000-0005-0000-0000-000002280000}"/>
    <cellStyle name="Heading 3 18 2 2" xfId="10281" xr:uid="{00000000-0005-0000-0000-000003280000}"/>
    <cellStyle name="Heading 3 18 2 3" xfId="10282" xr:uid="{00000000-0005-0000-0000-000004280000}"/>
    <cellStyle name="Heading 3 18 2 4" xfId="10283" xr:uid="{00000000-0005-0000-0000-000005280000}"/>
    <cellStyle name="Heading 3 18 2 5" xfId="10284" xr:uid="{00000000-0005-0000-0000-000006280000}"/>
    <cellStyle name="Heading 3 18 2 6" xfId="10285" xr:uid="{00000000-0005-0000-0000-000007280000}"/>
    <cellStyle name="Heading 3 18 2 7" xfId="10286" xr:uid="{00000000-0005-0000-0000-000008280000}"/>
    <cellStyle name="Heading 3 18 3" xfId="10287" xr:uid="{00000000-0005-0000-0000-000009280000}"/>
    <cellStyle name="Heading 3 18 4" xfId="10288" xr:uid="{00000000-0005-0000-0000-00000A280000}"/>
    <cellStyle name="Heading 3 18 5" xfId="10289" xr:uid="{00000000-0005-0000-0000-00000B280000}"/>
    <cellStyle name="Heading 3 18 6" xfId="10290" xr:uid="{00000000-0005-0000-0000-00000C280000}"/>
    <cellStyle name="Heading 3 18 7" xfId="10291" xr:uid="{00000000-0005-0000-0000-00000D280000}"/>
    <cellStyle name="Heading 3 19" xfId="10292" xr:uid="{00000000-0005-0000-0000-00000E280000}"/>
    <cellStyle name="Heading 3 19 2" xfId="10293" xr:uid="{00000000-0005-0000-0000-00000F280000}"/>
    <cellStyle name="Heading 3 19 2 2" xfId="10294" xr:uid="{00000000-0005-0000-0000-000010280000}"/>
    <cellStyle name="Heading 3 19 2 3" xfId="10295" xr:uid="{00000000-0005-0000-0000-000011280000}"/>
    <cellStyle name="Heading 3 19 2 4" xfId="10296" xr:uid="{00000000-0005-0000-0000-000012280000}"/>
    <cellStyle name="Heading 3 19 2 5" xfId="10297" xr:uid="{00000000-0005-0000-0000-000013280000}"/>
    <cellStyle name="Heading 3 19 2 6" xfId="10298" xr:uid="{00000000-0005-0000-0000-000014280000}"/>
    <cellStyle name="Heading 3 19 2 7" xfId="10299" xr:uid="{00000000-0005-0000-0000-000015280000}"/>
    <cellStyle name="Heading 3 19 3" xfId="10300" xr:uid="{00000000-0005-0000-0000-000016280000}"/>
    <cellStyle name="Heading 3 19 4" xfId="10301" xr:uid="{00000000-0005-0000-0000-000017280000}"/>
    <cellStyle name="Heading 3 19 5" xfId="10302" xr:uid="{00000000-0005-0000-0000-000018280000}"/>
    <cellStyle name="Heading 3 19 6" xfId="10303" xr:uid="{00000000-0005-0000-0000-000019280000}"/>
    <cellStyle name="Heading 3 19 7" xfId="10304" xr:uid="{00000000-0005-0000-0000-00001A280000}"/>
    <cellStyle name="Heading 3 2" xfId="10305" xr:uid="{00000000-0005-0000-0000-00001B280000}"/>
    <cellStyle name="Heading 3 2 10" xfId="10306" xr:uid="{00000000-0005-0000-0000-00001C280000}"/>
    <cellStyle name="Heading 3 2 10 2" xfId="10307" xr:uid="{00000000-0005-0000-0000-00001D280000}"/>
    <cellStyle name="Heading 3 2 11" xfId="10308" xr:uid="{00000000-0005-0000-0000-00001E280000}"/>
    <cellStyle name="Heading 3 2 11 2" xfId="10309" xr:uid="{00000000-0005-0000-0000-00001F280000}"/>
    <cellStyle name="Heading 3 2 12" xfId="10310" xr:uid="{00000000-0005-0000-0000-000020280000}"/>
    <cellStyle name="Heading 3 2 12 2" xfId="10311" xr:uid="{00000000-0005-0000-0000-000021280000}"/>
    <cellStyle name="Heading 3 2 13" xfId="10312" xr:uid="{00000000-0005-0000-0000-000022280000}"/>
    <cellStyle name="Heading 3 2 13 2" xfId="10313" xr:uid="{00000000-0005-0000-0000-000023280000}"/>
    <cellStyle name="Heading 3 2 14" xfId="10314" xr:uid="{00000000-0005-0000-0000-000024280000}"/>
    <cellStyle name="Heading 3 2 2" xfId="10315" xr:uid="{00000000-0005-0000-0000-000025280000}"/>
    <cellStyle name="Heading 3 2 3" xfId="10316" xr:uid="{00000000-0005-0000-0000-000026280000}"/>
    <cellStyle name="Heading 3 2 4" xfId="10317" xr:uid="{00000000-0005-0000-0000-000027280000}"/>
    <cellStyle name="Heading 3 2 5" xfId="10318" xr:uid="{00000000-0005-0000-0000-000028280000}"/>
    <cellStyle name="Heading 3 2 6" xfId="10319" xr:uid="{00000000-0005-0000-0000-000029280000}"/>
    <cellStyle name="Heading 3 2 7" xfId="10320" xr:uid="{00000000-0005-0000-0000-00002A280000}"/>
    <cellStyle name="Heading 3 2 8" xfId="10321" xr:uid="{00000000-0005-0000-0000-00002B280000}"/>
    <cellStyle name="Heading 3 2 9" xfId="10322" xr:uid="{00000000-0005-0000-0000-00002C280000}"/>
    <cellStyle name="Heading 3 2 9 2" xfId="10323" xr:uid="{00000000-0005-0000-0000-00002D280000}"/>
    <cellStyle name="Heading 3 20" xfId="10324" xr:uid="{00000000-0005-0000-0000-00002E280000}"/>
    <cellStyle name="Heading 3 20 2" xfId="10325" xr:uid="{00000000-0005-0000-0000-00002F280000}"/>
    <cellStyle name="Heading 3 20 2 2" xfId="10326" xr:uid="{00000000-0005-0000-0000-000030280000}"/>
    <cellStyle name="Heading 3 20 2 3" xfId="10327" xr:uid="{00000000-0005-0000-0000-000031280000}"/>
    <cellStyle name="Heading 3 20 2 4" xfId="10328" xr:uid="{00000000-0005-0000-0000-000032280000}"/>
    <cellStyle name="Heading 3 20 2 5" xfId="10329" xr:uid="{00000000-0005-0000-0000-000033280000}"/>
    <cellStyle name="Heading 3 20 2 6" xfId="10330" xr:uid="{00000000-0005-0000-0000-000034280000}"/>
    <cellStyle name="Heading 3 20 2 7" xfId="10331" xr:uid="{00000000-0005-0000-0000-000035280000}"/>
    <cellStyle name="Heading 3 20 3" xfId="10332" xr:uid="{00000000-0005-0000-0000-000036280000}"/>
    <cellStyle name="Heading 3 20 4" xfId="10333" xr:uid="{00000000-0005-0000-0000-000037280000}"/>
    <cellStyle name="Heading 3 20 5" xfId="10334" xr:uid="{00000000-0005-0000-0000-000038280000}"/>
    <cellStyle name="Heading 3 20 6" xfId="10335" xr:uid="{00000000-0005-0000-0000-000039280000}"/>
    <cellStyle name="Heading 3 20 7" xfId="10336" xr:uid="{00000000-0005-0000-0000-00003A280000}"/>
    <cellStyle name="Heading 3 21" xfId="10337" xr:uid="{00000000-0005-0000-0000-00003B280000}"/>
    <cellStyle name="Heading 3 21 2" xfId="10338" xr:uid="{00000000-0005-0000-0000-00003C280000}"/>
    <cellStyle name="Heading 3 21 2 2" xfId="10339" xr:uid="{00000000-0005-0000-0000-00003D280000}"/>
    <cellStyle name="Heading 3 21 2 3" xfId="10340" xr:uid="{00000000-0005-0000-0000-00003E280000}"/>
    <cellStyle name="Heading 3 21 2 4" xfId="10341" xr:uid="{00000000-0005-0000-0000-00003F280000}"/>
    <cellStyle name="Heading 3 21 2 5" xfId="10342" xr:uid="{00000000-0005-0000-0000-000040280000}"/>
    <cellStyle name="Heading 3 21 2 6" xfId="10343" xr:uid="{00000000-0005-0000-0000-000041280000}"/>
    <cellStyle name="Heading 3 21 2 7" xfId="10344" xr:uid="{00000000-0005-0000-0000-000042280000}"/>
    <cellStyle name="Heading 3 21 3" xfId="10345" xr:uid="{00000000-0005-0000-0000-000043280000}"/>
    <cellStyle name="Heading 3 21 4" xfId="10346" xr:uid="{00000000-0005-0000-0000-000044280000}"/>
    <cellStyle name="Heading 3 21 5" xfId="10347" xr:uid="{00000000-0005-0000-0000-000045280000}"/>
    <cellStyle name="Heading 3 21 6" xfId="10348" xr:uid="{00000000-0005-0000-0000-000046280000}"/>
    <cellStyle name="Heading 3 21 7" xfId="10349" xr:uid="{00000000-0005-0000-0000-000047280000}"/>
    <cellStyle name="Heading 3 22" xfId="10350" xr:uid="{00000000-0005-0000-0000-000048280000}"/>
    <cellStyle name="Heading 3 22 2" xfId="10351" xr:uid="{00000000-0005-0000-0000-000049280000}"/>
    <cellStyle name="Heading 3 22 2 2" xfId="10352" xr:uid="{00000000-0005-0000-0000-00004A280000}"/>
    <cellStyle name="Heading 3 22 2 3" xfId="10353" xr:uid="{00000000-0005-0000-0000-00004B280000}"/>
    <cellStyle name="Heading 3 22 2 4" xfId="10354" xr:uid="{00000000-0005-0000-0000-00004C280000}"/>
    <cellStyle name="Heading 3 22 2 5" xfId="10355" xr:uid="{00000000-0005-0000-0000-00004D280000}"/>
    <cellStyle name="Heading 3 22 2 6" xfId="10356" xr:uid="{00000000-0005-0000-0000-00004E280000}"/>
    <cellStyle name="Heading 3 22 2 7" xfId="10357" xr:uid="{00000000-0005-0000-0000-00004F280000}"/>
    <cellStyle name="Heading 3 22 3" xfId="10358" xr:uid="{00000000-0005-0000-0000-000050280000}"/>
    <cellStyle name="Heading 3 22 4" xfId="10359" xr:uid="{00000000-0005-0000-0000-000051280000}"/>
    <cellStyle name="Heading 3 22 5" xfId="10360" xr:uid="{00000000-0005-0000-0000-000052280000}"/>
    <cellStyle name="Heading 3 22 6" xfId="10361" xr:uid="{00000000-0005-0000-0000-000053280000}"/>
    <cellStyle name="Heading 3 22 7" xfId="10362" xr:uid="{00000000-0005-0000-0000-000054280000}"/>
    <cellStyle name="Heading 3 23" xfId="10363" xr:uid="{00000000-0005-0000-0000-000055280000}"/>
    <cellStyle name="Heading 3 23 2" xfId="10364" xr:uid="{00000000-0005-0000-0000-000056280000}"/>
    <cellStyle name="Heading 3 23 2 2" xfId="10365" xr:uid="{00000000-0005-0000-0000-000057280000}"/>
    <cellStyle name="Heading 3 23 2 3" xfId="10366" xr:uid="{00000000-0005-0000-0000-000058280000}"/>
    <cellStyle name="Heading 3 23 2 4" xfId="10367" xr:uid="{00000000-0005-0000-0000-000059280000}"/>
    <cellStyle name="Heading 3 23 2 5" xfId="10368" xr:uid="{00000000-0005-0000-0000-00005A280000}"/>
    <cellStyle name="Heading 3 23 2 6" xfId="10369" xr:uid="{00000000-0005-0000-0000-00005B280000}"/>
    <cellStyle name="Heading 3 23 2 7" xfId="10370" xr:uid="{00000000-0005-0000-0000-00005C280000}"/>
    <cellStyle name="Heading 3 23 3" xfId="10371" xr:uid="{00000000-0005-0000-0000-00005D280000}"/>
    <cellStyle name="Heading 3 23 4" xfId="10372" xr:uid="{00000000-0005-0000-0000-00005E280000}"/>
    <cellStyle name="Heading 3 23 5" xfId="10373" xr:uid="{00000000-0005-0000-0000-00005F280000}"/>
    <cellStyle name="Heading 3 23 6" xfId="10374" xr:uid="{00000000-0005-0000-0000-000060280000}"/>
    <cellStyle name="Heading 3 23 7" xfId="10375" xr:uid="{00000000-0005-0000-0000-000061280000}"/>
    <cellStyle name="Heading 3 24" xfId="10376" xr:uid="{00000000-0005-0000-0000-000062280000}"/>
    <cellStyle name="Heading 3 25" xfId="10377" xr:uid="{00000000-0005-0000-0000-000063280000}"/>
    <cellStyle name="Heading 3 26" xfId="10378" xr:uid="{00000000-0005-0000-0000-000064280000}"/>
    <cellStyle name="Heading 3 27" xfId="10379" xr:uid="{00000000-0005-0000-0000-000065280000}"/>
    <cellStyle name="Heading 3 28" xfId="10380" xr:uid="{00000000-0005-0000-0000-000066280000}"/>
    <cellStyle name="Heading 3 29" xfId="10381" xr:uid="{00000000-0005-0000-0000-000067280000}"/>
    <cellStyle name="Heading 3 3" xfId="10382" xr:uid="{00000000-0005-0000-0000-000068280000}"/>
    <cellStyle name="Heading 3 3 10" xfId="10383" xr:uid="{00000000-0005-0000-0000-000069280000}"/>
    <cellStyle name="Heading 3 3 11" xfId="10384" xr:uid="{00000000-0005-0000-0000-00006A280000}"/>
    <cellStyle name="Heading 3 3 12" xfId="10385" xr:uid="{00000000-0005-0000-0000-00006B280000}"/>
    <cellStyle name="Heading 3 3 13" xfId="10386" xr:uid="{00000000-0005-0000-0000-00006C280000}"/>
    <cellStyle name="Heading 3 3 14" xfId="10387" xr:uid="{00000000-0005-0000-0000-00006D280000}"/>
    <cellStyle name="Heading 3 3 15" xfId="10388" xr:uid="{00000000-0005-0000-0000-00006E280000}"/>
    <cellStyle name="Heading 3 3 2" xfId="10389" xr:uid="{00000000-0005-0000-0000-00006F280000}"/>
    <cellStyle name="Heading 3 3 3" xfId="10390" xr:uid="{00000000-0005-0000-0000-000070280000}"/>
    <cellStyle name="Heading 3 3 4" xfId="10391" xr:uid="{00000000-0005-0000-0000-000071280000}"/>
    <cellStyle name="Heading 3 3 5" xfId="10392" xr:uid="{00000000-0005-0000-0000-000072280000}"/>
    <cellStyle name="Heading 3 3 6" xfId="10393" xr:uid="{00000000-0005-0000-0000-000073280000}"/>
    <cellStyle name="Heading 3 3 7" xfId="10394" xr:uid="{00000000-0005-0000-0000-000074280000}"/>
    <cellStyle name="Heading 3 3 8" xfId="10395" xr:uid="{00000000-0005-0000-0000-000075280000}"/>
    <cellStyle name="Heading 3 3 9" xfId="10396" xr:uid="{00000000-0005-0000-0000-000076280000}"/>
    <cellStyle name="Heading 3 30" xfId="10397" xr:uid="{00000000-0005-0000-0000-000077280000}"/>
    <cellStyle name="Heading 3 31" xfId="10398" xr:uid="{00000000-0005-0000-0000-000078280000}"/>
    <cellStyle name="Heading 3 32" xfId="10399" xr:uid="{00000000-0005-0000-0000-000079280000}"/>
    <cellStyle name="Heading 3 33" xfId="10400" xr:uid="{00000000-0005-0000-0000-00007A280000}"/>
    <cellStyle name="Heading 3 34" xfId="10401" xr:uid="{00000000-0005-0000-0000-00007B280000}"/>
    <cellStyle name="Heading 3 35" xfId="10402" xr:uid="{00000000-0005-0000-0000-00007C280000}"/>
    <cellStyle name="Heading 3 36" xfId="10403" xr:uid="{00000000-0005-0000-0000-00007D280000}"/>
    <cellStyle name="Heading 3 37" xfId="10404" xr:uid="{00000000-0005-0000-0000-00007E280000}"/>
    <cellStyle name="Heading 3 38" xfId="10405" xr:uid="{00000000-0005-0000-0000-00007F280000}"/>
    <cellStyle name="Heading 3 39" xfId="10406" xr:uid="{00000000-0005-0000-0000-000080280000}"/>
    <cellStyle name="Heading 3 4" xfId="10407" xr:uid="{00000000-0005-0000-0000-000081280000}"/>
    <cellStyle name="Heading 3 4 10" xfId="10408" xr:uid="{00000000-0005-0000-0000-000082280000}"/>
    <cellStyle name="Heading 3 4 11" xfId="10409" xr:uid="{00000000-0005-0000-0000-000083280000}"/>
    <cellStyle name="Heading 3 4 12" xfId="10410" xr:uid="{00000000-0005-0000-0000-000084280000}"/>
    <cellStyle name="Heading 3 4 13" xfId="10411" xr:uid="{00000000-0005-0000-0000-000085280000}"/>
    <cellStyle name="Heading 3 4 14" xfId="10412" xr:uid="{00000000-0005-0000-0000-000086280000}"/>
    <cellStyle name="Heading 3 4 2" xfId="10413" xr:uid="{00000000-0005-0000-0000-000087280000}"/>
    <cellStyle name="Heading 3 4 3" xfId="10414" xr:uid="{00000000-0005-0000-0000-000088280000}"/>
    <cellStyle name="Heading 3 4 4" xfId="10415" xr:uid="{00000000-0005-0000-0000-000089280000}"/>
    <cellStyle name="Heading 3 4 5" xfId="10416" xr:uid="{00000000-0005-0000-0000-00008A280000}"/>
    <cellStyle name="Heading 3 4 6" xfId="10417" xr:uid="{00000000-0005-0000-0000-00008B280000}"/>
    <cellStyle name="Heading 3 4 7" xfId="10418" xr:uid="{00000000-0005-0000-0000-00008C280000}"/>
    <cellStyle name="Heading 3 4 8" xfId="10419" xr:uid="{00000000-0005-0000-0000-00008D280000}"/>
    <cellStyle name="Heading 3 4 9" xfId="10420" xr:uid="{00000000-0005-0000-0000-00008E280000}"/>
    <cellStyle name="Heading 3 40" xfId="10421" xr:uid="{00000000-0005-0000-0000-00008F280000}"/>
    <cellStyle name="Heading 3 41" xfId="10422" xr:uid="{00000000-0005-0000-0000-000090280000}"/>
    <cellStyle name="Heading 3 42" xfId="10423" xr:uid="{00000000-0005-0000-0000-000091280000}"/>
    <cellStyle name="Heading 3 43" xfId="10424" xr:uid="{00000000-0005-0000-0000-000092280000}"/>
    <cellStyle name="Heading 3 44" xfId="10425" xr:uid="{00000000-0005-0000-0000-000093280000}"/>
    <cellStyle name="Heading 3 45" xfId="10426" xr:uid="{00000000-0005-0000-0000-000094280000}"/>
    <cellStyle name="Heading 3 46" xfId="10427" xr:uid="{00000000-0005-0000-0000-000095280000}"/>
    <cellStyle name="Heading 3 47" xfId="10428" xr:uid="{00000000-0005-0000-0000-000096280000}"/>
    <cellStyle name="Heading 3 48" xfId="10429" xr:uid="{00000000-0005-0000-0000-000097280000}"/>
    <cellStyle name="Heading 3 49" xfId="10430" xr:uid="{00000000-0005-0000-0000-000098280000}"/>
    <cellStyle name="Heading 3 5" xfId="10431" xr:uid="{00000000-0005-0000-0000-000099280000}"/>
    <cellStyle name="Heading 3 5 10" xfId="10432" xr:uid="{00000000-0005-0000-0000-00009A280000}"/>
    <cellStyle name="Heading 3 5 11" xfId="10433" xr:uid="{00000000-0005-0000-0000-00009B280000}"/>
    <cellStyle name="Heading 3 5 12" xfId="10434" xr:uid="{00000000-0005-0000-0000-00009C280000}"/>
    <cellStyle name="Heading 3 5 13" xfId="10435" xr:uid="{00000000-0005-0000-0000-00009D280000}"/>
    <cellStyle name="Heading 3 5 2" xfId="10436" xr:uid="{00000000-0005-0000-0000-00009E280000}"/>
    <cellStyle name="Heading 3 5 3" xfId="10437" xr:uid="{00000000-0005-0000-0000-00009F280000}"/>
    <cellStyle name="Heading 3 5 4" xfId="10438" xr:uid="{00000000-0005-0000-0000-0000A0280000}"/>
    <cellStyle name="Heading 3 5 5" xfId="10439" xr:uid="{00000000-0005-0000-0000-0000A1280000}"/>
    <cellStyle name="Heading 3 5 6" xfId="10440" xr:uid="{00000000-0005-0000-0000-0000A2280000}"/>
    <cellStyle name="Heading 3 5 7" xfId="10441" xr:uid="{00000000-0005-0000-0000-0000A3280000}"/>
    <cellStyle name="Heading 3 5 8" xfId="10442" xr:uid="{00000000-0005-0000-0000-0000A4280000}"/>
    <cellStyle name="Heading 3 5 9" xfId="10443" xr:uid="{00000000-0005-0000-0000-0000A5280000}"/>
    <cellStyle name="Heading 3 50" xfId="10444" xr:uid="{00000000-0005-0000-0000-0000A6280000}"/>
    <cellStyle name="Heading 3 51" xfId="10445" xr:uid="{00000000-0005-0000-0000-0000A7280000}"/>
    <cellStyle name="Heading 3 52" xfId="10446" xr:uid="{00000000-0005-0000-0000-0000A8280000}"/>
    <cellStyle name="Heading 3 53" xfId="10447" xr:uid="{00000000-0005-0000-0000-0000A9280000}"/>
    <cellStyle name="Heading 3 54" xfId="10448" xr:uid="{00000000-0005-0000-0000-0000AA280000}"/>
    <cellStyle name="Heading 3 55" xfId="10449" xr:uid="{00000000-0005-0000-0000-0000AB280000}"/>
    <cellStyle name="Heading 3 56" xfId="10450" xr:uid="{00000000-0005-0000-0000-0000AC280000}"/>
    <cellStyle name="Heading 3 57" xfId="10451" xr:uid="{00000000-0005-0000-0000-0000AD280000}"/>
    <cellStyle name="Heading 3 58" xfId="10452" xr:uid="{00000000-0005-0000-0000-0000AE280000}"/>
    <cellStyle name="Heading 3 59" xfId="10453" xr:uid="{00000000-0005-0000-0000-0000AF280000}"/>
    <cellStyle name="Heading 3 6" xfId="10454" xr:uid="{00000000-0005-0000-0000-0000B0280000}"/>
    <cellStyle name="Heading 3 6 10" xfId="10455" xr:uid="{00000000-0005-0000-0000-0000B1280000}"/>
    <cellStyle name="Heading 3 6 11" xfId="10456" xr:uid="{00000000-0005-0000-0000-0000B2280000}"/>
    <cellStyle name="Heading 3 6 12" xfId="10457" xr:uid="{00000000-0005-0000-0000-0000B3280000}"/>
    <cellStyle name="Heading 3 6 13" xfId="10458" xr:uid="{00000000-0005-0000-0000-0000B4280000}"/>
    <cellStyle name="Heading 3 6 2" xfId="10459" xr:uid="{00000000-0005-0000-0000-0000B5280000}"/>
    <cellStyle name="Heading 3 6 3" xfId="10460" xr:uid="{00000000-0005-0000-0000-0000B6280000}"/>
    <cellStyle name="Heading 3 6 4" xfId="10461" xr:uid="{00000000-0005-0000-0000-0000B7280000}"/>
    <cellStyle name="Heading 3 6 5" xfId="10462" xr:uid="{00000000-0005-0000-0000-0000B8280000}"/>
    <cellStyle name="Heading 3 6 6" xfId="10463" xr:uid="{00000000-0005-0000-0000-0000B9280000}"/>
    <cellStyle name="Heading 3 6 7" xfId="10464" xr:uid="{00000000-0005-0000-0000-0000BA280000}"/>
    <cellStyle name="Heading 3 6 8" xfId="10465" xr:uid="{00000000-0005-0000-0000-0000BB280000}"/>
    <cellStyle name="Heading 3 6 9" xfId="10466" xr:uid="{00000000-0005-0000-0000-0000BC280000}"/>
    <cellStyle name="Heading 3 60" xfId="10467" xr:uid="{00000000-0005-0000-0000-0000BD280000}"/>
    <cellStyle name="Heading 3 61" xfId="10468" xr:uid="{00000000-0005-0000-0000-0000BE280000}"/>
    <cellStyle name="Heading 3 62" xfId="10469" xr:uid="{00000000-0005-0000-0000-0000BF280000}"/>
    <cellStyle name="Heading 3 63" xfId="10470" xr:uid="{00000000-0005-0000-0000-0000C0280000}"/>
    <cellStyle name="Heading 3 64" xfId="10471" xr:uid="{00000000-0005-0000-0000-0000C1280000}"/>
    <cellStyle name="Heading 3 65" xfId="10472" xr:uid="{00000000-0005-0000-0000-0000C2280000}"/>
    <cellStyle name="Heading 3 66" xfId="10473" xr:uid="{00000000-0005-0000-0000-0000C3280000}"/>
    <cellStyle name="Heading 3 67" xfId="10474" xr:uid="{00000000-0005-0000-0000-0000C4280000}"/>
    <cellStyle name="Heading 3 68" xfId="10475" xr:uid="{00000000-0005-0000-0000-0000C5280000}"/>
    <cellStyle name="Heading 3 69" xfId="10476" xr:uid="{00000000-0005-0000-0000-0000C6280000}"/>
    <cellStyle name="Heading 3 7" xfId="10477" xr:uid="{00000000-0005-0000-0000-0000C7280000}"/>
    <cellStyle name="Heading 3 7 10" xfId="10478" xr:uid="{00000000-0005-0000-0000-0000C8280000}"/>
    <cellStyle name="Heading 3 7 11" xfId="10479" xr:uid="{00000000-0005-0000-0000-0000C9280000}"/>
    <cellStyle name="Heading 3 7 12" xfId="10480" xr:uid="{00000000-0005-0000-0000-0000CA280000}"/>
    <cellStyle name="Heading 3 7 13" xfId="10481" xr:uid="{00000000-0005-0000-0000-0000CB280000}"/>
    <cellStyle name="Heading 3 7 2" xfId="10482" xr:uid="{00000000-0005-0000-0000-0000CC280000}"/>
    <cellStyle name="Heading 3 7 3" xfId="10483" xr:uid="{00000000-0005-0000-0000-0000CD280000}"/>
    <cellStyle name="Heading 3 7 4" xfId="10484" xr:uid="{00000000-0005-0000-0000-0000CE280000}"/>
    <cellStyle name="Heading 3 7 5" xfId="10485" xr:uid="{00000000-0005-0000-0000-0000CF280000}"/>
    <cellStyle name="Heading 3 7 6" xfId="10486" xr:uid="{00000000-0005-0000-0000-0000D0280000}"/>
    <cellStyle name="Heading 3 7 7" xfId="10487" xr:uid="{00000000-0005-0000-0000-0000D1280000}"/>
    <cellStyle name="Heading 3 7 8" xfId="10488" xr:uid="{00000000-0005-0000-0000-0000D2280000}"/>
    <cellStyle name="Heading 3 7 9" xfId="10489" xr:uid="{00000000-0005-0000-0000-0000D3280000}"/>
    <cellStyle name="Heading 3 70" xfId="10490" xr:uid="{00000000-0005-0000-0000-0000D4280000}"/>
    <cellStyle name="Heading 3 71" xfId="10491" xr:uid="{00000000-0005-0000-0000-0000D5280000}"/>
    <cellStyle name="Heading 3 72" xfId="10492" xr:uid="{00000000-0005-0000-0000-0000D6280000}"/>
    <cellStyle name="Heading 3 8" xfId="10493" xr:uid="{00000000-0005-0000-0000-0000D7280000}"/>
    <cellStyle name="Heading 3 8 10" xfId="10494" xr:uid="{00000000-0005-0000-0000-0000D8280000}"/>
    <cellStyle name="Heading 3 8 11" xfId="10495" xr:uid="{00000000-0005-0000-0000-0000D9280000}"/>
    <cellStyle name="Heading 3 8 12" xfId="10496" xr:uid="{00000000-0005-0000-0000-0000DA280000}"/>
    <cellStyle name="Heading 3 8 13" xfId="10497" xr:uid="{00000000-0005-0000-0000-0000DB280000}"/>
    <cellStyle name="Heading 3 8 2" xfId="10498" xr:uid="{00000000-0005-0000-0000-0000DC280000}"/>
    <cellStyle name="Heading 3 8 3" xfId="10499" xr:uid="{00000000-0005-0000-0000-0000DD280000}"/>
    <cellStyle name="Heading 3 8 4" xfId="10500" xr:uid="{00000000-0005-0000-0000-0000DE280000}"/>
    <cellStyle name="Heading 3 8 5" xfId="10501" xr:uid="{00000000-0005-0000-0000-0000DF280000}"/>
    <cellStyle name="Heading 3 8 6" xfId="10502" xr:uid="{00000000-0005-0000-0000-0000E0280000}"/>
    <cellStyle name="Heading 3 8 7" xfId="10503" xr:uid="{00000000-0005-0000-0000-0000E1280000}"/>
    <cellStyle name="Heading 3 8 8" xfId="10504" xr:uid="{00000000-0005-0000-0000-0000E2280000}"/>
    <cellStyle name="Heading 3 8 9" xfId="10505" xr:uid="{00000000-0005-0000-0000-0000E3280000}"/>
    <cellStyle name="Heading 3 9" xfId="10506" xr:uid="{00000000-0005-0000-0000-0000E4280000}"/>
    <cellStyle name="Heading 3 9 2" xfId="10507" xr:uid="{00000000-0005-0000-0000-0000E5280000}"/>
    <cellStyle name="Heading 3 9 2 2" xfId="10508" xr:uid="{00000000-0005-0000-0000-0000E6280000}"/>
    <cellStyle name="Heading 3 9 2 3" xfId="10509" xr:uid="{00000000-0005-0000-0000-0000E7280000}"/>
    <cellStyle name="Heading 3 9 2 4" xfId="10510" xr:uid="{00000000-0005-0000-0000-0000E8280000}"/>
    <cellStyle name="Heading 3 9 2 5" xfId="10511" xr:uid="{00000000-0005-0000-0000-0000E9280000}"/>
    <cellStyle name="Heading 3 9 2 6" xfId="10512" xr:uid="{00000000-0005-0000-0000-0000EA280000}"/>
    <cellStyle name="Heading 3 9 2 7" xfId="10513" xr:uid="{00000000-0005-0000-0000-0000EB280000}"/>
    <cellStyle name="Heading 3 9 3" xfId="10514" xr:uid="{00000000-0005-0000-0000-0000EC280000}"/>
    <cellStyle name="Heading 3 9 4" xfId="10515" xr:uid="{00000000-0005-0000-0000-0000ED280000}"/>
    <cellStyle name="Heading 3 9 5" xfId="10516" xr:uid="{00000000-0005-0000-0000-0000EE280000}"/>
    <cellStyle name="Heading 3 9 6" xfId="10517" xr:uid="{00000000-0005-0000-0000-0000EF280000}"/>
    <cellStyle name="Heading 3 9 7" xfId="10518" xr:uid="{00000000-0005-0000-0000-0000F0280000}"/>
    <cellStyle name="Heading 4" xfId="30288" builtinId="19" customBuiltin="1"/>
    <cellStyle name="Heading 4 10" xfId="10519" xr:uid="{00000000-0005-0000-0000-0000F2280000}"/>
    <cellStyle name="Heading 4 10 2" xfId="10520" xr:uid="{00000000-0005-0000-0000-0000F3280000}"/>
    <cellStyle name="Heading 4 10 2 2" xfId="10521" xr:uid="{00000000-0005-0000-0000-0000F4280000}"/>
    <cellStyle name="Heading 4 10 2 3" xfId="10522" xr:uid="{00000000-0005-0000-0000-0000F5280000}"/>
    <cellStyle name="Heading 4 10 2 4" xfId="10523" xr:uid="{00000000-0005-0000-0000-0000F6280000}"/>
    <cellStyle name="Heading 4 10 2 5" xfId="10524" xr:uid="{00000000-0005-0000-0000-0000F7280000}"/>
    <cellStyle name="Heading 4 10 2 6" xfId="10525" xr:uid="{00000000-0005-0000-0000-0000F8280000}"/>
    <cellStyle name="Heading 4 10 2 7" xfId="10526" xr:uid="{00000000-0005-0000-0000-0000F9280000}"/>
    <cellStyle name="Heading 4 10 3" xfId="10527" xr:uid="{00000000-0005-0000-0000-0000FA280000}"/>
    <cellStyle name="Heading 4 10 4" xfId="10528" xr:uid="{00000000-0005-0000-0000-0000FB280000}"/>
    <cellStyle name="Heading 4 10 5" xfId="10529" xr:uid="{00000000-0005-0000-0000-0000FC280000}"/>
    <cellStyle name="Heading 4 10 6" xfId="10530" xr:uid="{00000000-0005-0000-0000-0000FD280000}"/>
    <cellStyle name="Heading 4 10 7" xfId="10531" xr:uid="{00000000-0005-0000-0000-0000FE280000}"/>
    <cellStyle name="Heading 4 11" xfId="10532" xr:uid="{00000000-0005-0000-0000-0000FF280000}"/>
    <cellStyle name="Heading 4 11 2" xfId="10533" xr:uid="{00000000-0005-0000-0000-000000290000}"/>
    <cellStyle name="Heading 4 11 2 2" xfId="10534" xr:uid="{00000000-0005-0000-0000-000001290000}"/>
    <cellStyle name="Heading 4 11 2 3" xfId="10535" xr:uid="{00000000-0005-0000-0000-000002290000}"/>
    <cellStyle name="Heading 4 11 2 4" xfId="10536" xr:uid="{00000000-0005-0000-0000-000003290000}"/>
    <cellStyle name="Heading 4 11 2 5" xfId="10537" xr:uid="{00000000-0005-0000-0000-000004290000}"/>
    <cellStyle name="Heading 4 11 2 6" xfId="10538" xr:uid="{00000000-0005-0000-0000-000005290000}"/>
    <cellStyle name="Heading 4 11 2 7" xfId="10539" xr:uid="{00000000-0005-0000-0000-000006290000}"/>
    <cellStyle name="Heading 4 11 3" xfId="10540" xr:uid="{00000000-0005-0000-0000-000007290000}"/>
    <cellStyle name="Heading 4 11 4" xfId="10541" xr:uid="{00000000-0005-0000-0000-000008290000}"/>
    <cellStyle name="Heading 4 11 5" xfId="10542" xr:uid="{00000000-0005-0000-0000-000009290000}"/>
    <cellStyle name="Heading 4 11 6" xfId="10543" xr:uid="{00000000-0005-0000-0000-00000A290000}"/>
    <cellStyle name="Heading 4 11 7" xfId="10544" xr:uid="{00000000-0005-0000-0000-00000B290000}"/>
    <cellStyle name="Heading 4 12" xfId="10545" xr:uid="{00000000-0005-0000-0000-00000C290000}"/>
    <cellStyle name="Heading 4 12 2" xfId="10546" xr:uid="{00000000-0005-0000-0000-00000D290000}"/>
    <cellStyle name="Heading 4 12 2 2" xfId="10547" xr:uid="{00000000-0005-0000-0000-00000E290000}"/>
    <cellStyle name="Heading 4 12 2 3" xfId="10548" xr:uid="{00000000-0005-0000-0000-00000F290000}"/>
    <cellStyle name="Heading 4 12 2 4" xfId="10549" xr:uid="{00000000-0005-0000-0000-000010290000}"/>
    <cellStyle name="Heading 4 12 2 5" xfId="10550" xr:uid="{00000000-0005-0000-0000-000011290000}"/>
    <cellStyle name="Heading 4 12 2 6" xfId="10551" xr:uid="{00000000-0005-0000-0000-000012290000}"/>
    <cellStyle name="Heading 4 12 2 7" xfId="10552" xr:uid="{00000000-0005-0000-0000-000013290000}"/>
    <cellStyle name="Heading 4 12 3" xfId="10553" xr:uid="{00000000-0005-0000-0000-000014290000}"/>
    <cellStyle name="Heading 4 12 4" xfId="10554" xr:uid="{00000000-0005-0000-0000-000015290000}"/>
    <cellStyle name="Heading 4 12 5" xfId="10555" xr:uid="{00000000-0005-0000-0000-000016290000}"/>
    <cellStyle name="Heading 4 12 6" xfId="10556" xr:uid="{00000000-0005-0000-0000-000017290000}"/>
    <cellStyle name="Heading 4 12 7" xfId="10557" xr:uid="{00000000-0005-0000-0000-000018290000}"/>
    <cellStyle name="Heading 4 13" xfId="10558" xr:uid="{00000000-0005-0000-0000-000019290000}"/>
    <cellStyle name="Heading 4 13 2" xfId="10559" xr:uid="{00000000-0005-0000-0000-00001A290000}"/>
    <cellStyle name="Heading 4 13 2 2" xfId="10560" xr:uid="{00000000-0005-0000-0000-00001B290000}"/>
    <cellStyle name="Heading 4 13 2 3" xfId="10561" xr:uid="{00000000-0005-0000-0000-00001C290000}"/>
    <cellStyle name="Heading 4 13 2 4" xfId="10562" xr:uid="{00000000-0005-0000-0000-00001D290000}"/>
    <cellStyle name="Heading 4 13 2 5" xfId="10563" xr:uid="{00000000-0005-0000-0000-00001E290000}"/>
    <cellStyle name="Heading 4 13 2 6" xfId="10564" xr:uid="{00000000-0005-0000-0000-00001F290000}"/>
    <cellStyle name="Heading 4 13 2 7" xfId="10565" xr:uid="{00000000-0005-0000-0000-000020290000}"/>
    <cellStyle name="Heading 4 13 3" xfId="10566" xr:uid="{00000000-0005-0000-0000-000021290000}"/>
    <cellStyle name="Heading 4 13 4" xfId="10567" xr:uid="{00000000-0005-0000-0000-000022290000}"/>
    <cellStyle name="Heading 4 13 5" xfId="10568" xr:uid="{00000000-0005-0000-0000-000023290000}"/>
    <cellStyle name="Heading 4 13 6" xfId="10569" xr:uid="{00000000-0005-0000-0000-000024290000}"/>
    <cellStyle name="Heading 4 13 7" xfId="10570" xr:uid="{00000000-0005-0000-0000-000025290000}"/>
    <cellStyle name="Heading 4 14" xfId="10571" xr:uid="{00000000-0005-0000-0000-000026290000}"/>
    <cellStyle name="Heading 4 14 2" xfId="10572" xr:uid="{00000000-0005-0000-0000-000027290000}"/>
    <cellStyle name="Heading 4 14 2 2" xfId="10573" xr:uid="{00000000-0005-0000-0000-000028290000}"/>
    <cellStyle name="Heading 4 14 2 3" xfId="10574" xr:uid="{00000000-0005-0000-0000-000029290000}"/>
    <cellStyle name="Heading 4 14 2 4" xfId="10575" xr:uid="{00000000-0005-0000-0000-00002A290000}"/>
    <cellStyle name="Heading 4 14 2 5" xfId="10576" xr:uid="{00000000-0005-0000-0000-00002B290000}"/>
    <cellStyle name="Heading 4 14 2 6" xfId="10577" xr:uid="{00000000-0005-0000-0000-00002C290000}"/>
    <cellStyle name="Heading 4 14 2 7" xfId="10578" xr:uid="{00000000-0005-0000-0000-00002D290000}"/>
    <cellStyle name="Heading 4 14 3" xfId="10579" xr:uid="{00000000-0005-0000-0000-00002E290000}"/>
    <cellStyle name="Heading 4 14 4" xfId="10580" xr:uid="{00000000-0005-0000-0000-00002F290000}"/>
    <cellStyle name="Heading 4 14 5" xfId="10581" xr:uid="{00000000-0005-0000-0000-000030290000}"/>
    <cellStyle name="Heading 4 14 6" xfId="10582" xr:uid="{00000000-0005-0000-0000-000031290000}"/>
    <cellStyle name="Heading 4 14 7" xfId="10583" xr:uid="{00000000-0005-0000-0000-000032290000}"/>
    <cellStyle name="Heading 4 15" xfId="10584" xr:uid="{00000000-0005-0000-0000-000033290000}"/>
    <cellStyle name="Heading 4 15 2" xfId="10585" xr:uid="{00000000-0005-0000-0000-000034290000}"/>
    <cellStyle name="Heading 4 15 2 2" xfId="10586" xr:uid="{00000000-0005-0000-0000-000035290000}"/>
    <cellStyle name="Heading 4 15 2 3" xfId="10587" xr:uid="{00000000-0005-0000-0000-000036290000}"/>
    <cellStyle name="Heading 4 15 2 4" xfId="10588" xr:uid="{00000000-0005-0000-0000-000037290000}"/>
    <cellStyle name="Heading 4 15 2 5" xfId="10589" xr:uid="{00000000-0005-0000-0000-000038290000}"/>
    <cellStyle name="Heading 4 15 2 6" xfId="10590" xr:uid="{00000000-0005-0000-0000-000039290000}"/>
    <cellStyle name="Heading 4 15 2 7" xfId="10591" xr:uid="{00000000-0005-0000-0000-00003A290000}"/>
    <cellStyle name="Heading 4 15 3" xfId="10592" xr:uid="{00000000-0005-0000-0000-00003B290000}"/>
    <cellStyle name="Heading 4 15 4" xfId="10593" xr:uid="{00000000-0005-0000-0000-00003C290000}"/>
    <cellStyle name="Heading 4 15 5" xfId="10594" xr:uid="{00000000-0005-0000-0000-00003D290000}"/>
    <cellStyle name="Heading 4 15 6" xfId="10595" xr:uid="{00000000-0005-0000-0000-00003E290000}"/>
    <cellStyle name="Heading 4 15 7" xfId="10596" xr:uid="{00000000-0005-0000-0000-00003F290000}"/>
    <cellStyle name="Heading 4 16" xfId="10597" xr:uid="{00000000-0005-0000-0000-000040290000}"/>
    <cellStyle name="Heading 4 16 2" xfId="10598" xr:uid="{00000000-0005-0000-0000-000041290000}"/>
    <cellStyle name="Heading 4 16 2 2" xfId="10599" xr:uid="{00000000-0005-0000-0000-000042290000}"/>
    <cellStyle name="Heading 4 16 2 3" xfId="10600" xr:uid="{00000000-0005-0000-0000-000043290000}"/>
    <cellStyle name="Heading 4 16 2 4" xfId="10601" xr:uid="{00000000-0005-0000-0000-000044290000}"/>
    <cellStyle name="Heading 4 16 2 5" xfId="10602" xr:uid="{00000000-0005-0000-0000-000045290000}"/>
    <cellStyle name="Heading 4 16 2 6" xfId="10603" xr:uid="{00000000-0005-0000-0000-000046290000}"/>
    <cellStyle name="Heading 4 16 2 7" xfId="10604" xr:uid="{00000000-0005-0000-0000-000047290000}"/>
    <cellStyle name="Heading 4 16 3" xfId="10605" xr:uid="{00000000-0005-0000-0000-000048290000}"/>
    <cellStyle name="Heading 4 16 4" xfId="10606" xr:uid="{00000000-0005-0000-0000-000049290000}"/>
    <cellStyle name="Heading 4 16 5" xfId="10607" xr:uid="{00000000-0005-0000-0000-00004A290000}"/>
    <cellStyle name="Heading 4 16 6" xfId="10608" xr:uid="{00000000-0005-0000-0000-00004B290000}"/>
    <cellStyle name="Heading 4 16 7" xfId="10609" xr:uid="{00000000-0005-0000-0000-00004C290000}"/>
    <cellStyle name="Heading 4 17" xfId="10610" xr:uid="{00000000-0005-0000-0000-00004D290000}"/>
    <cellStyle name="Heading 4 17 2" xfId="10611" xr:uid="{00000000-0005-0000-0000-00004E290000}"/>
    <cellStyle name="Heading 4 17 2 2" xfId="10612" xr:uid="{00000000-0005-0000-0000-00004F290000}"/>
    <cellStyle name="Heading 4 17 2 3" xfId="10613" xr:uid="{00000000-0005-0000-0000-000050290000}"/>
    <cellStyle name="Heading 4 17 2 4" xfId="10614" xr:uid="{00000000-0005-0000-0000-000051290000}"/>
    <cellStyle name="Heading 4 17 2 5" xfId="10615" xr:uid="{00000000-0005-0000-0000-000052290000}"/>
    <cellStyle name="Heading 4 17 2 6" xfId="10616" xr:uid="{00000000-0005-0000-0000-000053290000}"/>
    <cellStyle name="Heading 4 17 2 7" xfId="10617" xr:uid="{00000000-0005-0000-0000-000054290000}"/>
    <cellStyle name="Heading 4 17 3" xfId="10618" xr:uid="{00000000-0005-0000-0000-000055290000}"/>
    <cellStyle name="Heading 4 17 4" xfId="10619" xr:uid="{00000000-0005-0000-0000-000056290000}"/>
    <cellStyle name="Heading 4 17 5" xfId="10620" xr:uid="{00000000-0005-0000-0000-000057290000}"/>
    <cellStyle name="Heading 4 17 6" xfId="10621" xr:uid="{00000000-0005-0000-0000-000058290000}"/>
    <cellStyle name="Heading 4 17 7" xfId="10622" xr:uid="{00000000-0005-0000-0000-000059290000}"/>
    <cellStyle name="Heading 4 18" xfId="10623" xr:uid="{00000000-0005-0000-0000-00005A290000}"/>
    <cellStyle name="Heading 4 18 2" xfId="10624" xr:uid="{00000000-0005-0000-0000-00005B290000}"/>
    <cellStyle name="Heading 4 18 2 2" xfId="10625" xr:uid="{00000000-0005-0000-0000-00005C290000}"/>
    <cellStyle name="Heading 4 18 2 3" xfId="10626" xr:uid="{00000000-0005-0000-0000-00005D290000}"/>
    <cellStyle name="Heading 4 18 2 4" xfId="10627" xr:uid="{00000000-0005-0000-0000-00005E290000}"/>
    <cellStyle name="Heading 4 18 2 5" xfId="10628" xr:uid="{00000000-0005-0000-0000-00005F290000}"/>
    <cellStyle name="Heading 4 18 2 6" xfId="10629" xr:uid="{00000000-0005-0000-0000-000060290000}"/>
    <cellStyle name="Heading 4 18 2 7" xfId="10630" xr:uid="{00000000-0005-0000-0000-000061290000}"/>
    <cellStyle name="Heading 4 18 3" xfId="10631" xr:uid="{00000000-0005-0000-0000-000062290000}"/>
    <cellStyle name="Heading 4 18 4" xfId="10632" xr:uid="{00000000-0005-0000-0000-000063290000}"/>
    <cellStyle name="Heading 4 18 5" xfId="10633" xr:uid="{00000000-0005-0000-0000-000064290000}"/>
    <cellStyle name="Heading 4 18 6" xfId="10634" xr:uid="{00000000-0005-0000-0000-000065290000}"/>
    <cellStyle name="Heading 4 18 7" xfId="10635" xr:uid="{00000000-0005-0000-0000-000066290000}"/>
    <cellStyle name="Heading 4 19" xfId="10636" xr:uid="{00000000-0005-0000-0000-000067290000}"/>
    <cellStyle name="Heading 4 19 2" xfId="10637" xr:uid="{00000000-0005-0000-0000-000068290000}"/>
    <cellStyle name="Heading 4 19 2 2" xfId="10638" xr:uid="{00000000-0005-0000-0000-000069290000}"/>
    <cellStyle name="Heading 4 19 2 3" xfId="10639" xr:uid="{00000000-0005-0000-0000-00006A290000}"/>
    <cellStyle name="Heading 4 19 2 4" xfId="10640" xr:uid="{00000000-0005-0000-0000-00006B290000}"/>
    <cellStyle name="Heading 4 19 2 5" xfId="10641" xr:uid="{00000000-0005-0000-0000-00006C290000}"/>
    <cellStyle name="Heading 4 19 2 6" xfId="10642" xr:uid="{00000000-0005-0000-0000-00006D290000}"/>
    <cellStyle name="Heading 4 19 2 7" xfId="10643" xr:uid="{00000000-0005-0000-0000-00006E290000}"/>
    <cellStyle name="Heading 4 19 3" xfId="10644" xr:uid="{00000000-0005-0000-0000-00006F290000}"/>
    <cellStyle name="Heading 4 19 4" xfId="10645" xr:uid="{00000000-0005-0000-0000-000070290000}"/>
    <cellStyle name="Heading 4 19 5" xfId="10646" xr:uid="{00000000-0005-0000-0000-000071290000}"/>
    <cellStyle name="Heading 4 19 6" xfId="10647" xr:uid="{00000000-0005-0000-0000-000072290000}"/>
    <cellStyle name="Heading 4 19 7" xfId="10648" xr:uid="{00000000-0005-0000-0000-000073290000}"/>
    <cellStyle name="Heading 4 2" xfId="10649" xr:uid="{00000000-0005-0000-0000-000074290000}"/>
    <cellStyle name="Heading 4 2 10" xfId="10650" xr:uid="{00000000-0005-0000-0000-000075290000}"/>
    <cellStyle name="Heading 4 2 10 2" xfId="10651" xr:uid="{00000000-0005-0000-0000-000076290000}"/>
    <cellStyle name="Heading 4 2 11" xfId="10652" xr:uid="{00000000-0005-0000-0000-000077290000}"/>
    <cellStyle name="Heading 4 2 11 2" xfId="10653" xr:uid="{00000000-0005-0000-0000-000078290000}"/>
    <cellStyle name="Heading 4 2 12" xfId="10654" xr:uid="{00000000-0005-0000-0000-000079290000}"/>
    <cellStyle name="Heading 4 2 12 2" xfId="10655" xr:uid="{00000000-0005-0000-0000-00007A290000}"/>
    <cellStyle name="Heading 4 2 13" xfId="10656" xr:uid="{00000000-0005-0000-0000-00007B290000}"/>
    <cellStyle name="Heading 4 2 13 2" xfId="10657" xr:uid="{00000000-0005-0000-0000-00007C290000}"/>
    <cellStyle name="Heading 4 2 14" xfId="10658" xr:uid="{00000000-0005-0000-0000-00007D290000}"/>
    <cellStyle name="Heading 4 2 2" xfId="10659" xr:uid="{00000000-0005-0000-0000-00007E290000}"/>
    <cellStyle name="Heading 4 2 3" xfId="10660" xr:uid="{00000000-0005-0000-0000-00007F290000}"/>
    <cellStyle name="Heading 4 2 4" xfId="10661" xr:uid="{00000000-0005-0000-0000-000080290000}"/>
    <cellStyle name="Heading 4 2 5" xfId="10662" xr:uid="{00000000-0005-0000-0000-000081290000}"/>
    <cellStyle name="Heading 4 2 6" xfId="10663" xr:uid="{00000000-0005-0000-0000-000082290000}"/>
    <cellStyle name="Heading 4 2 7" xfId="10664" xr:uid="{00000000-0005-0000-0000-000083290000}"/>
    <cellStyle name="Heading 4 2 8" xfId="10665" xr:uid="{00000000-0005-0000-0000-000084290000}"/>
    <cellStyle name="Heading 4 2 9" xfId="10666" xr:uid="{00000000-0005-0000-0000-000085290000}"/>
    <cellStyle name="Heading 4 2 9 2" xfId="10667" xr:uid="{00000000-0005-0000-0000-000086290000}"/>
    <cellStyle name="Heading 4 20" xfId="10668" xr:uid="{00000000-0005-0000-0000-000087290000}"/>
    <cellStyle name="Heading 4 20 2" xfId="10669" xr:uid="{00000000-0005-0000-0000-000088290000}"/>
    <cellStyle name="Heading 4 20 2 2" xfId="10670" xr:uid="{00000000-0005-0000-0000-000089290000}"/>
    <cellStyle name="Heading 4 20 2 3" xfId="10671" xr:uid="{00000000-0005-0000-0000-00008A290000}"/>
    <cellStyle name="Heading 4 20 2 4" xfId="10672" xr:uid="{00000000-0005-0000-0000-00008B290000}"/>
    <cellStyle name="Heading 4 20 2 5" xfId="10673" xr:uid="{00000000-0005-0000-0000-00008C290000}"/>
    <cellStyle name="Heading 4 20 2 6" xfId="10674" xr:uid="{00000000-0005-0000-0000-00008D290000}"/>
    <cellStyle name="Heading 4 20 2 7" xfId="10675" xr:uid="{00000000-0005-0000-0000-00008E290000}"/>
    <cellStyle name="Heading 4 20 3" xfId="10676" xr:uid="{00000000-0005-0000-0000-00008F290000}"/>
    <cellStyle name="Heading 4 20 4" xfId="10677" xr:uid="{00000000-0005-0000-0000-000090290000}"/>
    <cellStyle name="Heading 4 20 5" xfId="10678" xr:uid="{00000000-0005-0000-0000-000091290000}"/>
    <cellStyle name="Heading 4 20 6" xfId="10679" xr:uid="{00000000-0005-0000-0000-000092290000}"/>
    <cellStyle name="Heading 4 20 7" xfId="10680" xr:uid="{00000000-0005-0000-0000-000093290000}"/>
    <cellStyle name="Heading 4 21" xfId="10681" xr:uid="{00000000-0005-0000-0000-000094290000}"/>
    <cellStyle name="Heading 4 21 2" xfId="10682" xr:uid="{00000000-0005-0000-0000-000095290000}"/>
    <cellStyle name="Heading 4 21 2 2" xfId="10683" xr:uid="{00000000-0005-0000-0000-000096290000}"/>
    <cellStyle name="Heading 4 21 2 3" xfId="10684" xr:uid="{00000000-0005-0000-0000-000097290000}"/>
    <cellStyle name="Heading 4 21 2 4" xfId="10685" xr:uid="{00000000-0005-0000-0000-000098290000}"/>
    <cellStyle name="Heading 4 21 2 5" xfId="10686" xr:uid="{00000000-0005-0000-0000-000099290000}"/>
    <cellStyle name="Heading 4 21 2 6" xfId="10687" xr:uid="{00000000-0005-0000-0000-00009A290000}"/>
    <cellStyle name="Heading 4 21 2 7" xfId="10688" xr:uid="{00000000-0005-0000-0000-00009B290000}"/>
    <cellStyle name="Heading 4 21 3" xfId="10689" xr:uid="{00000000-0005-0000-0000-00009C290000}"/>
    <cellStyle name="Heading 4 21 4" xfId="10690" xr:uid="{00000000-0005-0000-0000-00009D290000}"/>
    <cellStyle name="Heading 4 21 5" xfId="10691" xr:uid="{00000000-0005-0000-0000-00009E290000}"/>
    <cellStyle name="Heading 4 21 6" xfId="10692" xr:uid="{00000000-0005-0000-0000-00009F290000}"/>
    <cellStyle name="Heading 4 21 7" xfId="10693" xr:uid="{00000000-0005-0000-0000-0000A0290000}"/>
    <cellStyle name="Heading 4 22" xfId="10694" xr:uid="{00000000-0005-0000-0000-0000A1290000}"/>
    <cellStyle name="Heading 4 22 2" xfId="10695" xr:uid="{00000000-0005-0000-0000-0000A2290000}"/>
    <cellStyle name="Heading 4 22 2 2" xfId="10696" xr:uid="{00000000-0005-0000-0000-0000A3290000}"/>
    <cellStyle name="Heading 4 22 2 3" xfId="10697" xr:uid="{00000000-0005-0000-0000-0000A4290000}"/>
    <cellStyle name="Heading 4 22 2 4" xfId="10698" xr:uid="{00000000-0005-0000-0000-0000A5290000}"/>
    <cellStyle name="Heading 4 22 2 5" xfId="10699" xr:uid="{00000000-0005-0000-0000-0000A6290000}"/>
    <cellStyle name="Heading 4 22 2 6" xfId="10700" xr:uid="{00000000-0005-0000-0000-0000A7290000}"/>
    <cellStyle name="Heading 4 22 2 7" xfId="10701" xr:uid="{00000000-0005-0000-0000-0000A8290000}"/>
    <cellStyle name="Heading 4 22 3" xfId="10702" xr:uid="{00000000-0005-0000-0000-0000A9290000}"/>
    <cellStyle name="Heading 4 22 4" xfId="10703" xr:uid="{00000000-0005-0000-0000-0000AA290000}"/>
    <cellStyle name="Heading 4 22 5" xfId="10704" xr:uid="{00000000-0005-0000-0000-0000AB290000}"/>
    <cellStyle name="Heading 4 22 6" xfId="10705" xr:uid="{00000000-0005-0000-0000-0000AC290000}"/>
    <cellStyle name="Heading 4 22 7" xfId="10706" xr:uid="{00000000-0005-0000-0000-0000AD290000}"/>
    <cellStyle name="Heading 4 23" xfId="10707" xr:uid="{00000000-0005-0000-0000-0000AE290000}"/>
    <cellStyle name="Heading 4 23 2" xfId="10708" xr:uid="{00000000-0005-0000-0000-0000AF290000}"/>
    <cellStyle name="Heading 4 23 2 2" xfId="10709" xr:uid="{00000000-0005-0000-0000-0000B0290000}"/>
    <cellStyle name="Heading 4 23 2 3" xfId="10710" xr:uid="{00000000-0005-0000-0000-0000B1290000}"/>
    <cellStyle name="Heading 4 23 2 4" xfId="10711" xr:uid="{00000000-0005-0000-0000-0000B2290000}"/>
    <cellStyle name="Heading 4 23 2 5" xfId="10712" xr:uid="{00000000-0005-0000-0000-0000B3290000}"/>
    <cellStyle name="Heading 4 23 2 6" xfId="10713" xr:uid="{00000000-0005-0000-0000-0000B4290000}"/>
    <cellStyle name="Heading 4 23 2 7" xfId="10714" xr:uid="{00000000-0005-0000-0000-0000B5290000}"/>
    <cellStyle name="Heading 4 23 3" xfId="10715" xr:uid="{00000000-0005-0000-0000-0000B6290000}"/>
    <cellStyle name="Heading 4 23 4" xfId="10716" xr:uid="{00000000-0005-0000-0000-0000B7290000}"/>
    <cellStyle name="Heading 4 23 5" xfId="10717" xr:uid="{00000000-0005-0000-0000-0000B8290000}"/>
    <cellStyle name="Heading 4 23 6" xfId="10718" xr:uid="{00000000-0005-0000-0000-0000B9290000}"/>
    <cellStyle name="Heading 4 23 7" xfId="10719" xr:uid="{00000000-0005-0000-0000-0000BA290000}"/>
    <cellStyle name="Heading 4 24" xfId="10720" xr:uid="{00000000-0005-0000-0000-0000BB290000}"/>
    <cellStyle name="Heading 4 25" xfId="10721" xr:uid="{00000000-0005-0000-0000-0000BC290000}"/>
    <cellStyle name="Heading 4 26" xfId="10722" xr:uid="{00000000-0005-0000-0000-0000BD290000}"/>
    <cellStyle name="Heading 4 27" xfId="10723" xr:uid="{00000000-0005-0000-0000-0000BE290000}"/>
    <cellStyle name="Heading 4 28" xfId="10724" xr:uid="{00000000-0005-0000-0000-0000BF290000}"/>
    <cellStyle name="Heading 4 29" xfId="10725" xr:uid="{00000000-0005-0000-0000-0000C0290000}"/>
    <cellStyle name="Heading 4 3" xfId="10726" xr:uid="{00000000-0005-0000-0000-0000C1290000}"/>
    <cellStyle name="Heading 4 3 10" xfId="10727" xr:uid="{00000000-0005-0000-0000-0000C2290000}"/>
    <cellStyle name="Heading 4 3 11" xfId="10728" xr:uid="{00000000-0005-0000-0000-0000C3290000}"/>
    <cellStyle name="Heading 4 3 12" xfId="10729" xr:uid="{00000000-0005-0000-0000-0000C4290000}"/>
    <cellStyle name="Heading 4 3 13" xfId="10730" xr:uid="{00000000-0005-0000-0000-0000C5290000}"/>
    <cellStyle name="Heading 4 3 14" xfId="10731" xr:uid="{00000000-0005-0000-0000-0000C6290000}"/>
    <cellStyle name="Heading 4 3 15" xfId="10732" xr:uid="{00000000-0005-0000-0000-0000C7290000}"/>
    <cellStyle name="Heading 4 3 2" xfId="10733" xr:uid="{00000000-0005-0000-0000-0000C8290000}"/>
    <cellStyle name="Heading 4 3 3" xfId="10734" xr:uid="{00000000-0005-0000-0000-0000C9290000}"/>
    <cellStyle name="Heading 4 3 4" xfId="10735" xr:uid="{00000000-0005-0000-0000-0000CA290000}"/>
    <cellStyle name="Heading 4 3 5" xfId="10736" xr:uid="{00000000-0005-0000-0000-0000CB290000}"/>
    <cellStyle name="Heading 4 3 6" xfId="10737" xr:uid="{00000000-0005-0000-0000-0000CC290000}"/>
    <cellStyle name="Heading 4 3 7" xfId="10738" xr:uid="{00000000-0005-0000-0000-0000CD290000}"/>
    <cellStyle name="Heading 4 3 8" xfId="10739" xr:uid="{00000000-0005-0000-0000-0000CE290000}"/>
    <cellStyle name="Heading 4 3 9" xfId="10740" xr:uid="{00000000-0005-0000-0000-0000CF290000}"/>
    <cellStyle name="Heading 4 30" xfId="10741" xr:uid="{00000000-0005-0000-0000-0000D0290000}"/>
    <cellStyle name="Heading 4 31" xfId="10742" xr:uid="{00000000-0005-0000-0000-0000D1290000}"/>
    <cellStyle name="Heading 4 32" xfId="10743" xr:uid="{00000000-0005-0000-0000-0000D2290000}"/>
    <cellStyle name="Heading 4 33" xfId="10744" xr:uid="{00000000-0005-0000-0000-0000D3290000}"/>
    <cellStyle name="Heading 4 34" xfId="10745" xr:uid="{00000000-0005-0000-0000-0000D4290000}"/>
    <cellStyle name="Heading 4 35" xfId="10746" xr:uid="{00000000-0005-0000-0000-0000D5290000}"/>
    <cellStyle name="Heading 4 36" xfId="10747" xr:uid="{00000000-0005-0000-0000-0000D6290000}"/>
    <cellStyle name="Heading 4 37" xfId="10748" xr:uid="{00000000-0005-0000-0000-0000D7290000}"/>
    <cellStyle name="Heading 4 38" xfId="10749" xr:uid="{00000000-0005-0000-0000-0000D8290000}"/>
    <cellStyle name="Heading 4 39" xfId="10750" xr:uid="{00000000-0005-0000-0000-0000D9290000}"/>
    <cellStyle name="Heading 4 4" xfId="10751" xr:uid="{00000000-0005-0000-0000-0000DA290000}"/>
    <cellStyle name="Heading 4 4 10" xfId="10752" xr:uid="{00000000-0005-0000-0000-0000DB290000}"/>
    <cellStyle name="Heading 4 4 11" xfId="10753" xr:uid="{00000000-0005-0000-0000-0000DC290000}"/>
    <cellStyle name="Heading 4 4 12" xfId="10754" xr:uid="{00000000-0005-0000-0000-0000DD290000}"/>
    <cellStyle name="Heading 4 4 13" xfId="10755" xr:uid="{00000000-0005-0000-0000-0000DE290000}"/>
    <cellStyle name="Heading 4 4 14" xfId="10756" xr:uid="{00000000-0005-0000-0000-0000DF290000}"/>
    <cellStyle name="Heading 4 4 2" xfId="10757" xr:uid="{00000000-0005-0000-0000-0000E0290000}"/>
    <cellStyle name="Heading 4 4 3" xfId="10758" xr:uid="{00000000-0005-0000-0000-0000E1290000}"/>
    <cellStyle name="Heading 4 4 4" xfId="10759" xr:uid="{00000000-0005-0000-0000-0000E2290000}"/>
    <cellStyle name="Heading 4 4 5" xfId="10760" xr:uid="{00000000-0005-0000-0000-0000E3290000}"/>
    <cellStyle name="Heading 4 4 6" xfId="10761" xr:uid="{00000000-0005-0000-0000-0000E4290000}"/>
    <cellStyle name="Heading 4 4 7" xfId="10762" xr:uid="{00000000-0005-0000-0000-0000E5290000}"/>
    <cellStyle name="Heading 4 4 8" xfId="10763" xr:uid="{00000000-0005-0000-0000-0000E6290000}"/>
    <cellStyle name="Heading 4 4 9" xfId="10764" xr:uid="{00000000-0005-0000-0000-0000E7290000}"/>
    <cellStyle name="Heading 4 40" xfId="10765" xr:uid="{00000000-0005-0000-0000-0000E8290000}"/>
    <cellStyle name="Heading 4 41" xfId="10766" xr:uid="{00000000-0005-0000-0000-0000E9290000}"/>
    <cellStyle name="Heading 4 42" xfId="10767" xr:uid="{00000000-0005-0000-0000-0000EA290000}"/>
    <cellStyle name="Heading 4 43" xfId="10768" xr:uid="{00000000-0005-0000-0000-0000EB290000}"/>
    <cellStyle name="Heading 4 44" xfId="10769" xr:uid="{00000000-0005-0000-0000-0000EC290000}"/>
    <cellStyle name="Heading 4 45" xfId="10770" xr:uid="{00000000-0005-0000-0000-0000ED290000}"/>
    <cellStyle name="Heading 4 46" xfId="10771" xr:uid="{00000000-0005-0000-0000-0000EE290000}"/>
    <cellStyle name="Heading 4 47" xfId="10772" xr:uid="{00000000-0005-0000-0000-0000EF290000}"/>
    <cellStyle name="Heading 4 48" xfId="10773" xr:uid="{00000000-0005-0000-0000-0000F0290000}"/>
    <cellStyle name="Heading 4 49" xfId="10774" xr:uid="{00000000-0005-0000-0000-0000F1290000}"/>
    <cellStyle name="Heading 4 5" xfId="10775" xr:uid="{00000000-0005-0000-0000-0000F2290000}"/>
    <cellStyle name="Heading 4 5 10" xfId="10776" xr:uid="{00000000-0005-0000-0000-0000F3290000}"/>
    <cellStyle name="Heading 4 5 11" xfId="10777" xr:uid="{00000000-0005-0000-0000-0000F4290000}"/>
    <cellStyle name="Heading 4 5 12" xfId="10778" xr:uid="{00000000-0005-0000-0000-0000F5290000}"/>
    <cellStyle name="Heading 4 5 13" xfId="10779" xr:uid="{00000000-0005-0000-0000-0000F6290000}"/>
    <cellStyle name="Heading 4 5 2" xfId="10780" xr:uid="{00000000-0005-0000-0000-0000F7290000}"/>
    <cellStyle name="Heading 4 5 3" xfId="10781" xr:uid="{00000000-0005-0000-0000-0000F8290000}"/>
    <cellStyle name="Heading 4 5 4" xfId="10782" xr:uid="{00000000-0005-0000-0000-0000F9290000}"/>
    <cellStyle name="Heading 4 5 5" xfId="10783" xr:uid="{00000000-0005-0000-0000-0000FA290000}"/>
    <cellStyle name="Heading 4 5 6" xfId="10784" xr:uid="{00000000-0005-0000-0000-0000FB290000}"/>
    <cellStyle name="Heading 4 5 7" xfId="10785" xr:uid="{00000000-0005-0000-0000-0000FC290000}"/>
    <cellStyle name="Heading 4 5 8" xfId="10786" xr:uid="{00000000-0005-0000-0000-0000FD290000}"/>
    <cellStyle name="Heading 4 5 9" xfId="10787" xr:uid="{00000000-0005-0000-0000-0000FE290000}"/>
    <cellStyle name="Heading 4 50" xfId="10788" xr:uid="{00000000-0005-0000-0000-0000FF290000}"/>
    <cellStyle name="Heading 4 51" xfId="10789" xr:uid="{00000000-0005-0000-0000-0000002A0000}"/>
    <cellStyle name="Heading 4 52" xfId="10790" xr:uid="{00000000-0005-0000-0000-0000012A0000}"/>
    <cellStyle name="Heading 4 53" xfId="10791" xr:uid="{00000000-0005-0000-0000-0000022A0000}"/>
    <cellStyle name="Heading 4 54" xfId="10792" xr:uid="{00000000-0005-0000-0000-0000032A0000}"/>
    <cellStyle name="Heading 4 55" xfId="10793" xr:uid="{00000000-0005-0000-0000-0000042A0000}"/>
    <cellStyle name="Heading 4 56" xfId="10794" xr:uid="{00000000-0005-0000-0000-0000052A0000}"/>
    <cellStyle name="Heading 4 57" xfId="10795" xr:uid="{00000000-0005-0000-0000-0000062A0000}"/>
    <cellStyle name="Heading 4 58" xfId="10796" xr:uid="{00000000-0005-0000-0000-0000072A0000}"/>
    <cellStyle name="Heading 4 59" xfId="10797" xr:uid="{00000000-0005-0000-0000-0000082A0000}"/>
    <cellStyle name="Heading 4 6" xfId="10798" xr:uid="{00000000-0005-0000-0000-0000092A0000}"/>
    <cellStyle name="Heading 4 6 10" xfId="10799" xr:uid="{00000000-0005-0000-0000-00000A2A0000}"/>
    <cellStyle name="Heading 4 6 11" xfId="10800" xr:uid="{00000000-0005-0000-0000-00000B2A0000}"/>
    <cellStyle name="Heading 4 6 12" xfId="10801" xr:uid="{00000000-0005-0000-0000-00000C2A0000}"/>
    <cellStyle name="Heading 4 6 13" xfId="10802" xr:uid="{00000000-0005-0000-0000-00000D2A0000}"/>
    <cellStyle name="Heading 4 6 2" xfId="10803" xr:uid="{00000000-0005-0000-0000-00000E2A0000}"/>
    <cellStyle name="Heading 4 6 3" xfId="10804" xr:uid="{00000000-0005-0000-0000-00000F2A0000}"/>
    <cellStyle name="Heading 4 6 4" xfId="10805" xr:uid="{00000000-0005-0000-0000-0000102A0000}"/>
    <cellStyle name="Heading 4 6 5" xfId="10806" xr:uid="{00000000-0005-0000-0000-0000112A0000}"/>
    <cellStyle name="Heading 4 6 6" xfId="10807" xr:uid="{00000000-0005-0000-0000-0000122A0000}"/>
    <cellStyle name="Heading 4 6 7" xfId="10808" xr:uid="{00000000-0005-0000-0000-0000132A0000}"/>
    <cellStyle name="Heading 4 6 8" xfId="10809" xr:uid="{00000000-0005-0000-0000-0000142A0000}"/>
    <cellStyle name="Heading 4 6 9" xfId="10810" xr:uid="{00000000-0005-0000-0000-0000152A0000}"/>
    <cellStyle name="Heading 4 60" xfId="10811" xr:uid="{00000000-0005-0000-0000-0000162A0000}"/>
    <cellStyle name="Heading 4 61" xfId="10812" xr:uid="{00000000-0005-0000-0000-0000172A0000}"/>
    <cellStyle name="Heading 4 62" xfId="10813" xr:uid="{00000000-0005-0000-0000-0000182A0000}"/>
    <cellStyle name="Heading 4 63" xfId="10814" xr:uid="{00000000-0005-0000-0000-0000192A0000}"/>
    <cellStyle name="Heading 4 64" xfId="10815" xr:uid="{00000000-0005-0000-0000-00001A2A0000}"/>
    <cellStyle name="Heading 4 65" xfId="10816" xr:uid="{00000000-0005-0000-0000-00001B2A0000}"/>
    <cellStyle name="Heading 4 66" xfId="10817" xr:uid="{00000000-0005-0000-0000-00001C2A0000}"/>
    <cellStyle name="Heading 4 67" xfId="10818" xr:uid="{00000000-0005-0000-0000-00001D2A0000}"/>
    <cellStyle name="Heading 4 68" xfId="10819" xr:uid="{00000000-0005-0000-0000-00001E2A0000}"/>
    <cellStyle name="Heading 4 69" xfId="10820" xr:uid="{00000000-0005-0000-0000-00001F2A0000}"/>
    <cellStyle name="Heading 4 7" xfId="10821" xr:uid="{00000000-0005-0000-0000-0000202A0000}"/>
    <cellStyle name="Heading 4 7 10" xfId="10822" xr:uid="{00000000-0005-0000-0000-0000212A0000}"/>
    <cellStyle name="Heading 4 7 11" xfId="10823" xr:uid="{00000000-0005-0000-0000-0000222A0000}"/>
    <cellStyle name="Heading 4 7 12" xfId="10824" xr:uid="{00000000-0005-0000-0000-0000232A0000}"/>
    <cellStyle name="Heading 4 7 13" xfId="10825" xr:uid="{00000000-0005-0000-0000-0000242A0000}"/>
    <cellStyle name="Heading 4 7 2" xfId="10826" xr:uid="{00000000-0005-0000-0000-0000252A0000}"/>
    <cellStyle name="Heading 4 7 3" xfId="10827" xr:uid="{00000000-0005-0000-0000-0000262A0000}"/>
    <cellStyle name="Heading 4 7 4" xfId="10828" xr:uid="{00000000-0005-0000-0000-0000272A0000}"/>
    <cellStyle name="Heading 4 7 5" xfId="10829" xr:uid="{00000000-0005-0000-0000-0000282A0000}"/>
    <cellStyle name="Heading 4 7 6" xfId="10830" xr:uid="{00000000-0005-0000-0000-0000292A0000}"/>
    <cellStyle name="Heading 4 7 7" xfId="10831" xr:uid="{00000000-0005-0000-0000-00002A2A0000}"/>
    <cellStyle name="Heading 4 7 8" xfId="10832" xr:uid="{00000000-0005-0000-0000-00002B2A0000}"/>
    <cellStyle name="Heading 4 7 9" xfId="10833" xr:uid="{00000000-0005-0000-0000-00002C2A0000}"/>
    <cellStyle name="Heading 4 70" xfId="10834" xr:uid="{00000000-0005-0000-0000-00002D2A0000}"/>
    <cellStyle name="Heading 4 71" xfId="10835" xr:uid="{00000000-0005-0000-0000-00002E2A0000}"/>
    <cellStyle name="Heading 4 72" xfId="10836" xr:uid="{00000000-0005-0000-0000-00002F2A0000}"/>
    <cellStyle name="Heading 4 8" xfId="10837" xr:uid="{00000000-0005-0000-0000-0000302A0000}"/>
    <cellStyle name="Heading 4 8 10" xfId="10838" xr:uid="{00000000-0005-0000-0000-0000312A0000}"/>
    <cellStyle name="Heading 4 8 11" xfId="10839" xr:uid="{00000000-0005-0000-0000-0000322A0000}"/>
    <cellStyle name="Heading 4 8 12" xfId="10840" xr:uid="{00000000-0005-0000-0000-0000332A0000}"/>
    <cellStyle name="Heading 4 8 13" xfId="10841" xr:uid="{00000000-0005-0000-0000-0000342A0000}"/>
    <cellStyle name="Heading 4 8 2" xfId="10842" xr:uid="{00000000-0005-0000-0000-0000352A0000}"/>
    <cellStyle name="Heading 4 8 3" xfId="10843" xr:uid="{00000000-0005-0000-0000-0000362A0000}"/>
    <cellStyle name="Heading 4 8 4" xfId="10844" xr:uid="{00000000-0005-0000-0000-0000372A0000}"/>
    <cellStyle name="Heading 4 8 5" xfId="10845" xr:uid="{00000000-0005-0000-0000-0000382A0000}"/>
    <cellStyle name="Heading 4 8 6" xfId="10846" xr:uid="{00000000-0005-0000-0000-0000392A0000}"/>
    <cellStyle name="Heading 4 8 7" xfId="10847" xr:uid="{00000000-0005-0000-0000-00003A2A0000}"/>
    <cellStyle name="Heading 4 8 8" xfId="10848" xr:uid="{00000000-0005-0000-0000-00003B2A0000}"/>
    <cellStyle name="Heading 4 8 9" xfId="10849" xr:uid="{00000000-0005-0000-0000-00003C2A0000}"/>
    <cellStyle name="Heading 4 9" xfId="10850" xr:uid="{00000000-0005-0000-0000-00003D2A0000}"/>
    <cellStyle name="Heading 4 9 2" xfId="10851" xr:uid="{00000000-0005-0000-0000-00003E2A0000}"/>
    <cellStyle name="Heading 4 9 2 2" xfId="10852" xr:uid="{00000000-0005-0000-0000-00003F2A0000}"/>
    <cellStyle name="Heading 4 9 2 3" xfId="10853" xr:uid="{00000000-0005-0000-0000-0000402A0000}"/>
    <cellStyle name="Heading 4 9 2 4" xfId="10854" xr:uid="{00000000-0005-0000-0000-0000412A0000}"/>
    <cellStyle name="Heading 4 9 2 5" xfId="10855" xr:uid="{00000000-0005-0000-0000-0000422A0000}"/>
    <cellStyle name="Heading 4 9 2 6" xfId="10856" xr:uid="{00000000-0005-0000-0000-0000432A0000}"/>
    <cellStyle name="Heading 4 9 2 7" xfId="10857" xr:uid="{00000000-0005-0000-0000-0000442A0000}"/>
    <cellStyle name="Heading 4 9 3" xfId="10858" xr:uid="{00000000-0005-0000-0000-0000452A0000}"/>
    <cellStyle name="Heading 4 9 4" xfId="10859" xr:uid="{00000000-0005-0000-0000-0000462A0000}"/>
    <cellStyle name="Heading 4 9 5" xfId="10860" xr:uid="{00000000-0005-0000-0000-0000472A0000}"/>
    <cellStyle name="Heading 4 9 6" xfId="10861" xr:uid="{00000000-0005-0000-0000-0000482A0000}"/>
    <cellStyle name="Heading 4 9 7" xfId="10862" xr:uid="{00000000-0005-0000-0000-0000492A0000}"/>
    <cellStyle name="HeadingTable" xfId="30330" xr:uid="{00000000-0005-0000-0000-00004A2A0000}"/>
    <cellStyle name="Hyperlänk 2" xfId="30332" xr:uid="{00000000-0005-0000-0000-00004B2A0000}"/>
    <cellStyle name="Hyperlänk_Ny derivatuppställning Q1-2009" xfId="30333" xr:uid="{00000000-0005-0000-0000-00004C2A0000}"/>
    <cellStyle name="Hyperlink 2" xfId="30272" xr:uid="{00000000-0005-0000-0000-00004D2A0000}"/>
    <cellStyle name="Hyperlink 2 2" xfId="30331" xr:uid="{00000000-0005-0000-0000-00004E2A0000}"/>
    <cellStyle name="Indata 2" xfId="30334" xr:uid="{00000000-0005-0000-0000-00004F2A0000}"/>
    <cellStyle name="Inndr-3" xfId="19" xr:uid="{00000000-0005-0000-0000-0000502A0000}"/>
    <cellStyle name="Inndr-3 2" xfId="10864" xr:uid="{00000000-0005-0000-0000-0000512A0000}"/>
    <cellStyle name="Inndr-3 3" xfId="10863" xr:uid="{00000000-0005-0000-0000-0000522A0000}"/>
    <cellStyle name="Inndr-3." xfId="20" xr:uid="{00000000-0005-0000-0000-0000532A0000}"/>
    <cellStyle name="Inndr-3. 2" xfId="10866" xr:uid="{00000000-0005-0000-0000-0000542A0000}"/>
    <cellStyle name="Inndr-3. 3" xfId="10865" xr:uid="{00000000-0005-0000-0000-0000552A0000}"/>
    <cellStyle name="Inndr-6" xfId="21" xr:uid="{00000000-0005-0000-0000-0000562A0000}"/>
    <cellStyle name="Inndr-6 10" xfId="10868" xr:uid="{00000000-0005-0000-0000-0000572A0000}"/>
    <cellStyle name="Inndr-6 11" xfId="10869" xr:uid="{00000000-0005-0000-0000-0000582A0000}"/>
    <cellStyle name="Inndr-6 12" xfId="10870" xr:uid="{00000000-0005-0000-0000-0000592A0000}"/>
    <cellStyle name="Inndr-6 13" xfId="10871" xr:uid="{00000000-0005-0000-0000-00005A2A0000}"/>
    <cellStyle name="Inndr-6 14" xfId="10872" xr:uid="{00000000-0005-0000-0000-00005B2A0000}"/>
    <cellStyle name="Inndr-6 15" xfId="10873" xr:uid="{00000000-0005-0000-0000-00005C2A0000}"/>
    <cellStyle name="Inndr-6 16" xfId="10874" xr:uid="{00000000-0005-0000-0000-00005D2A0000}"/>
    <cellStyle name="Inndr-6 17" xfId="10875" xr:uid="{00000000-0005-0000-0000-00005E2A0000}"/>
    <cellStyle name="Inndr-6 18" xfId="10876" xr:uid="{00000000-0005-0000-0000-00005F2A0000}"/>
    <cellStyle name="Inndr-6 19" xfId="10877" xr:uid="{00000000-0005-0000-0000-0000602A0000}"/>
    <cellStyle name="Inndr-6 2" xfId="10878" xr:uid="{00000000-0005-0000-0000-0000612A0000}"/>
    <cellStyle name="Inndr-6 20" xfId="10879" xr:uid="{00000000-0005-0000-0000-0000622A0000}"/>
    <cellStyle name="Inndr-6 21" xfId="10880" xr:uid="{00000000-0005-0000-0000-0000632A0000}"/>
    <cellStyle name="Inndr-6 22" xfId="10881" xr:uid="{00000000-0005-0000-0000-0000642A0000}"/>
    <cellStyle name="Inndr-6 23" xfId="10882" xr:uid="{00000000-0005-0000-0000-0000652A0000}"/>
    <cellStyle name="Inndr-6 24" xfId="10883" xr:uid="{00000000-0005-0000-0000-0000662A0000}"/>
    <cellStyle name="Inndr-6 25" xfId="10884" xr:uid="{00000000-0005-0000-0000-0000672A0000}"/>
    <cellStyle name="Inndr-6 26" xfId="10885" xr:uid="{00000000-0005-0000-0000-0000682A0000}"/>
    <cellStyle name="Inndr-6 27" xfId="10886" xr:uid="{00000000-0005-0000-0000-0000692A0000}"/>
    <cellStyle name="Inndr-6 28" xfId="10887" xr:uid="{00000000-0005-0000-0000-00006A2A0000}"/>
    <cellStyle name="Inndr-6 29" xfId="10888" xr:uid="{00000000-0005-0000-0000-00006B2A0000}"/>
    <cellStyle name="Inndr-6 3" xfId="10889" xr:uid="{00000000-0005-0000-0000-00006C2A0000}"/>
    <cellStyle name="Inndr-6 30" xfId="10890" xr:uid="{00000000-0005-0000-0000-00006D2A0000}"/>
    <cellStyle name="Inndr-6 31" xfId="10891" xr:uid="{00000000-0005-0000-0000-00006E2A0000}"/>
    <cellStyle name="Inndr-6 32" xfId="10892" xr:uid="{00000000-0005-0000-0000-00006F2A0000}"/>
    <cellStyle name="Inndr-6 33" xfId="10893" xr:uid="{00000000-0005-0000-0000-0000702A0000}"/>
    <cellStyle name="Inndr-6 34" xfId="10894" xr:uid="{00000000-0005-0000-0000-0000712A0000}"/>
    <cellStyle name="Inndr-6 35" xfId="10895" xr:uid="{00000000-0005-0000-0000-0000722A0000}"/>
    <cellStyle name="Inndr-6 36" xfId="10896" xr:uid="{00000000-0005-0000-0000-0000732A0000}"/>
    <cellStyle name="Inndr-6 37" xfId="10897" xr:uid="{00000000-0005-0000-0000-0000742A0000}"/>
    <cellStyle name="Inndr-6 38" xfId="10898" xr:uid="{00000000-0005-0000-0000-0000752A0000}"/>
    <cellStyle name="Inndr-6 39" xfId="10899" xr:uid="{00000000-0005-0000-0000-0000762A0000}"/>
    <cellStyle name="Inndr-6 4" xfId="10900" xr:uid="{00000000-0005-0000-0000-0000772A0000}"/>
    <cellStyle name="Inndr-6 40" xfId="10901" xr:uid="{00000000-0005-0000-0000-0000782A0000}"/>
    <cellStyle name="Inndr-6 41" xfId="10902" xr:uid="{00000000-0005-0000-0000-0000792A0000}"/>
    <cellStyle name="Inndr-6 42" xfId="10903" xr:uid="{00000000-0005-0000-0000-00007A2A0000}"/>
    <cellStyle name="Inndr-6 43" xfId="10904" xr:uid="{00000000-0005-0000-0000-00007B2A0000}"/>
    <cellStyle name="Inndr-6 44" xfId="10905" xr:uid="{00000000-0005-0000-0000-00007C2A0000}"/>
    <cellStyle name="Inndr-6 45" xfId="10867" xr:uid="{00000000-0005-0000-0000-00007D2A0000}"/>
    <cellStyle name="Inndr-6 5" xfId="10906" xr:uid="{00000000-0005-0000-0000-00007E2A0000}"/>
    <cellStyle name="Inndr-6 6" xfId="10907" xr:uid="{00000000-0005-0000-0000-00007F2A0000}"/>
    <cellStyle name="Inndr-6 7" xfId="10908" xr:uid="{00000000-0005-0000-0000-0000802A0000}"/>
    <cellStyle name="Inndr-6 8" xfId="10909" xr:uid="{00000000-0005-0000-0000-0000812A0000}"/>
    <cellStyle name="Inndr-6 9" xfId="10910" xr:uid="{00000000-0005-0000-0000-0000822A0000}"/>
    <cellStyle name="Inndr-6." xfId="22" xr:uid="{00000000-0005-0000-0000-0000832A0000}"/>
    <cellStyle name="Inndr-6. 2" xfId="10912" xr:uid="{00000000-0005-0000-0000-0000842A0000}"/>
    <cellStyle name="Inndr-6. 3" xfId="10911" xr:uid="{00000000-0005-0000-0000-0000852A0000}"/>
    <cellStyle name="Inndráttur 0 ..." xfId="23" xr:uid="{00000000-0005-0000-0000-0000862A0000}"/>
    <cellStyle name="Inndráttur 0 ... 10" xfId="10914" xr:uid="{00000000-0005-0000-0000-0000872A0000}"/>
    <cellStyle name="Inndráttur 0 ... 11" xfId="10915" xr:uid="{00000000-0005-0000-0000-0000882A0000}"/>
    <cellStyle name="Inndráttur 0 ... 12" xfId="10916" xr:uid="{00000000-0005-0000-0000-0000892A0000}"/>
    <cellStyle name="Inndráttur 0 ... 13" xfId="10917" xr:uid="{00000000-0005-0000-0000-00008A2A0000}"/>
    <cellStyle name="Inndráttur 0 ... 14" xfId="10918" xr:uid="{00000000-0005-0000-0000-00008B2A0000}"/>
    <cellStyle name="Inndráttur 0 ... 15" xfId="10919" xr:uid="{00000000-0005-0000-0000-00008C2A0000}"/>
    <cellStyle name="Inndráttur 0 ... 16" xfId="10920" xr:uid="{00000000-0005-0000-0000-00008D2A0000}"/>
    <cellStyle name="Inndráttur 0 ... 17" xfId="10921" xr:uid="{00000000-0005-0000-0000-00008E2A0000}"/>
    <cellStyle name="Inndráttur 0 ... 18" xfId="10922" xr:uid="{00000000-0005-0000-0000-00008F2A0000}"/>
    <cellStyle name="Inndráttur 0 ... 19" xfId="10923" xr:uid="{00000000-0005-0000-0000-0000902A0000}"/>
    <cellStyle name="Inndráttur 0 ... 2" xfId="76" xr:uid="{00000000-0005-0000-0000-0000912A0000}"/>
    <cellStyle name="Inndráttur 0 ... 2 2" xfId="10924" xr:uid="{00000000-0005-0000-0000-0000922A0000}"/>
    <cellStyle name="Inndráttur 0 ... 20" xfId="10925" xr:uid="{00000000-0005-0000-0000-0000932A0000}"/>
    <cellStyle name="Inndráttur 0 ... 21" xfId="10926" xr:uid="{00000000-0005-0000-0000-0000942A0000}"/>
    <cellStyle name="Inndráttur 0 ... 22" xfId="10927" xr:uid="{00000000-0005-0000-0000-0000952A0000}"/>
    <cellStyle name="Inndráttur 0 ... 23" xfId="10928" xr:uid="{00000000-0005-0000-0000-0000962A0000}"/>
    <cellStyle name="Inndráttur 0 ... 24" xfId="10929" xr:uid="{00000000-0005-0000-0000-0000972A0000}"/>
    <cellStyle name="Inndráttur 0 ... 25" xfId="10930" xr:uid="{00000000-0005-0000-0000-0000982A0000}"/>
    <cellStyle name="Inndráttur 0 ... 26" xfId="10931" xr:uid="{00000000-0005-0000-0000-0000992A0000}"/>
    <cellStyle name="Inndráttur 0 ... 27" xfId="10932" xr:uid="{00000000-0005-0000-0000-00009A2A0000}"/>
    <cellStyle name="Inndráttur 0 ... 28" xfId="10933" xr:uid="{00000000-0005-0000-0000-00009B2A0000}"/>
    <cellStyle name="Inndráttur 0 ... 29" xfId="10934" xr:uid="{00000000-0005-0000-0000-00009C2A0000}"/>
    <cellStyle name="Inndráttur 0 ... 3" xfId="10935" xr:uid="{00000000-0005-0000-0000-00009D2A0000}"/>
    <cellStyle name="Inndráttur 0 ... 30" xfId="10936" xr:uid="{00000000-0005-0000-0000-00009E2A0000}"/>
    <cellStyle name="Inndráttur 0 ... 31" xfId="10937" xr:uid="{00000000-0005-0000-0000-00009F2A0000}"/>
    <cellStyle name="Inndráttur 0 ... 32" xfId="10938" xr:uid="{00000000-0005-0000-0000-0000A02A0000}"/>
    <cellStyle name="Inndráttur 0 ... 33" xfId="10939" xr:uid="{00000000-0005-0000-0000-0000A12A0000}"/>
    <cellStyle name="Inndráttur 0 ... 34" xfId="10940" xr:uid="{00000000-0005-0000-0000-0000A22A0000}"/>
    <cellStyle name="Inndráttur 0 ... 35" xfId="10941" xr:uid="{00000000-0005-0000-0000-0000A32A0000}"/>
    <cellStyle name="Inndráttur 0 ... 36" xfId="10942" xr:uid="{00000000-0005-0000-0000-0000A42A0000}"/>
    <cellStyle name="Inndráttur 0 ... 37" xfId="10943" xr:uid="{00000000-0005-0000-0000-0000A52A0000}"/>
    <cellStyle name="Inndráttur 0 ... 38" xfId="10944" xr:uid="{00000000-0005-0000-0000-0000A62A0000}"/>
    <cellStyle name="Inndráttur 0 ... 39" xfId="10945" xr:uid="{00000000-0005-0000-0000-0000A72A0000}"/>
    <cellStyle name="Inndráttur 0 ... 4" xfId="10946" xr:uid="{00000000-0005-0000-0000-0000A82A0000}"/>
    <cellStyle name="Inndráttur 0 ... 40" xfId="10913" xr:uid="{00000000-0005-0000-0000-0000A92A0000}"/>
    <cellStyle name="Inndráttur 0 ... 5" xfId="10947" xr:uid="{00000000-0005-0000-0000-0000AA2A0000}"/>
    <cellStyle name="Inndráttur 0 ... 6" xfId="10948" xr:uid="{00000000-0005-0000-0000-0000AB2A0000}"/>
    <cellStyle name="Inndráttur 0 ... 7" xfId="10949" xr:uid="{00000000-0005-0000-0000-0000AC2A0000}"/>
    <cellStyle name="Inndráttur 0 ... 8" xfId="10950" xr:uid="{00000000-0005-0000-0000-0000AD2A0000}"/>
    <cellStyle name="Inndráttur 0 ... 9" xfId="10951" xr:uid="{00000000-0005-0000-0000-0000AE2A0000}"/>
    <cellStyle name="Inndráttur 3" xfId="24" xr:uid="{00000000-0005-0000-0000-0000AF2A0000}"/>
    <cellStyle name="Inndráttur 3 ..." xfId="25" xr:uid="{00000000-0005-0000-0000-0000B02A0000}"/>
    <cellStyle name="Inndráttur 3 ... 10" xfId="10954" xr:uid="{00000000-0005-0000-0000-0000B12A0000}"/>
    <cellStyle name="Inndráttur 3 ... 11" xfId="10955" xr:uid="{00000000-0005-0000-0000-0000B22A0000}"/>
    <cellStyle name="Inndráttur 3 ... 12" xfId="10956" xr:uid="{00000000-0005-0000-0000-0000B32A0000}"/>
    <cellStyle name="Inndráttur 3 ... 13" xfId="10957" xr:uid="{00000000-0005-0000-0000-0000B42A0000}"/>
    <cellStyle name="Inndráttur 3 ... 14" xfId="10958" xr:uid="{00000000-0005-0000-0000-0000B52A0000}"/>
    <cellStyle name="Inndráttur 3 ... 15" xfId="10959" xr:uid="{00000000-0005-0000-0000-0000B62A0000}"/>
    <cellStyle name="Inndráttur 3 ... 16" xfId="10960" xr:uid="{00000000-0005-0000-0000-0000B72A0000}"/>
    <cellStyle name="Inndráttur 3 ... 17" xfId="10961" xr:uid="{00000000-0005-0000-0000-0000B82A0000}"/>
    <cellStyle name="Inndráttur 3 ... 18" xfId="10962" xr:uid="{00000000-0005-0000-0000-0000B92A0000}"/>
    <cellStyle name="Inndráttur 3 ... 19" xfId="10963" xr:uid="{00000000-0005-0000-0000-0000BA2A0000}"/>
    <cellStyle name="Inndráttur 3 ... 2" xfId="77" xr:uid="{00000000-0005-0000-0000-0000BB2A0000}"/>
    <cellStyle name="Inndráttur 3 ... 2 2" xfId="10964" xr:uid="{00000000-0005-0000-0000-0000BC2A0000}"/>
    <cellStyle name="Inndráttur 3 ... 20" xfId="10965" xr:uid="{00000000-0005-0000-0000-0000BD2A0000}"/>
    <cellStyle name="Inndráttur 3 ... 21" xfId="10966" xr:uid="{00000000-0005-0000-0000-0000BE2A0000}"/>
    <cellStyle name="Inndráttur 3 ... 22" xfId="10967" xr:uid="{00000000-0005-0000-0000-0000BF2A0000}"/>
    <cellStyle name="Inndráttur 3 ... 23" xfId="10968" xr:uid="{00000000-0005-0000-0000-0000C02A0000}"/>
    <cellStyle name="Inndráttur 3 ... 24" xfId="10969" xr:uid="{00000000-0005-0000-0000-0000C12A0000}"/>
    <cellStyle name="Inndráttur 3 ... 25" xfId="10970" xr:uid="{00000000-0005-0000-0000-0000C22A0000}"/>
    <cellStyle name="Inndráttur 3 ... 26" xfId="10971" xr:uid="{00000000-0005-0000-0000-0000C32A0000}"/>
    <cellStyle name="Inndráttur 3 ... 27" xfId="10972" xr:uid="{00000000-0005-0000-0000-0000C42A0000}"/>
    <cellStyle name="Inndráttur 3 ... 28" xfId="10973" xr:uid="{00000000-0005-0000-0000-0000C52A0000}"/>
    <cellStyle name="Inndráttur 3 ... 29" xfId="10974" xr:uid="{00000000-0005-0000-0000-0000C62A0000}"/>
    <cellStyle name="Inndráttur 3 ... 3" xfId="10975" xr:uid="{00000000-0005-0000-0000-0000C72A0000}"/>
    <cellStyle name="Inndráttur 3 ... 30" xfId="10976" xr:uid="{00000000-0005-0000-0000-0000C82A0000}"/>
    <cellStyle name="Inndráttur 3 ... 31" xfId="10977" xr:uid="{00000000-0005-0000-0000-0000C92A0000}"/>
    <cellStyle name="Inndráttur 3 ... 32" xfId="10978" xr:uid="{00000000-0005-0000-0000-0000CA2A0000}"/>
    <cellStyle name="Inndráttur 3 ... 33" xfId="10979" xr:uid="{00000000-0005-0000-0000-0000CB2A0000}"/>
    <cellStyle name="Inndráttur 3 ... 34" xfId="10980" xr:uid="{00000000-0005-0000-0000-0000CC2A0000}"/>
    <cellStyle name="Inndráttur 3 ... 35" xfId="10981" xr:uid="{00000000-0005-0000-0000-0000CD2A0000}"/>
    <cellStyle name="Inndráttur 3 ... 36" xfId="10982" xr:uid="{00000000-0005-0000-0000-0000CE2A0000}"/>
    <cellStyle name="Inndráttur 3 ... 37" xfId="10983" xr:uid="{00000000-0005-0000-0000-0000CF2A0000}"/>
    <cellStyle name="Inndráttur 3 ... 38" xfId="10984" xr:uid="{00000000-0005-0000-0000-0000D02A0000}"/>
    <cellStyle name="Inndráttur 3 ... 39" xfId="10985" xr:uid="{00000000-0005-0000-0000-0000D12A0000}"/>
    <cellStyle name="Inndráttur 3 ... 4" xfId="10986" xr:uid="{00000000-0005-0000-0000-0000D22A0000}"/>
    <cellStyle name="Inndráttur 3 ... 40" xfId="10953" xr:uid="{00000000-0005-0000-0000-0000D32A0000}"/>
    <cellStyle name="Inndráttur 3 ... 5" xfId="10987" xr:uid="{00000000-0005-0000-0000-0000D42A0000}"/>
    <cellStyle name="Inndráttur 3 ... 6" xfId="10988" xr:uid="{00000000-0005-0000-0000-0000D52A0000}"/>
    <cellStyle name="Inndráttur 3 ... 7" xfId="10989" xr:uid="{00000000-0005-0000-0000-0000D62A0000}"/>
    <cellStyle name="Inndráttur 3 ... 8" xfId="10990" xr:uid="{00000000-0005-0000-0000-0000D72A0000}"/>
    <cellStyle name="Inndráttur 3 ... 9" xfId="10991" xr:uid="{00000000-0005-0000-0000-0000D82A0000}"/>
    <cellStyle name="Inndráttur 3 10" xfId="10992" xr:uid="{00000000-0005-0000-0000-0000D92A0000}"/>
    <cellStyle name="Inndráttur 3 11" xfId="10993" xr:uid="{00000000-0005-0000-0000-0000DA2A0000}"/>
    <cellStyle name="Inndráttur 3 12" xfId="10994" xr:uid="{00000000-0005-0000-0000-0000DB2A0000}"/>
    <cellStyle name="Inndráttur 3 13" xfId="10995" xr:uid="{00000000-0005-0000-0000-0000DC2A0000}"/>
    <cellStyle name="Inndráttur 3 14" xfId="10996" xr:uid="{00000000-0005-0000-0000-0000DD2A0000}"/>
    <cellStyle name="Inndráttur 3 15" xfId="10997" xr:uid="{00000000-0005-0000-0000-0000DE2A0000}"/>
    <cellStyle name="Inndráttur 3 16" xfId="10998" xr:uid="{00000000-0005-0000-0000-0000DF2A0000}"/>
    <cellStyle name="Inndráttur 3 17" xfId="10999" xr:uid="{00000000-0005-0000-0000-0000E02A0000}"/>
    <cellStyle name="Inndráttur 3 18" xfId="11000" xr:uid="{00000000-0005-0000-0000-0000E12A0000}"/>
    <cellStyle name="Inndráttur 3 19" xfId="11001" xr:uid="{00000000-0005-0000-0000-0000E22A0000}"/>
    <cellStyle name="Inndráttur 3 2" xfId="78" xr:uid="{00000000-0005-0000-0000-0000E32A0000}"/>
    <cellStyle name="Inndráttur 3 2 2" xfId="11002" xr:uid="{00000000-0005-0000-0000-0000E42A0000}"/>
    <cellStyle name="Inndráttur 3 20" xfId="11003" xr:uid="{00000000-0005-0000-0000-0000E52A0000}"/>
    <cellStyle name="Inndráttur 3 21" xfId="11004" xr:uid="{00000000-0005-0000-0000-0000E62A0000}"/>
    <cellStyle name="Inndráttur 3 22" xfId="11005" xr:uid="{00000000-0005-0000-0000-0000E72A0000}"/>
    <cellStyle name="Inndráttur 3 23" xfId="11006" xr:uid="{00000000-0005-0000-0000-0000E82A0000}"/>
    <cellStyle name="Inndráttur 3 24" xfId="11007" xr:uid="{00000000-0005-0000-0000-0000E92A0000}"/>
    <cellStyle name="Inndráttur 3 25" xfId="11008" xr:uid="{00000000-0005-0000-0000-0000EA2A0000}"/>
    <cellStyle name="Inndráttur 3 26" xfId="11009" xr:uid="{00000000-0005-0000-0000-0000EB2A0000}"/>
    <cellStyle name="Inndráttur 3 27" xfId="11010" xr:uid="{00000000-0005-0000-0000-0000EC2A0000}"/>
    <cellStyle name="Inndráttur 3 28" xfId="11011" xr:uid="{00000000-0005-0000-0000-0000ED2A0000}"/>
    <cellStyle name="Inndráttur 3 29" xfId="11012" xr:uid="{00000000-0005-0000-0000-0000EE2A0000}"/>
    <cellStyle name="Inndráttur 3 3" xfId="11013" xr:uid="{00000000-0005-0000-0000-0000EF2A0000}"/>
    <cellStyle name="Inndráttur 3 30" xfId="11014" xr:uid="{00000000-0005-0000-0000-0000F02A0000}"/>
    <cellStyle name="Inndráttur 3 31" xfId="11015" xr:uid="{00000000-0005-0000-0000-0000F12A0000}"/>
    <cellStyle name="Inndráttur 3 32" xfId="11016" xr:uid="{00000000-0005-0000-0000-0000F22A0000}"/>
    <cellStyle name="Inndráttur 3 33" xfId="11017" xr:uid="{00000000-0005-0000-0000-0000F32A0000}"/>
    <cellStyle name="Inndráttur 3 34" xfId="11018" xr:uid="{00000000-0005-0000-0000-0000F42A0000}"/>
    <cellStyle name="Inndráttur 3 35" xfId="11019" xr:uid="{00000000-0005-0000-0000-0000F52A0000}"/>
    <cellStyle name="Inndráttur 3 36" xfId="11020" xr:uid="{00000000-0005-0000-0000-0000F62A0000}"/>
    <cellStyle name="Inndráttur 3 37" xfId="11021" xr:uid="{00000000-0005-0000-0000-0000F72A0000}"/>
    <cellStyle name="Inndráttur 3 38" xfId="11022" xr:uid="{00000000-0005-0000-0000-0000F82A0000}"/>
    <cellStyle name="Inndráttur 3 39" xfId="11023" xr:uid="{00000000-0005-0000-0000-0000F92A0000}"/>
    <cellStyle name="Inndráttur 3 4" xfId="11024" xr:uid="{00000000-0005-0000-0000-0000FA2A0000}"/>
    <cellStyle name="Inndráttur 3 40" xfId="11025" xr:uid="{00000000-0005-0000-0000-0000FB2A0000}"/>
    <cellStyle name="Inndráttur 3 41" xfId="11026" xr:uid="{00000000-0005-0000-0000-0000FC2A0000}"/>
    <cellStyle name="Inndráttur 3 42" xfId="11027" xr:uid="{00000000-0005-0000-0000-0000FD2A0000}"/>
    <cellStyle name="Inndráttur 3 43" xfId="10952" xr:uid="{00000000-0005-0000-0000-0000FE2A0000}"/>
    <cellStyle name="Inndráttur 3 5" xfId="11028" xr:uid="{00000000-0005-0000-0000-0000FF2A0000}"/>
    <cellStyle name="Inndráttur 3 6" xfId="11029" xr:uid="{00000000-0005-0000-0000-0000002B0000}"/>
    <cellStyle name="Inndráttur 3 7" xfId="11030" xr:uid="{00000000-0005-0000-0000-0000012B0000}"/>
    <cellStyle name="Inndráttur 3 8" xfId="11031" xr:uid="{00000000-0005-0000-0000-0000022B0000}"/>
    <cellStyle name="Inndráttur 3 9" xfId="11032" xr:uid="{00000000-0005-0000-0000-0000032B0000}"/>
    <cellStyle name="Inndráttur 6" xfId="26" xr:uid="{00000000-0005-0000-0000-0000042B0000}"/>
    <cellStyle name="Inndráttur 6 ..." xfId="27" xr:uid="{00000000-0005-0000-0000-0000052B0000}"/>
    <cellStyle name="Inndráttur 6 ... 10" xfId="11035" xr:uid="{00000000-0005-0000-0000-0000062B0000}"/>
    <cellStyle name="Inndráttur 6 ... 11" xfId="11036" xr:uid="{00000000-0005-0000-0000-0000072B0000}"/>
    <cellStyle name="Inndráttur 6 ... 12" xfId="11037" xr:uid="{00000000-0005-0000-0000-0000082B0000}"/>
    <cellStyle name="Inndráttur 6 ... 13" xfId="11038" xr:uid="{00000000-0005-0000-0000-0000092B0000}"/>
    <cellStyle name="Inndráttur 6 ... 14" xfId="11039" xr:uid="{00000000-0005-0000-0000-00000A2B0000}"/>
    <cellStyle name="Inndráttur 6 ... 15" xfId="11040" xr:uid="{00000000-0005-0000-0000-00000B2B0000}"/>
    <cellStyle name="Inndráttur 6 ... 16" xfId="11041" xr:uid="{00000000-0005-0000-0000-00000C2B0000}"/>
    <cellStyle name="Inndráttur 6 ... 17" xfId="11042" xr:uid="{00000000-0005-0000-0000-00000D2B0000}"/>
    <cellStyle name="Inndráttur 6 ... 18" xfId="11043" xr:uid="{00000000-0005-0000-0000-00000E2B0000}"/>
    <cellStyle name="Inndráttur 6 ... 19" xfId="11044" xr:uid="{00000000-0005-0000-0000-00000F2B0000}"/>
    <cellStyle name="Inndráttur 6 ... 2" xfId="79" xr:uid="{00000000-0005-0000-0000-0000102B0000}"/>
    <cellStyle name="Inndráttur 6 ... 2 2" xfId="11045" xr:uid="{00000000-0005-0000-0000-0000112B0000}"/>
    <cellStyle name="Inndráttur 6 ... 20" xfId="11046" xr:uid="{00000000-0005-0000-0000-0000122B0000}"/>
    <cellStyle name="Inndráttur 6 ... 21" xfId="11047" xr:uid="{00000000-0005-0000-0000-0000132B0000}"/>
    <cellStyle name="Inndráttur 6 ... 22" xfId="11048" xr:uid="{00000000-0005-0000-0000-0000142B0000}"/>
    <cellStyle name="Inndráttur 6 ... 23" xfId="11049" xr:uid="{00000000-0005-0000-0000-0000152B0000}"/>
    <cellStyle name="Inndráttur 6 ... 24" xfId="11050" xr:uid="{00000000-0005-0000-0000-0000162B0000}"/>
    <cellStyle name="Inndráttur 6 ... 25" xfId="11051" xr:uid="{00000000-0005-0000-0000-0000172B0000}"/>
    <cellStyle name="Inndráttur 6 ... 26" xfId="11052" xr:uid="{00000000-0005-0000-0000-0000182B0000}"/>
    <cellStyle name="Inndráttur 6 ... 27" xfId="11053" xr:uid="{00000000-0005-0000-0000-0000192B0000}"/>
    <cellStyle name="Inndráttur 6 ... 28" xfId="11054" xr:uid="{00000000-0005-0000-0000-00001A2B0000}"/>
    <cellStyle name="Inndráttur 6 ... 29" xfId="11055" xr:uid="{00000000-0005-0000-0000-00001B2B0000}"/>
    <cellStyle name="Inndráttur 6 ... 3" xfId="11056" xr:uid="{00000000-0005-0000-0000-00001C2B0000}"/>
    <cellStyle name="Inndráttur 6 ... 30" xfId="11057" xr:uid="{00000000-0005-0000-0000-00001D2B0000}"/>
    <cellStyle name="Inndráttur 6 ... 31" xfId="11058" xr:uid="{00000000-0005-0000-0000-00001E2B0000}"/>
    <cellStyle name="Inndráttur 6 ... 32" xfId="11059" xr:uid="{00000000-0005-0000-0000-00001F2B0000}"/>
    <cellStyle name="Inndráttur 6 ... 33" xfId="11060" xr:uid="{00000000-0005-0000-0000-0000202B0000}"/>
    <cellStyle name="Inndráttur 6 ... 34" xfId="11061" xr:uid="{00000000-0005-0000-0000-0000212B0000}"/>
    <cellStyle name="Inndráttur 6 ... 35" xfId="11062" xr:uid="{00000000-0005-0000-0000-0000222B0000}"/>
    <cellStyle name="Inndráttur 6 ... 36" xfId="11063" xr:uid="{00000000-0005-0000-0000-0000232B0000}"/>
    <cellStyle name="Inndráttur 6 ... 37" xfId="11064" xr:uid="{00000000-0005-0000-0000-0000242B0000}"/>
    <cellStyle name="Inndráttur 6 ... 38" xfId="11065" xr:uid="{00000000-0005-0000-0000-0000252B0000}"/>
    <cellStyle name="Inndráttur 6 ... 39" xfId="11066" xr:uid="{00000000-0005-0000-0000-0000262B0000}"/>
    <cellStyle name="Inndráttur 6 ... 4" xfId="11067" xr:uid="{00000000-0005-0000-0000-0000272B0000}"/>
    <cellStyle name="Inndráttur 6 ... 40" xfId="11034" xr:uid="{00000000-0005-0000-0000-0000282B0000}"/>
    <cellStyle name="Inndráttur 6 ... 5" xfId="11068" xr:uid="{00000000-0005-0000-0000-0000292B0000}"/>
    <cellStyle name="Inndráttur 6 ... 6" xfId="11069" xr:uid="{00000000-0005-0000-0000-00002A2B0000}"/>
    <cellStyle name="Inndráttur 6 ... 7" xfId="11070" xr:uid="{00000000-0005-0000-0000-00002B2B0000}"/>
    <cellStyle name="Inndráttur 6 ... 8" xfId="11071" xr:uid="{00000000-0005-0000-0000-00002C2B0000}"/>
    <cellStyle name="Inndráttur 6 ... 9" xfId="11072" xr:uid="{00000000-0005-0000-0000-00002D2B0000}"/>
    <cellStyle name="Inndráttur 6 10" xfId="11073" xr:uid="{00000000-0005-0000-0000-00002E2B0000}"/>
    <cellStyle name="Inndráttur 6 11" xfId="11074" xr:uid="{00000000-0005-0000-0000-00002F2B0000}"/>
    <cellStyle name="Inndráttur 6 12" xfId="11075" xr:uid="{00000000-0005-0000-0000-0000302B0000}"/>
    <cellStyle name="Inndráttur 6 13" xfId="11076" xr:uid="{00000000-0005-0000-0000-0000312B0000}"/>
    <cellStyle name="Inndráttur 6 14" xfId="11077" xr:uid="{00000000-0005-0000-0000-0000322B0000}"/>
    <cellStyle name="Inndráttur 6 15" xfId="11078" xr:uid="{00000000-0005-0000-0000-0000332B0000}"/>
    <cellStyle name="Inndráttur 6 16" xfId="11079" xr:uid="{00000000-0005-0000-0000-0000342B0000}"/>
    <cellStyle name="Inndráttur 6 17" xfId="11080" xr:uid="{00000000-0005-0000-0000-0000352B0000}"/>
    <cellStyle name="Inndráttur 6 18" xfId="11081" xr:uid="{00000000-0005-0000-0000-0000362B0000}"/>
    <cellStyle name="Inndráttur 6 19" xfId="11082" xr:uid="{00000000-0005-0000-0000-0000372B0000}"/>
    <cellStyle name="Inndráttur 6 2" xfId="80" xr:uid="{00000000-0005-0000-0000-0000382B0000}"/>
    <cellStyle name="Inndráttur 6 2 2" xfId="11083" xr:uid="{00000000-0005-0000-0000-0000392B0000}"/>
    <cellStyle name="Inndráttur 6 20" xfId="11084" xr:uid="{00000000-0005-0000-0000-00003A2B0000}"/>
    <cellStyle name="Inndráttur 6 21" xfId="11085" xr:uid="{00000000-0005-0000-0000-00003B2B0000}"/>
    <cellStyle name="Inndráttur 6 22" xfId="11086" xr:uid="{00000000-0005-0000-0000-00003C2B0000}"/>
    <cellStyle name="Inndráttur 6 23" xfId="11087" xr:uid="{00000000-0005-0000-0000-00003D2B0000}"/>
    <cellStyle name="Inndráttur 6 24" xfId="11088" xr:uid="{00000000-0005-0000-0000-00003E2B0000}"/>
    <cellStyle name="Inndráttur 6 25" xfId="11089" xr:uid="{00000000-0005-0000-0000-00003F2B0000}"/>
    <cellStyle name="Inndráttur 6 26" xfId="11090" xr:uid="{00000000-0005-0000-0000-0000402B0000}"/>
    <cellStyle name="Inndráttur 6 27" xfId="11091" xr:uid="{00000000-0005-0000-0000-0000412B0000}"/>
    <cellStyle name="Inndráttur 6 28" xfId="11092" xr:uid="{00000000-0005-0000-0000-0000422B0000}"/>
    <cellStyle name="Inndráttur 6 29" xfId="11093" xr:uid="{00000000-0005-0000-0000-0000432B0000}"/>
    <cellStyle name="Inndráttur 6 3" xfId="11094" xr:uid="{00000000-0005-0000-0000-0000442B0000}"/>
    <cellStyle name="Inndráttur 6 30" xfId="11095" xr:uid="{00000000-0005-0000-0000-0000452B0000}"/>
    <cellStyle name="Inndráttur 6 31" xfId="11096" xr:uid="{00000000-0005-0000-0000-0000462B0000}"/>
    <cellStyle name="Inndráttur 6 32" xfId="11097" xr:uid="{00000000-0005-0000-0000-0000472B0000}"/>
    <cellStyle name="Inndráttur 6 33" xfId="11098" xr:uid="{00000000-0005-0000-0000-0000482B0000}"/>
    <cellStyle name="Inndráttur 6 34" xfId="11099" xr:uid="{00000000-0005-0000-0000-0000492B0000}"/>
    <cellStyle name="Inndráttur 6 35" xfId="11100" xr:uid="{00000000-0005-0000-0000-00004A2B0000}"/>
    <cellStyle name="Inndráttur 6 36" xfId="11101" xr:uid="{00000000-0005-0000-0000-00004B2B0000}"/>
    <cellStyle name="Inndráttur 6 37" xfId="11102" xr:uid="{00000000-0005-0000-0000-00004C2B0000}"/>
    <cellStyle name="Inndráttur 6 38" xfId="11103" xr:uid="{00000000-0005-0000-0000-00004D2B0000}"/>
    <cellStyle name="Inndráttur 6 39" xfId="11104" xr:uid="{00000000-0005-0000-0000-00004E2B0000}"/>
    <cellStyle name="Inndráttur 6 4" xfId="11105" xr:uid="{00000000-0005-0000-0000-00004F2B0000}"/>
    <cellStyle name="Inndráttur 6 40" xfId="11106" xr:uid="{00000000-0005-0000-0000-0000502B0000}"/>
    <cellStyle name="Inndráttur 6 41" xfId="11107" xr:uid="{00000000-0005-0000-0000-0000512B0000}"/>
    <cellStyle name="Inndráttur 6 42" xfId="11108" xr:uid="{00000000-0005-0000-0000-0000522B0000}"/>
    <cellStyle name="Inndráttur 6 43" xfId="11033" xr:uid="{00000000-0005-0000-0000-0000532B0000}"/>
    <cellStyle name="Inndráttur 6 5" xfId="11109" xr:uid="{00000000-0005-0000-0000-0000542B0000}"/>
    <cellStyle name="Inndráttur 6 6" xfId="11110" xr:uid="{00000000-0005-0000-0000-0000552B0000}"/>
    <cellStyle name="Inndráttur 6 7" xfId="11111" xr:uid="{00000000-0005-0000-0000-0000562B0000}"/>
    <cellStyle name="Inndráttur 6 8" xfId="11112" xr:uid="{00000000-0005-0000-0000-0000572B0000}"/>
    <cellStyle name="Inndráttur 6 9" xfId="11113" xr:uid="{00000000-0005-0000-0000-0000582B0000}"/>
    <cellStyle name="Inndráttur 9" xfId="28" xr:uid="{00000000-0005-0000-0000-0000592B0000}"/>
    <cellStyle name="Inndráttur 9 ..." xfId="29" xr:uid="{00000000-0005-0000-0000-00005A2B0000}"/>
    <cellStyle name="Inndráttur 9 ... 10" xfId="11116" xr:uid="{00000000-0005-0000-0000-00005B2B0000}"/>
    <cellStyle name="Inndráttur 9 ... 11" xfId="11117" xr:uid="{00000000-0005-0000-0000-00005C2B0000}"/>
    <cellStyle name="Inndráttur 9 ... 12" xfId="11118" xr:uid="{00000000-0005-0000-0000-00005D2B0000}"/>
    <cellStyle name="Inndráttur 9 ... 13" xfId="11119" xr:uid="{00000000-0005-0000-0000-00005E2B0000}"/>
    <cellStyle name="Inndráttur 9 ... 14" xfId="11120" xr:uid="{00000000-0005-0000-0000-00005F2B0000}"/>
    <cellStyle name="Inndráttur 9 ... 15" xfId="11121" xr:uid="{00000000-0005-0000-0000-0000602B0000}"/>
    <cellStyle name="Inndráttur 9 ... 16" xfId="11122" xr:uid="{00000000-0005-0000-0000-0000612B0000}"/>
    <cellStyle name="Inndráttur 9 ... 17" xfId="11123" xr:uid="{00000000-0005-0000-0000-0000622B0000}"/>
    <cellStyle name="Inndráttur 9 ... 18" xfId="11124" xr:uid="{00000000-0005-0000-0000-0000632B0000}"/>
    <cellStyle name="Inndráttur 9 ... 19" xfId="11125" xr:uid="{00000000-0005-0000-0000-0000642B0000}"/>
    <cellStyle name="Inndráttur 9 ... 2" xfId="81" xr:uid="{00000000-0005-0000-0000-0000652B0000}"/>
    <cellStyle name="Inndráttur 9 ... 2 2" xfId="11126" xr:uid="{00000000-0005-0000-0000-0000662B0000}"/>
    <cellStyle name="Inndráttur 9 ... 20" xfId="11127" xr:uid="{00000000-0005-0000-0000-0000672B0000}"/>
    <cellStyle name="Inndráttur 9 ... 21" xfId="11128" xr:uid="{00000000-0005-0000-0000-0000682B0000}"/>
    <cellStyle name="Inndráttur 9 ... 22" xfId="11129" xr:uid="{00000000-0005-0000-0000-0000692B0000}"/>
    <cellStyle name="Inndráttur 9 ... 23" xfId="11130" xr:uid="{00000000-0005-0000-0000-00006A2B0000}"/>
    <cellStyle name="Inndráttur 9 ... 24" xfId="11131" xr:uid="{00000000-0005-0000-0000-00006B2B0000}"/>
    <cellStyle name="Inndráttur 9 ... 25" xfId="11132" xr:uid="{00000000-0005-0000-0000-00006C2B0000}"/>
    <cellStyle name="Inndráttur 9 ... 26" xfId="11133" xr:uid="{00000000-0005-0000-0000-00006D2B0000}"/>
    <cellStyle name="Inndráttur 9 ... 27" xfId="11134" xr:uid="{00000000-0005-0000-0000-00006E2B0000}"/>
    <cellStyle name="Inndráttur 9 ... 28" xfId="11135" xr:uid="{00000000-0005-0000-0000-00006F2B0000}"/>
    <cellStyle name="Inndráttur 9 ... 29" xfId="11136" xr:uid="{00000000-0005-0000-0000-0000702B0000}"/>
    <cellStyle name="Inndráttur 9 ... 3" xfId="11137" xr:uid="{00000000-0005-0000-0000-0000712B0000}"/>
    <cellStyle name="Inndráttur 9 ... 30" xfId="11138" xr:uid="{00000000-0005-0000-0000-0000722B0000}"/>
    <cellStyle name="Inndráttur 9 ... 31" xfId="11139" xr:uid="{00000000-0005-0000-0000-0000732B0000}"/>
    <cellStyle name="Inndráttur 9 ... 32" xfId="11140" xr:uid="{00000000-0005-0000-0000-0000742B0000}"/>
    <cellStyle name="Inndráttur 9 ... 33" xfId="11141" xr:uid="{00000000-0005-0000-0000-0000752B0000}"/>
    <cellStyle name="Inndráttur 9 ... 34" xfId="11142" xr:uid="{00000000-0005-0000-0000-0000762B0000}"/>
    <cellStyle name="Inndráttur 9 ... 35" xfId="11143" xr:uid="{00000000-0005-0000-0000-0000772B0000}"/>
    <cellStyle name="Inndráttur 9 ... 36" xfId="11144" xr:uid="{00000000-0005-0000-0000-0000782B0000}"/>
    <cellStyle name="Inndráttur 9 ... 37" xfId="11145" xr:uid="{00000000-0005-0000-0000-0000792B0000}"/>
    <cellStyle name="Inndráttur 9 ... 38" xfId="11146" xr:uid="{00000000-0005-0000-0000-00007A2B0000}"/>
    <cellStyle name="Inndráttur 9 ... 39" xfId="11147" xr:uid="{00000000-0005-0000-0000-00007B2B0000}"/>
    <cellStyle name="Inndráttur 9 ... 4" xfId="11148" xr:uid="{00000000-0005-0000-0000-00007C2B0000}"/>
    <cellStyle name="Inndráttur 9 ... 40" xfId="11115" xr:uid="{00000000-0005-0000-0000-00007D2B0000}"/>
    <cellStyle name="Inndráttur 9 ... 5" xfId="11149" xr:uid="{00000000-0005-0000-0000-00007E2B0000}"/>
    <cellStyle name="Inndráttur 9 ... 6" xfId="11150" xr:uid="{00000000-0005-0000-0000-00007F2B0000}"/>
    <cellStyle name="Inndráttur 9 ... 7" xfId="11151" xr:uid="{00000000-0005-0000-0000-0000802B0000}"/>
    <cellStyle name="Inndráttur 9 ... 8" xfId="11152" xr:uid="{00000000-0005-0000-0000-0000812B0000}"/>
    <cellStyle name="Inndráttur 9 ... 9" xfId="11153" xr:uid="{00000000-0005-0000-0000-0000822B0000}"/>
    <cellStyle name="Inndráttur 9 10" xfId="11154" xr:uid="{00000000-0005-0000-0000-0000832B0000}"/>
    <cellStyle name="Inndráttur 9 11" xfId="11155" xr:uid="{00000000-0005-0000-0000-0000842B0000}"/>
    <cellStyle name="Inndráttur 9 12" xfId="11156" xr:uid="{00000000-0005-0000-0000-0000852B0000}"/>
    <cellStyle name="Inndráttur 9 13" xfId="11157" xr:uid="{00000000-0005-0000-0000-0000862B0000}"/>
    <cellStyle name="Inndráttur 9 14" xfId="11158" xr:uid="{00000000-0005-0000-0000-0000872B0000}"/>
    <cellStyle name="Inndráttur 9 15" xfId="11159" xr:uid="{00000000-0005-0000-0000-0000882B0000}"/>
    <cellStyle name="Inndráttur 9 16" xfId="11160" xr:uid="{00000000-0005-0000-0000-0000892B0000}"/>
    <cellStyle name="Inndráttur 9 17" xfId="11161" xr:uid="{00000000-0005-0000-0000-00008A2B0000}"/>
    <cellStyle name="Inndráttur 9 18" xfId="11162" xr:uid="{00000000-0005-0000-0000-00008B2B0000}"/>
    <cellStyle name="Inndráttur 9 19" xfId="11163" xr:uid="{00000000-0005-0000-0000-00008C2B0000}"/>
    <cellStyle name="Inndráttur 9 2" xfId="82" xr:uid="{00000000-0005-0000-0000-00008D2B0000}"/>
    <cellStyle name="Inndráttur 9 2 2" xfId="11164" xr:uid="{00000000-0005-0000-0000-00008E2B0000}"/>
    <cellStyle name="Inndráttur 9 20" xfId="11165" xr:uid="{00000000-0005-0000-0000-00008F2B0000}"/>
    <cellStyle name="Inndráttur 9 21" xfId="11166" xr:uid="{00000000-0005-0000-0000-0000902B0000}"/>
    <cellStyle name="Inndráttur 9 22" xfId="11167" xr:uid="{00000000-0005-0000-0000-0000912B0000}"/>
    <cellStyle name="Inndráttur 9 23" xfId="11168" xr:uid="{00000000-0005-0000-0000-0000922B0000}"/>
    <cellStyle name="Inndráttur 9 24" xfId="11169" xr:uid="{00000000-0005-0000-0000-0000932B0000}"/>
    <cellStyle name="Inndráttur 9 25" xfId="11170" xr:uid="{00000000-0005-0000-0000-0000942B0000}"/>
    <cellStyle name="Inndráttur 9 26" xfId="11171" xr:uid="{00000000-0005-0000-0000-0000952B0000}"/>
    <cellStyle name="Inndráttur 9 27" xfId="11172" xr:uid="{00000000-0005-0000-0000-0000962B0000}"/>
    <cellStyle name="Inndráttur 9 28" xfId="11173" xr:uid="{00000000-0005-0000-0000-0000972B0000}"/>
    <cellStyle name="Inndráttur 9 29" xfId="11174" xr:uid="{00000000-0005-0000-0000-0000982B0000}"/>
    <cellStyle name="Inndráttur 9 3" xfId="11175" xr:uid="{00000000-0005-0000-0000-0000992B0000}"/>
    <cellStyle name="Inndráttur 9 30" xfId="11176" xr:uid="{00000000-0005-0000-0000-00009A2B0000}"/>
    <cellStyle name="Inndráttur 9 31" xfId="11177" xr:uid="{00000000-0005-0000-0000-00009B2B0000}"/>
    <cellStyle name="Inndráttur 9 32" xfId="11178" xr:uid="{00000000-0005-0000-0000-00009C2B0000}"/>
    <cellStyle name="Inndráttur 9 33" xfId="11179" xr:uid="{00000000-0005-0000-0000-00009D2B0000}"/>
    <cellStyle name="Inndráttur 9 34" xfId="11180" xr:uid="{00000000-0005-0000-0000-00009E2B0000}"/>
    <cellStyle name="Inndráttur 9 35" xfId="11181" xr:uid="{00000000-0005-0000-0000-00009F2B0000}"/>
    <cellStyle name="Inndráttur 9 36" xfId="11182" xr:uid="{00000000-0005-0000-0000-0000A02B0000}"/>
    <cellStyle name="Inndráttur 9 37" xfId="11183" xr:uid="{00000000-0005-0000-0000-0000A12B0000}"/>
    <cellStyle name="Inndráttur 9 38" xfId="11184" xr:uid="{00000000-0005-0000-0000-0000A22B0000}"/>
    <cellStyle name="Inndráttur 9 39" xfId="11185" xr:uid="{00000000-0005-0000-0000-0000A32B0000}"/>
    <cellStyle name="Inndráttur 9 4" xfId="11186" xr:uid="{00000000-0005-0000-0000-0000A42B0000}"/>
    <cellStyle name="Inndráttur 9 40" xfId="11187" xr:uid="{00000000-0005-0000-0000-0000A52B0000}"/>
    <cellStyle name="Inndráttur 9 41" xfId="11188" xr:uid="{00000000-0005-0000-0000-0000A62B0000}"/>
    <cellStyle name="Inndráttur 9 42" xfId="11189" xr:uid="{00000000-0005-0000-0000-0000A72B0000}"/>
    <cellStyle name="Inndráttur 9 43" xfId="11114" xr:uid="{00000000-0005-0000-0000-0000A82B0000}"/>
    <cellStyle name="Inndráttur 9 5" xfId="11190" xr:uid="{00000000-0005-0000-0000-0000A92B0000}"/>
    <cellStyle name="Inndráttur 9 6" xfId="11191" xr:uid="{00000000-0005-0000-0000-0000AA2B0000}"/>
    <cellStyle name="Inndráttur 9 7" xfId="11192" xr:uid="{00000000-0005-0000-0000-0000AB2B0000}"/>
    <cellStyle name="Inndráttur 9 8" xfId="11193" xr:uid="{00000000-0005-0000-0000-0000AC2B0000}"/>
    <cellStyle name="Inndráttur 9 9" xfId="11194" xr:uid="{00000000-0005-0000-0000-0000AD2B0000}"/>
    <cellStyle name="Input" xfId="30292" builtinId="20" customBuiltin="1"/>
    <cellStyle name="Input 10" xfId="11195" xr:uid="{00000000-0005-0000-0000-0000AF2B0000}"/>
    <cellStyle name="Input 10 2" xfId="11196" xr:uid="{00000000-0005-0000-0000-0000B02B0000}"/>
    <cellStyle name="Input 10 2 2" xfId="11197" xr:uid="{00000000-0005-0000-0000-0000B12B0000}"/>
    <cellStyle name="Input 10 2 3" xfId="11198" xr:uid="{00000000-0005-0000-0000-0000B22B0000}"/>
    <cellStyle name="Input 10 2 4" xfId="11199" xr:uid="{00000000-0005-0000-0000-0000B32B0000}"/>
    <cellStyle name="Input 10 2 5" xfId="11200" xr:uid="{00000000-0005-0000-0000-0000B42B0000}"/>
    <cellStyle name="Input 10 2 6" xfId="11201" xr:uid="{00000000-0005-0000-0000-0000B52B0000}"/>
    <cellStyle name="Input 10 2 7" xfId="11202" xr:uid="{00000000-0005-0000-0000-0000B62B0000}"/>
    <cellStyle name="Input 10 3" xfId="11203" xr:uid="{00000000-0005-0000-0000-0000B72B0000}"/>
    <cellStyle name="Input 10 4" xfId="11204" xr:uid="{00000000-0005-0000-0000-0000B82B0000}"/>
    <cellStyle name="Input 10 5" xfId="11205" xr:uid="{00000000-0005-0000-0000-0000B92B0000}"/>
    <cellStyle name="Input 10 6" xfId="11206" xr:uid="{00000000-0005-0000-0000-0000BA2B0000}"/>
    <cellStyle name="Input 10 7" xfId="11207" xr:uid="{00000000-0005-0000-0000-0000BB2B0000}"/>
    <cellStyle name="Input 11" xfId="11208" xr:uid="{00000000-0005-0000-0000-0000BC2B0000}"/>
    <cellStyle name="Input 11 2" xfId="11209" xr:uid="{00000000-0005-0000-0000-0000BD2B0000}"/>
    <cellStyle name="Input 11 2 2" xfId="11210" xr:uid="{00000000-0005-0000-0000-0000BE2B0000}"/>
    <cellStyle name="Input 11 2 3" xfId="11211" xr:uid="{00000000-0005-0000-0000-0000BF2B0000}"/>
    <cellStyle name="Input 11 2 4" xfId="11212" xr:uid="{00000000-0005-0000-0000-0000C02B0000}"/>
    <cellStyle name="Input 11 2 5" xfId="11213" xr:uid="{00000000-0005-0000-0000-0000C12B0000}"/>
    <cellStyle name="Input 11 2 6" xfId="11214" xr:uid="{00000000-0005-0000-0000-0000C22B0000}"/>
    <cellStyle name="Input 11 2 7" xfId="11215" xr:uid="{00000000-0005-0000-0000-0000C32B0000}"/>
    <cellStyle name="Input 11 3" xfId="11216" xr:uid="{00000000-0005-0000-0000-0000C42B0000}"/>
    <cellStyle name="Input 11 4" xfId="11217" xr:uid="{00000000-0005-0000-0000-0000C52B0000}"/>
    <cellStyle name="Input 11 5" xfId="11218" xr:uid="{00000000-0005-0000-0000-0000C62B0000}"/>
    <cellStyle name="Input 11 6" xfId="11219" xr:uid="{00000000-0005-0000-0000-0000C72B0000}"/>
    <cellStyle name="Input 11 7" xfId="11220" xr:uid="{00000000-0005-0000-0000-0000C82B0000}"/>
    <cellStyle name="Input 12" xfId="11221" xr:uid="{00000000-0005-0000-0000-0000C92B0000}"/>
    <cellStyle name="Input 12 2" xfId="11222" xr:uid="{00000000-0005-0000-0000-0000CA2B0000}"/>
    <cellStyle name="Input 12 2 2" xfId="11223" xr:uid="{00000000-0005-0000-0000-0000CB2B0000}"/>
    <cellStyle name="Input 12 2 3" xfId="11224" xr:uid="{00000000-0005-0000-0000-0000CC2B0000}"/>
    <cellStyle name="Input 12 2 4" xfId="11225" xr:uid="{00000000-0005-0000-0000-0000CD2B0000}"/>
    <cellStyle name="Input 12 2 5" xfId="11226" xr:uid="{00000000-0005-0000-0000-0000CE2B0000}"/>
    <cellStyle name="Input 12 2 6" xfId="11227" xr:uid="{00000000-0005-0000-0000-0000CF2B0000}"/>
    <cellStyle name="Input 12 2 7" xfId="11228" xr:uid="{00000000-0005-0000-0000-0000D02B0000}"/>
    <cellStyle name="Input 12 3" xfId="11229" xr:uid="{00000000-0005-0000-0000-0000D12B0000}"/>
    <cellStyle name="Input 12 4" xfId="11230" xr:uid="{00000000-0005-0000-0000-0000D22B0000}"/>
    <cellStyle name="Input 12 5" xfId="11231" xr:uid="{00000000-0005-0000-0000-0000D32B0000}"/>
    <cellStyle name="Input 12 6" xfId="11232" xr:uid="{00000000-0005-0000-0000-0000D42B0000}"/>
    <cellStyle name="Input 12 7" xfId="11233" xr:uid="{00000000-0005-0000-0000-0000D52B0000}"/>
    <cellStyle name="Input 13" xfId="11234" xr:uid="{00000000-0005-0000-0000-0000D62B0000}"/>
    <cellStyle name="Input 13 2" xfId="11235" xr:uid="{00000000-0005-0000-0000-0000D72B0000}"/>
    <cellStyle name="Input 13 2 2" xfId="11236" xr:uid="{00000000-0005-0000-0000-0000D82B0000}"/>
    <cellStyle name="Input 13 2 3" xfId="11237" xr:uid="{00000000-0005-0000-0000-0000D92B0000}"/>
    <cellStyle name="Input 13 2 4" xfId="11238" xr:uid="{00000000-0005-0000-0000-0000DA2B0000}"/>
    <cellStyle name="Input 13 2 5" xfId="11239" xr:uid="{00000000-0005-0000-0000-0000DB2B0000}"/>
    <cellStyle name="Input 13 2 6" xfId="11240" xr:uid="{00000000-0005-0000-0000-0000DC2B0000}"/>
    <cellStyle name="Input 13 2 7" xfId="11241" xr:uid="{00000000-0005-0000-0000-0000DD2B0000}"/>
    <cellStyle name="Input 13 3" xfId="11242" xr:uid="{00000000-0005-0000-0000-0000DE2B0000}"/>
    <cellStyle name="Input 13 4" xfId="11243" xr:uid="{00000000-0005-0000-0000-0000DF2B0000}"/>
    <cellStyle name="Input 13 5" xfId="11244" xr:uid="{00000000-0005-0000-0000-0000E02B0000}"/>
    <cellStyle name="Input 13 6" xfId="11245" xr:uid="{00000000-0005-0000-0000-0000E12B0000}"/>
    <cellStyle name="Input 13 7" xfId="11246" xr:uid="{00000000-0005-0000-0000-0000E22B0000}"/>
    <cellStyle name="Input 14" xfId="11247" xr:uid="{00000000-0005-0000-0000-0000E32B0000}"/>
    <cellStyle name="Input 14 2" xfId="11248" xr:uid="{00000000-0005-0000-0000-0000E42B0000}"/>
    <cellStyle name="Input 14 2 2" xfId="11249" xr:uid="{00000000-0005-0000-0000-0000E52B0000}"/>
    <cellStyle name="Input 14 2 3" xfId="11250" xr:uid="{00000000-0005-0000-0000-0000E62B0000}"/>
    <cellStyle name="Input 14 2 4" xfId="11251" xr:uid="{00000000-0005-0000-0000-0000E72B0000}"/>
    <cellStyle name="Input 14 2 5" xfId="11252" xr:uid="{00000000-0005-0000-0000-0000E82B0000}"/>
    <cellStyle name="Input 14 2 6" xfId="11253" xr:uid="{00000000-0005-0000-0000-0000E92B0000}"/>
    <cellStyle name="Input 14 2 7" xfId="11254" xr:uid="{00000000-0005-0000-0000-0000EA2B0000}"/>
    <cellStyle name="Input 14 3" xfId="11255" xr:uid="{00000000-0005-0000-0000-0000EB2B0000}"/>
    <cellStyle name="Input 14 4" xfId="11256" xr:uid="{00000000-0005-0000-0000-0000EC2B0000}"/>
    <cellStyle name="Input 14 5" xfId="11257" xr:uid="{00000000-0005-0000-0000-0000ED2B0000}"/>
    <cellStyle name="Input 14 6" xfId="11258" xr:uid="{00000000-0005-0000-0000-0000EE2B0000}"/>
    <cellStyle name="Input 14 7" xfId="11259" xr:uid="{00000000-0005-0000-0000-0000EF2B0000}"/>
    <cellStyle name="Input 15" xfId="11260" xr:uid="{00000000-0005-0000-0000-0000F02B0000}"/>
    <cellStyle name="Input 15 2" xfId="11261" xr:uid="{00000000-0005-0000-0000-0000F12B0000}"/>
    <cellStyle name="Input 15 2 2" xfId="11262" xr:uid="{00000000-0005-0000-0000-0000F22B0000}"/>
    <cellStyle name="Input 15 2 3" xfId="11263" xr:uid="{00000000-0005-0000-0000-0000F32B0000}"/>
    <cellStyle name="Input 15 2 4" xfId="11264" xr:uid="{00000000-0005-0000-0000-0000F42B0000}"/>
    <cellStyle name="Input 15 2 5" xfId="11265" xr:uid="{00000000-0005-0000-0000-0000F52B0000}"/>
    <cellStyle name="Input 15 2 6" xfId="11266" xr:uid="{00000000-0005-0000-0000-0000F62B0000}"/>
    <cellStyle name="Input 15 2 7" xfId="11267" xr:uid="{00000000-0005-0000-0000-0000F72B0000}"/>
    <cellStyle name="Input 15 3" xfId="11268" xr:uid="{00000000-0005-0000-0000-0000F82B0000}"/>
    <cellStyle name="Input 15 4" xfId="11269" xr:uid="{00000000-0005-0000-0000-0000F92B0000}"/>
    <cellStyle name="Input 15 5" xfId="11270" xr:uid="{00000000-0005-0000-0000-0000FA2B0000}"/>
    <cellStyle name="Input 15 6" xfId="11271" xr:uid="{00000000-0005-0000-0000-0000FB2B0000}"/>
    <cellStyle name="Input 15 7" xfId="11272" xr:uid="{00000000-0005-0000-0000-0000FC2B0000}"/>
    <cellStyle name="Input 16" xfId="11273" xr:uid="{00000000-0005-0000-0000-0000FD2B0000}"/>
    <cellStyle name="Input 16 2" xfId="11274" xr:uid="{00000000-0005-0000-0000-0000FE2B0000}"/>
    <cellStyle name="Input 16 2 2" xfId="11275" xr:uid="{00000000-0005-0000-0000-0000FF2B0000}"/>
    <cellStyle name="Input 16 2 3" xfId="11276" xr:uid="{00000000-0005-0000-0000-0000002C0000}"/>
    <cellStyle name="Input 16 2 4" xfId="11277" xr:uid="{00000000-0005-0000-0000-0000012C0000}"/>
    <cellStyle name="Input 16 2 5" xfId="11278" xr:uid="{00000000-0005-0000-0000-0000022C0000}"/>
    <cellStyle name="Input 16 2 6" xfId="11279" xr:uid="{00000000-0005-0000-0000-0000032C0000}"/>
    <cellStyle name="Input 16 2 7" xfId="11280" xr:uid="{00000000-0005-0000-0000-0000042C0000}"/>
    <cellStyle name="Input 16 3" xfId="11281" xr:uid="{00000000-0005-0000-0000-0000052C0000}"/>
    <cellStyle name="Input 16 4" xfId="11282" xr:uid="{00000000-0005-0000-0000-0000062C0000}"/>
    <cellStyle name="Input 16 5" xfId="11283" xr:uid="{00000000-0005-0000-0000-0000072C0000}"/>
    <cellStyle name="Input 16 6" xfId="11284" xr:uid="{00000000-0005-0000-0000-0000082C0000}"/>
    <cellStyle name="Input 16 7" xfId="11285" xr:uid="{00000000-0005-0000-0000-0000092C0000}"/>
    <cellStyle name="Input 17" xfId="11286" xr:uid="{00000000-0005-0000-0000-00000A2C0000}"/>
    <cellStyle name="Input 17 2" xfId="11287" xr:uid="{00000000-0005-0000-0000-00000B2C0000}"/>
    <cellStyle name="Input 17 2 2" xfId="11288" xr:uid="{00000000-0005-0000-0000-00000C2C0000}"/>
    <cellStyle name="Input 17 2 3" xfId="11289" xr:uid="{00000000-0005-0000-0000-00000D2C0000}"/>
    <cellStyle name="Input 17 2 4" xfId="11290" xr:uid="{00000000-0005-0000-0000-00000E2C0000}"/>
    <cellStyle name="Input 17 2 5" xfId="11291" xr:uid="{00000000-0005-0000-0000-00000F2C0000}"/>
    <cellStyle name="Input 17 2 6" xfId="11292" xr:uid="{00000000-0005-0000-0000-0000102C0000}"/>
    <cellStyle name="Input 17 2 7" xfId="11293" xr:uid="{00000000-0005-0000-0000-0000112C0000}"/>
    <cellStyle name="Input 17 3" xfId="11294" xr:uid="{00000000-0005-0000-0000-0000122C0000}"/>
    <cellStyle name="Input 17 4" xfId="11295" xr:uid="{00000000-0005-0000-0000-0000132C0000}"/>
    <cellStyle name="Input 17 5" xfId="11296" xr:uid="{00000000-0005-0000-0000-0000142C0000}"/>
    <cellStyle name="Input 17 6" xfId="11297" xr:uid="{00000000-0005-0000-0000-0000152C0000}"/>
    <cellStyle name="Input 17 7" xfId="11298" xr:uid="{00000000-0005-0000-0000-0000162C0000}"/>
    <cellStyle name="Input 18" xfId="11299" xr:uid="{00000000-0005-0000-0000-0000172C0000}"/>
    <cellStyle name="Input 18 2" xfId="11300" xr:uid="{00000000-0005-0000-0000-0000182C0000}"/>
    <cellStyle name="Input 18 2 2" xfId="11301" xr:uid="{00000000-0005-0000-0000-0000192C0000}"/>
    <cellStyle name="Input 18 2 3" xfId="11302" xr:uid="{00000000-0005-0000-0000-00001A2C0000}"/>
    <cellStyle name="Input 18 2 4" xfId="11303" xr:uid="{00000000-0005-0000-0000-00001B2C0000}"/>
    <cellStyle name="Input 18 2 5" xfId="11304" xr:uid="{00000000-0005-0000-0000-00001C2C0000}"/>
    <cellStyle name="Input 18 2 6" xfId="11305" xr:uid="{00000000-0005-0000-0000-00001D2C0000}"/>
    <cellStyle name="Input 18 2 7" xfId="11306" xr:uid="{00000000-0005-0000-0000-00001E2C0000}"/>
    <cellStyle name="Input 18 3" xfId="11307" xr:uid="{00000000-0005-0000-0000-00001F2C0000}"/>
    <cellStyle name="Input 18 4" xfId="11308" xr:uid="{00000000-0005-0000-0000-0000202C0000}"/>
    <cellStyle name="Input 18 5" xfId="11309" xr:uid="{00000000-0005-0000-0000-0000212C0000}"/>
    <cellStyle name="Input 18 6" xfId="11310" xr:uid="{00000000-0005-0000-0000-0000222C0000}"/>
    <cellStyle name="Input 18 7" xfId="11311" xr:uid="{00000000-0005-0000-0000-0000232C0000}"/>
    <cellStyle name="Input 19" xfId="11312" xr:uid="{00000000-0005-0000-0000-0000242C0000}"/>
    <cellStyle name="Input 19 2" xfId="11313" xr:uid="{00000000-0005-0000-0000-0000252C0000}"/>
    <cellStyle name="Input 19 2 2" xfId="11314" xr:uid="{00000000-0005-0000-0000-0000262C0000}"/>
    <cellStyle name="Input 19 2 3" xfId="11315" xr:uid="{00000000-0005-0000-0000-0000272C0000}"/>
    <cellStyle name="Input 19 2 4" xfId="11316" xr:uid="{00000000-0005-0000-0000-0000282C0000}"/>
    <cellStyle name="Input 19 2 5" xfId="11317" xr:uid="{00000000-0005-0000-0000-0000292C0000}"/>
    <cellStyle name="Input 19 2 6" xfId="11318" xr:uid="{00000000-0005-0000-0000-00002A2C0000}"/>
    <cellStyle name="Input 19 2 7" xfId="11319" xr:uid="{00000000-0005-0000-0000-00002B2C0000}"/>
    <cellStyle name="Input 19 3" xfId="11320" xr:uid="{00000000-0005-0000-0000-00002C2C0000}"/>
    <cellStyle name="Input 19 4" xfId="11321" xr:uid="{00000000-0005-0000-0000-00002D2C0000}"/>
    <cellStyle name="Input 19 5" xfId="11322" xr:uid="{00000000-0005-0000-0000-00002E2C0000}"/>
    <cellStyle name="Input 19 6" xfId="11323" xr:uid="{00000000-0005-0000-0000-00002F2C0000}"/>
    <cellStyle name="Input 19 7" xfId="11324" xr:uid="{00000000-0005-0000-0000-0000302C0000}"/>
    <cellStyle name="Input 2" xfId="11325" xr:uid="{00000000-0005-0000-0000-0000312C0000}"/>
    <cellStyle name="Input 2 10" xfId="11326" xr:uid="{00000000-0005-0000-0000-0000322C0000}"/>
    <cellStyle name="Input 2 10 2" xfId="11327" xr:uid="{00000000-0005-0000-0000-0000332C0000}"/>
    <cellStyle name="Input 2 11" xfId="11328" xr:uid="{00000000-0005-0000-0000-0000342C0000}"/>
    <cellStyle name="Input 2 11 2" xfId="11329" xr:uid="{00000000-0005-0000-0000-0000352C0000}"/>
    <cellStyle name="Input 2 12" xfId="11330" xr:uid="{00000000-0005-0000-0000-0000362C0000}"/>
    <cellStyle name="Input 2 12 2" xfId="11331" xr:uid="{00000000-0005-0000-0000-0000372C0000}"/>
    <cellStyle name="Input 2 13" xfId="11332" xr:uid="{00000000-0005-0000-0000-0000382C0000}"/>
    <cellStyle name="Input 2 13 2" xfId="11333" xr:uid="{00000000-0005-0000-0000-0000392C0000}"/>
    <cellStyle name="Input 2 14" xfId="11334" xr:uid="{00000000-0005-0000-0000-00003A2C0000}"/>
    <cellStyle name="Input 2 2" xfId="11335" xr:uid="{00000000-0005-0000-0000-00003B2C0000}"/>
    <cellStyle name="Input 2 3" xfId="11336" xr:uid="{00000000-0005-0000-0000-00003C2C0000}"/>
    <cellStyle name="Input 2 4" xfId="11337" xr:uid="{00000000-0005-0000-0000-00003D2C0000}"/>
    <cellStyle name="Input 2 5" xfId="11338" xr:uid="{00000000-0005-0000-0000-00003E2C0000}"/>
    <cellStyle name="Input 2 6" xfId="11339" xr:uid="{00000000-0005-0000-0000-00003F2C0000}"/>
    <cellStyle name="Input 2 7" xfId="11340" xr:uid="{00000000-0005-0000-0000-0000402C0000}"/>
    <cellStyle name="Input 2 8" xfId="11341" xr:uid="{00000000-0005-0000-0000-0000412C0000}"/>
    <cellStyle name="Input 2 9" xfId="11342" xr:uid="{00000000-0005-0000-0000-0000422C0000}"/>
    <cellStyle name="Input 2 9 2" xfId="11343" xr:uid="{00000000-0005-0000-0000-0000432C0000}"/>
    <cellStyle name="Input 20" xfId="11344" xr:uid="{00000000-0005-0000-0000-0000442C0000}"/>
    <cellStyle name="Input 20 2" xfId="11345" xr:uid="{00000000-0005-0000-0000-0000452C0000}"/>
    <cellStyle name="Input 20 2 2" xfId="11346" xr:uid="{00000000-0005-0000-0000-0000462C0000}"/>
    <cellStyle name="Input 20 2 3" xfId="11347" xr:uid="{00000000-0005-0000-0000-0000472C0000}"/>
    <cellStyle name="Input 20 2 4" xfId="11348" xr:uid="{00000000-0005-0000-0000-0000482C0000}"/>
    <cellStyle name="Input 20 2 5" xfId="11349" xr:uid="{00000000-0005-0000-0000-0000492C0000}"/>
    <cellStyle name="Input 20 2 6" xfId="11350" xr:uid="{00000000-0005-0000-0000-00004A2C0000}"/>
    <cellStyle name="Input 20 2 7" xfId="11351" xr:uid="{00000000-0005-0000-0000-00004B2C0000}"/>
    <cellStyle name="Input 20 3" xfId="11352" xr:uid="{00000000-0005-0000-0000-00004C2C0000}"/>
    <cellStyle name="Input 20 4" xfId="11353" xr:uid="{00000000-0005-0000-0000-00004D2C0000}"/>
    <cellStyle name="Input 20 5" xfId="11354" xr:uid="{00000000-0005-0000-0000-00004E2C0000}"/>
    <cellStyle name="Input 20 6" xfId="11355" xr:uid="{00000000-0005-0000-0000-00004F2C0000}"/>
    <cellStyle name="Input 20 7" xfId="11356" xr:uid="{00000000-0005-0000-0000-0000502C0000}"/>
    <cellStyle name="Input 21" xfId="11357" xr:uid="{00000000-0005-0000-0000-0000512C0000}"/>
    <cellStyle name="Input 21 2" xfId="11358" xr:uid="{00000000-0005-0000-0000-0000522C0000}"/>
    <cellStyle name="Input 21 2 2" xfId="11359" xr:uid="{00000000-0005-0000-0000-0000532C0000}"/>
    <cellStyle name="Input 21 2 3" xfId="11360" xr:uid="{00000000-0005-0000-0000-0000542C0000}"/>
    <cellStyle name="Input 21 2 4" xfId="11361" xr:uid="{00000000-0005-0000-0000-0000552C0000}"/>
    <cellStyle name="Input 21 2 5" xfId="11362" xr:uid="{00000000-0005-0000-0000-0000562C0000}"/>
    <cellStyle name="Input 21 2 6" xfId="11363" xr:uid="{00000000-0005-0000-0000-0000572C0000}"/>
    <cellStyle name="Input 21 2 7" xfId="11364" xr:uid="{00000000-0005-0000-0000-0000582C0000}"/>
    <cellStyle name="Input 21 3" xfId="11365" xr:uid="{00000000-0005-0000-0000-0000592C0000}"/>
    <cellStyle name="Input 21 4" xfId="11366" xr:uid="{00000000-0005-0000-0000-00005A2C0000}"/>
    <cellStyle name="Input 21 5" xfId="11367" xr:uid="{00000000-0005-0000-0000-00005B2C0000}"/>
    <cellStyle name="Input 21 6" xfId="11368" xr:uid="{00000000-0005-0000-0000-00005C2C0000}"/>
    <cellStyle name="Input 21 7" xfId="11369" xr:uid="{00000000-0005-0000-0000-00005D2C0000}"/>
    <cellStyle name="Input 22" xfId="11370" xr:uid="{00000000-0005-0000-0000-00005E2C0000}"/>
    <cellStyle name="Input 22 2" xfId="11371" xr:uid="{00000000-0005-0000-0000-00005F2C0000}"/>
    <cellStyle name="Input 22 2 2" xfId="11372" xr:uid="{00000000-0005-0000-0000-0000602C0000}"/>
    <cellStyle name="Input 22 2 3" xfId="11373" xr:uid="{00000000-0005-0000-0000-0000612C0000}"/>
    <cellStyle name="Input 22 2 4" xfId="11374" xr:uid="{00000000-0005-0000-0000-0000622C0000}"/>
    <cellStyle name="Input 22 2 5" xfId="11375" xr:uid="{00000000-0005-0000-0000-0000632C0000}"/>
    <cellStyle name="Input 22 2 6" xfId="11376" xr:uid="{00000000-0005-0000-0000-0000642C0000}"/>
    <cellStyle name="Input 22 2 7" xfId="11377" xr:uid="{00000000-0005-0000-0000-0000652C0000}"/>
    <cellStyle name="Input 22 3" xfId="11378" xr:uid="{00000000-0005-0000-0000-0000662C0000}"/>
    <cellStyle name="Input 22 4" xfId="11379" xr:uid="{00000000-0005-0000-0000-0000672C0000}"/>
    <cellStyle name="Input 22 5" xfId="11380" xr:uid="{00000000-0005-0000-0000-0000682C0000}"/>
    <cellStyle name="Input 22 6" xfId="11381" xr:uid="{00000000-0005-0000-0000-0000692C0000}"/>
    <cellStyle name="Input 22 7" xfId="11382" xr:uid="{00000000-0005-0000-0000-00006A2C0000}"/>
    <cellStyle name="Input 23" xfId="11383" xr:uid="{00000000-0005-0000-0000-00006B2C0000}"/>
    <cellStyle name="Input 23 2" xfId="11384" xr:uid="{00000000-0005-0000-0000-00006C2C0000}"/>
    <cellStyle name="Input 23 2 2" xfId="11385" xr:uid="{00000000-0005-0000-0000-00006D2C0000}"/>
    <cellStyle name="Input 23 2 3" xfId="11386" xr:uid="{00000000-0005-0000-0000-00006E2C0000}"/>
    <cellStyle name="Input 23 2 4" xfId="11387" xr:uid="{00000000-0005-0000-0000-00006F2C0000}"/>
    <cellStyle name="Input 23 2 5" xfId="11388" xr:uid="{00000000-0005-0000-0000-0000702C0000}"/>
    <cellStyle name="Input 23 2 6" xfId="11389" xr:uid="{00000000-0005-0000-0000-0000712C0000}"/>
    <cellStyle name="Input 23 2 7" xfId="11390" xr:uid="{00000000-0005-0000-0000-0000722C0000}"/>
    <cellStyle name="Input 23 3" xfId="11391" xr:uid="{00000000-0005-0000-0000-0000732C0000}"/>
    <cellStyle name="Input 23 4" xfId="11392" xr:uid="{00000000-0005-0000-0000-0000742C0000}"/>
    <cellStyle name="Input 23 5" xfId="11393" xr:uid="{00000000-0005-0000-0000-0000752C0000}"/>
    <cellStyle name="Input 23 6" xfId="11394" xr:uid="{00000000-0005-0000-0000-0000762C0000}"/>
    <cellStyle name="Input 23 7" xfId="11395" xr:uid="{00000000-0005-0000-0000-0000772C0000}"/>
    <cellStyle name="Input 24" xfId="11396" xr:uid="{00000000-0005-0000-0000-0000782C0000}"/>
    <cellStyle name="Input 25" xfId="11397" xr:uid="{00000000-0005-0000-0000-0000792C0000}"/>
    <cellStyle name="Input 26" xfId="11398" xr:uid="{00000000-0005-0000-0000-00007A2C0000}"/>
    <cellStyle name="Input 27" xfId="11399" xr:uid="{00000000-0005-0000-0000-00007B2C0000}"/>
    <cellStyle name="Input 28" xfId="11400" xr:uid="{00000000-0005-0000-0000-00007C2C0000}"/>
    <cellStyle name="Input 29" xfId="11401" xr:uid="{00000000-0005-0000-0000-00007D2C0000}"/>
    <cellStyle name="Input 3" xfId="11402" xr:uid="{00000000-0005-0000-0000-00007E2C0000}"/>
    <cellStyle name="Input 3 10" xfId="11403" xr:uid="{00000000-0005-0000-0000-00007F2C0000}"/>
    <cellStyle name="Input 3 11" xfId="11404" xr:uid="{00000000-0005-0000-0000-0000802C0000}"/>
    <cellStyle name="Input 3 12" xfId="11405" xr:uid="{00000000-0005-0000-0000-0000812C0000}"/>
    <cellStyle name="Input 3 13" xfId="11406" xr:uid="{00000000-0005-0000-0000-0000822C0000}"/>
    <cellStyle name="Input 3 14" xfId="11407" xr:uid="{00000000-0005-0000-0000-0000832C0000}"/>
    <cellStyle name="Input 3 15" xfId="11408" xr:uid="{00000000-0005-0000-0000-0000842C0000}"/>
    <cellStyle name="Input 3 2" xfId="11409" xr:uid="{00000000-0005-0000-0000-0000852C0000}"/>
    <cellStyle name="Input 3 3" xfId="11410" xr:uid="{00000000-0005-0000-0000-0000862C0000}"/>
    <cellStyle name="Input 3 4" xfId="11411" xr:uid="{00000000-0005-0000-0000-0000872C0000}"/>
    <cellStyle name="Input 3 5" xfId="11412" xr:uid="{00000000-0005-0000-0000-0000882C0000}"/>
    <cellStyle name="Input 3 6" xfId="11413" xr:uid="{00000000-0005-0000-0000-0000892C0000}"/>
    <cellStyle name="Input 3 7" xfId="11414" xr:uid="{00000000-0005-0000-0000-00008A2C0000}"/>
    <cellStyle name="Input 3 8" xfId="11415" xr:uid="{00000000-0005-0000-0000-00008B2C0000}"/>
    <cellStyle name="Input 3 9" xfId="11416" xr:uid="{00000000-0005-0000-0000-00008C2C0000}"/>
    <cellStyle name="Input 30" xfId="11417" xr:uid="{00000000-0005-0000-0000-00008D2C0000}"/>
    <cellStyle name="Input 31" xfId="11418" xr:uid="{00000000-0005-0000-0000-00008E2C0000}"/>
    <cellStyle name="Input 32" xfId="11419" xr:uid="{00000000-0005-0000-0000-00008F2C0000}"/>
    <cellStyle name="Input 33" xfId="11420" xr:uid="{00000000-0005-0000-0000-0000902C0000}"/>
    <cellStyle name="Input 34" xfId="11421" xr:uid="{00000000-0005-0000-0000-0000912C0000}"/>
    <cellStyle name="Input 35" xfId="11422" xr:uid="{00000000-0005-0000-0000-0000922C0000}"/>
    <cellStyle name="Input 36" xfId="11423" xr:uid="{00000000-0005-0000-0000-0000932C0000}"/>
    <cellStyle name="Input 37" xfId="11424" xr:uid="{00000000-0005-0000-0000-0000942C0000}"/>
    <cellStyle name="Input 38" xfId="11425" xr:uid="{00000000-0005-0000-0000-0000952C0000}"/>
    <cellStyle name="Input 39" xfId="11426" xr:uid="{00000000-0005-0000-0000-0000962C0000}"/>
    <cellStyle name="Input 4" xfId="11427" xr:uid="{00000000-0005-0000-0000-0000972C0000}"/>
    <cellStyle name="Input 4 10" xfId="11428" xr:uid="{00000000-0005-0000-0000-0000982C0000}"/>
    <cellStyle name="Input 4 11" xfId="11429" xr:uid="{00000000-0005-0000-0000-0000992C0000}"/>
    <cellStyle name="Input 4 12" xfId="11430" xr:uid="{00000000-0005-0000-0000-00009A2C0000}"/>
    <cellStyle name="Input 4 13" xfId="11431" xr:uid="{00000000-0005-0000-0000-00009B2C0000}"/>
    <cellStyle name="Input 4 14" xfId="11432" xr:uid="{00000000-0005-0000-0000-00009C2C0000}"/>
    <cellStyle name="Input 4 2" xfId="11433" xr:uid="{00000000-0005-0000-0000-00009D2C0000}"/>
    <cellStyle name="Input 4 3" xfId="11434" xr:uid="{00000000-0005-0000-0000-00009E2C0000}"/>
    <cellStyle name="Input 4 4" xfId="11435" xr:uid="{00000000-0005-0000-0000-00009F2C0000}"/>
    <cellStyle name="Input 4 5" xfId="11436" xr:uid="{00000000-0005-0000-0000-0000A02C0000}"/>
    <cellStyle name="Input 4 6" xfId="11437" xr:uid="{00000000-0005-0000-0000-0000A12C0000}"/>
    <cellStyle name="Input 4 7" xfId="11438" xr:uid="{00000000-0005-0000-0000-0000A22C0000}"/>
    <cellStyle name="Input 4 8" xfId="11439" xr:uid="{00000000-0005-0000-0000-0000A32C0000}"/>
    <cellStyle name="Input 4 9" xfId="11440" xr:uid="{00000000-0005-0000-0000-0000A42C0000}"/>
    <cellStyle name="Input 40" xfId="11441" xr:uid="{00000000-0005-0000-0000-0000A52C0000}"/>
    <cellStyle name="Input 41" xfId="11442" xr:uid="{00000000-0005-0000-0000-0000A62C0000}"/>
    <cellStyle name="Input 42" xfId="11443" xr:uid="{00000000-0005-0000-0000-0000A72C0000}"/>
    <cellStyle name="Input 43" xfId="11444" xr:uid="{00000000-0005-0000-0000-0000A82C0000}"/>
    <cellStyle name="Input 44" xfId="11445" xr:uid="{00000000-0005-0000-0000-0000A92C0000}"/>
    <cellStyle name="Input 45" xfId="11446" xr:uid="{00000000-0005-0000-0000-0000AA2C0000}"/>
    <cellStyle name="Input 46" xfId="11447" xr:uid="{00000000-0005-0000-0000-0000AB2C0000}"/>
    <cellStyle name="Input 47" xfId="11448" xr:uid="{00000000-0005-0000-0000-0000AC2C0000}"/>
    <cellStyle name="Input 48" xfId="11449" xr:uid="{00000000-0005-0000-0000-0000AD2C0000}"/>
    <cellStyle name="Input 49" xfId="11450" xr:uid="{00000000-0005-0000-0000-0000AE2C0000}"/>
    <cellStyle name="Input 5" xfId="11451" xr:uid="{00000000-0005-0000-0000-0000AF2C0000}"/>
    <cellStyle name="Input 5 10" xfId="11452" xr:uid="{00000000-0005-0000-0000-0000B02C0000}"/>
    <cellStyle name="Input 5 11" xfId="11453" xr:uid="{00000000-0005-0000-0000-0000B12C0000}"/>
    <cellStyle name="Input 5 12" xfId="11454" xr:uid="{00000000-0005-0000-0000-0000B22C0000}"/>
    <cellStyle name="Input 5 13" xfId="11455" xr:uid="{00000000-0005-0000-0000-0000B32C0000}"/>
    <cellStyle name="Input 5 2" xfId="11456" xr:uid="{00000000-0005-0000-0000-0000B42C0000}"/>
    <cellStyle name="Input 5 3" xfId="11457" xr:uid="{00000000-0005-0000-0000-0000B52C0000}"/>
    <cellStyle name="Input 5 4" xfId="11458" xr:uid="{00000000-0005-0000-0000-0000B62C0000}"/>
    <cellStyle name="Input 5 5" xfId="11459" xr:uid="{00000000-0005-0000-0000-0000B72C0000}"/>
    <cellStyle name="Input 5 6" xfId="11460" xr:uid="{00000000-0005-0000-0000-0000B82C0000}"/>
    <cellStyle name="Input 5 7" xfId="11461" xr:uid="{00000000-0005-0000-0000-0000B92C0000}"/>
    <cellStyle name="Input 5 8" xfId="11462" xr:uid="{00000000-0005-0000-0000-0000BA2C0000}"/>
    <cellStyle name="Input 5 9" xfId="11463" xr:uid="{00000000-0005-0000-0000-0000BB2C0000}"/>
    <cellStyle name="Input 50" xfId="11464" xr:uid="{00000000-0005-0000-0000-0000BC2C0000}"/>
    <cellStyle name="Input 51" xfId="11465" xr:uid="{00000000-0005-0000-0000-0000BD2C0000}"/>
    <cellStyle name="Input 52" xfId="11466" xr:uid="{00000000-0005-0000-0000-0000BE2C0000}"/>
    <cellStyle name="Input 53" xfId="11467" xr:uid="{00000000-0005-0000-0000-0000BF2C0000}"/>
    <cellStyle name="Input 54" xfId="11468" xr:uid="{00000000-0005-0000-0000-0000C02C0000}"/>
    <cellStyle name="Input 55" xfId="11469" xr:uid="{00000000-0005-0000-0000-0000C12C0000}"/>
    <cellStyle name="Input 56" xfId="11470" xr:uid="{00000000-0005-0000-0000-0000C22C0000}"/>
    <cellStyle name="Input 57" xfId="11471" xr:uid="{00000000-0005-0000-0000-0000C32C0000}"/>
    <cellStyle name="Input 58" xfId="11472" xr:uid="{00000000-0005-0000-0000-0000C42C0000}"/>
    <cellStyle name="Input 59" xfId="11473" xr:uid="{00000000-0005-0000-0000-0000C52C0000}"/>
    <cellStyle name="Input 6" xfId="11474" xr:uid="{00000000-0005-0000-0000-0000C62C0000}"/>
    <cellStyle name="Input 6 10" xfId="11475" xr:uid="{00000000-0005-0000-0000-0000C72C0000}"/>
    <cellStyle name="Input 6 11" xfId="11476" xr:uid="{00000000-0005-0000-0000-0000C82C0000}"/>
    <cellStyle name="Input 6 12" xfId="11477" xr:uid="{00000000-0005-0000-0000-0000C92C0000}"/>
    <cellStyle name="Input 6 13" xfId="11478" xr:uid="{00000000-0005-0000-0000-0000CA2C0000}"/>
    <cellStyle name="Input 6 2" xfId="11479" xr:uid="{00000000-0005-0000-0000-0000CB2C0000}"/>
    <cellStyle name="Input 6 3" xfId="11480" xr:uid="{00000000-0005-0000-0000-0000CC2C0000}"/>
    <cellStyle name="Input 6 4" xfId="11481" xr:uid="{00000000-0005-0000-0000-0000CD2C0000}"/>
    <cellStyle name="Input 6 5" xfId="11482" xr:uid="{00000000-0005-0000-0000-0000CE2C0000}"/>
    <cellStyle name="Input 6 6" xfId="11483" xr:uid="{00000000-0005-0000-0000-0000CF2C0000}"/>
    <cellStyle name="Input 6 7" xfId="11484" xr:uid="{00000000-0005-0000-0000-0000D02C0000}"/>
    <cellStyle name="Input 6 8" xfId="11485" xr:uid="{00000000-0005-0000-0000-0000D12C0000}"/>
    <cellStyle name="Input 6 9" xfId="11486" xr:uid="{00000000-0005-0000-0000-0000D22C0000}"/>
    <cellStyle name="Input 60" xfId="11487" xr:uid="{00000000-0005-0000-0000-0000D32C0000}"/>
    <cellStyle name="Input 61" xfId="11488" xr:uid="{00000000-0005-0000-0000-0000D42C0000}"/>
    <cellStyle name="Input 62" xfId="11489" xr:uid="{00000000-0005-0000-0000-0000D52C0000}"/>
    <cellStyle name="Input 63" xfId="11490" xr:uid="{00000000-0005-0000-0000-0000D62C0000}"/>
    <cellStyle name="Input 64" xfId="11491" xr:uid="{00000000-0005-0000-0000-0000D72C0000}"/>
    <cellStyle name="Input 65" xfId="11492" xr:uid="{00000000-0005-0000-0000-0000D82C0000}"/>
    <cellStyle name="Input 66" xfId="11493" xr:uid="{00000000-0005-0000-0000-0000D92C0000}"/>
    <cellStyle name="Input 67" xfId="11494" xr:uid="{00000000-0005-0000-0000-0000DA2C0000}"/>
    <cellStyle name="Input 68" xfId="11495" xr:uid="{00000000-0005-0000-0000-0000DB2C0000}"/>
    <cellStyle name="Input 69" xfId="11496" xr:uid="{00000000-0005-0000-0000-0000DC2C0000}"/>
    <cellStyle name="Input 7" xfId="11497" xr:uid="{00000000-0005-0000-0000-0000DD2C0000}"/>
    <cellStyle name="Input 7 10" xfId="11498" xr:uid="{00000000-0005-0000-0000-0000DE2C0000}"/>
    <cellStyle name="Input 7 11" xfId="11499" xr:uid="{00000000-0005-0000-0000-0000DF2C0000}"/>
    <cellStyle name="Input 7 12" xfId="11500" xr:uid="{00000000-0005-0000-0000-0000E02C0000}"/>
    <cellStyle name="Input 7 13" xfId="11501" xr:uid="{00000000-0005-0000-0000-0000E12C0000}"/>
    <cellStyle name="Input 7 2" xfId="11502" xr:uid="{00000000-0005-0000-0000-0000E22C0000}"/>
    <cellStyle name="Input 7 3" xfId="11503" xr:uid="{00000000-0005-0000-0000-0000E32C0000}"/>
    <cellStyle name="Input 7 4" xfId="11504" xr:uid="{00000000-0005-0000-0000-0000E42C0000}"/>
    <cellStyle name="Input 7 5" xfId="11505" xr:uid="{00000000-0005-0000-0000-0000E52C0000}"/>
    <cellStyle name="Input 7 6" xfId="11506" xr:uid="{00000000-0005-0000-0000-0000E62C0000}"/>
    <cellStyle name="Input 7 7" xfId="11507" xr:uid="{00000000-0005-0000-0000-0000E72C0000}"/>
    <cellStyle name="Input 7 8" xfId="11508" xr:uid="{00000000-0005-0000-0000-0000E82C0000}"/>
    <cellStyle name="Input 7 9" xfId="11509" xr:uid="{00000000-0005-0000-0000-0000E92C0000}"/>
    <cellStyle name="Input 70" xfId="11510" xr:uid="{00000000-0005-0000-0000-0000EA2C0000}"/>
    <cellStyle name="Input 71" xfId="11511" xr:uid="{00000000-0005-0000-0000-0000EB2C0000}"/>
    <cellStyle name="Input 72" xfId="11512" xr:uid="{00000000-0005-0000-0000-0000EC2C0000}"/>
    <cellStyle name="Input 8" xfId="11513" xr:uid="{00000000-0005-0000-0000-0000ED2C0000}"/>
    <cellStyle name="Input 8 10" xfId="11514" xr:uid="{00000000-0005-0000-0000-0000EE2C0000}"/>
    <cellStyle name="Input 8 11" xfId="11515" xr:uid="{00000000-0005-0000-0000-0000EF2C0000}"/>
    <cellStyle name="Input 8 12" xfId="11516" xr:uid="{00000000-0005-0000-0000-0000F02C0000}"/>
    <cellStyle name="Input 8 13" xfId="11517" xr:uid="{00000000-0005-0000-0000-0000F12C0000}"/>
    <cellStyle name="Input 8 2" xfId="11518" xr:uid="{00000000-0005-0000-0000-0000F22C0000}"/>
    <cellStyle name="Input 8 3" xfId="11519" xr:uid="{00000000-0005-0000-0000-0000F32C0000}"/>
    <cellStyle name="Input 8 4" xfId="11520" xr:uid="{00000000-0005-0000-0000-0000F42C0000}"/>
    <cellStyle name="Input 8 5" xfId="11521" xr:uid="{00000000-0005-0000-0000-0000F52C0000}"/>
    <cellStyle name="Input 8 6" xfId="11522" xr:uid="{00000000-0005-0000-0000-0000F62C0000}"/>
    <cellStyle name="Input 8 7" xfId="11523" xr:uid="{00000000-0005-0000-0000-0000F72C0000}"/>
    <cellStyle name="Input 8 8" xfId="11524" xr:uid="{00000000-0005-0000-0000-0000F82C0000}"/>
    <cellStyle name="Input 8 9" xfId="11525" xr:uid="{00000000-0005-0000-0000-0000F92C0000}"/>
    <cellStyle name="Input 9" xfId="11526" xr:uid="{00000000-0005-0000-0000-0000FA2C0000}"/>
    <cellStyle name="Input 9 2" xfId="11527" xr:uid="{00000000-0005-0000-0000-0000FB2C0000}"/>
    <cellStyle name="Input 9 2 2" xfId="11528" xr:uid="{00000000-0005-0000-0000-0000FC2C0000}"/>
    <cellStyle name="Input 9 2 3" xfId="11529" xr:uid="{00000000-0005-0000-0000-0000FD2C0000}"/>
    <cellStyle name="Input 9 2 4" xfId="11530" xr:uid="{00000000-0005-0000-0000-0000FE2C0000}"/>
    <cellStyle name="Input 9 2 5" xfId="11531" xr:uid="{00000000-0005-0000-0000-0000FF2C0000}"/>
    <cellStyle name="Input 9 2 6" xfId="11532" xr:uid="{00000000-0005-0000-0000-0000002D0000}"/>
    <cellStyle name="Input 9 2 7" xfId="11533" xr:uid="{00000000-0005-0000-0000-0000012D0000}"/>
    <cellStyle name="Input 9 3" xfId="11534" xr:uid="{00000000-0005-0000-0000-0000022D0000}"/>
    <cellStyle name="Input 9 4" xfId="11535" xr:uid="{00000000-0005-0000-0000-0000032D0000}"/>
    <cellStyle name="Input 9 5" xfId="11536" xr:uid="{00000000-0005-0000-0000-0000042D0000}"/>
    <cellStyle name="Input 9 6" xfId="11537" xr:uid="{00000000-0005-0000-0000-0000052D0000}"/>
    <cellStyle name="Input 9 7" xfId="11538" xr:uid="{00000000-0005-0000-0000-0000062D0000}"/>
    <cellStyle name="Krónur" xfId="30" xr:uid="{00000000-0005-0000-0000-0000072D0000}"/>
    <cellStyle name="Krónur 10" xfId="11540" xr:uid="{00000000-0005-0000-0000-0000082D0000}"/>
    <cellStyle name="Krónur 11" xfId="11541" xr:uid="{00000000-0005-0000-0000-0000092D0000}"/>
    <cellStyle name="Krónur 12" xfId="11542" xr:uid="{00000000-0005-0000-0000-00000A2D0000}"/>
    <cellStyle name="Krónur 13" xfId="11543" xr:uid="{00000000-0005-0000-0000-00000B2D0000}"/>
    <cellStyle name="Krónur 14" xfId="11544" xr:uid="{00000000-0005-0000-0000-00000C2D0000}"/>
    <cellStyle name="Krónur 15" xfId="11545" xr:uid="{00000000-0005-0000-0000-00000D2D0000}"/>
    <cellStyle name="Krónur 16" xfId="11546" xr:uid="{00000000-0005-0000-0000-00000E2D0000}"/>
    <cellStyle name="Krónur 17" xfId="11547" xr:uid="{00000000-0005-0000-0000-00000F2D0000}"/>
    <cellStyle name="Krónur 18" xfId="11548" xr:uid="{00000000-0005-0000-0000-0000102D0000}"/>
    <cellStyle name="Krónur 19" xfId="11549" xr:uid="{00000000-0005-0000-0000-0000112D0000}"/>
    <cellStyle name="Krónur 2" xfId="83" xr:uid="{00000000-0005-0000-0000-0000122D0000}"/>
    <cellStyle name="Krónur 2 2" xfId="11550" xr:uid="{00000000-0005-0000-0000-0000132D0000}"/>
    <cellStyle name="Krónur 20" xfId="11551" xr:uid="{00000000-0005-0000-0000-0000142D0000}"/>
    <cellStyle name="Krónur 21" xfId="11552" xr:uid="{00000000-0005-0000-0000-0000152D0000}"/>
    <cellStyle name="Krónur 22" xfId="11553" xr:uid="{00000000-0005-0000-0000-0000162D0000}"/>
    <cellStyle name="Krónur 23" xfId="11554" xr:uid="{00000000-0005-0000-0000-0000172D0000}"/>
    <cellStyle name="Krónur 24" xfId="11555" xr:uid="{00000000-0005-0000-0000-0000182D0000}"/>
    <cellStyle name="Krónur 25" xfId="11556" xr:uid="{00000000-0005-0000-0000-0000192D0000}"/>
    <cellStyle name="Krónur 26" xfId="11557" xr:uid="{00000000-0005-0000-0000-00001A2D0000}"/>
    <cellStyle name="Krónur 27" xfId="11558" xr:uid="{00000000-0005-0000-0000-00001B2D0000}"/>
    <cellStyle name="Krónur 28" xfId="11559" xr:uid="{00000000-0005-0000-0000-00001C2D0000}"/>
    <cellStyle name="Krónur 29" xfId="11560" xr:uid="{00000000-0005-0000-0000-00001D2D0000}"/>
    <cellStyle name="Krónur 3" xfId="11561" xr:uid="{00000000-0005-0000-0000-00001E2D0000}"/>
    <cellStyle name="Krónur 30" xfId="11562" xr:uid="{00000000-0005-0000-0000-00001F2D0000}"/>
    <cellStyle name="Krónur 31" xfId="11563" xr:uid="{00000000-0005-0000-0000-0000202D0000}"/>
    <cellStyle name="Krónur 32" xfId="11564" xr:uid="{00000000-0005-0000-0000-0000212D0000}"/>
    <cellStyle name="Krónur 33" xfId="11565" xr:uid="{00000000-0005-0000-0000-0000222D0000}"/>
    <cellStyle name="Krónur 34" xfId="11566" xr:uid="{00000000-0005-0000-0000-0000232D0000}"/>
    <cellStyle name="Krónur 35" xfId="11567" xr:uid="{00000000-0005-0000-0000-0000242D0000}"/>
    <cellStyle name="Krónur 36" xfId="11568" xr:uid="{00000000-0005-0000-0000-0000252D0000}"/>
    <cellStyle name="Krónur 37" xfId="11569" xr:uid="{00000000-0005-0000-0000-0000262D0000}"/>
    <cellStyle name="Krónur 38" xfId="11570" xr:uid="{00000000-0005-0000-0000-0000272D0000}"/>
    <cellStyle name="Krónur 39" xfId="11571" xr:uid="{00000000-0005-0000-0000-0000282D0000}"/>
    <cellStyle name="Krónur 4" xfId="11572" xr:uid="{00000000-0005-0000-0000-0000292D0000}"/>
    <cellStyle name="Krónur 40" xfId="11573" xr:uid="{00000000-0005-0000-0000-00002A2D0000}"/>
    <cellStyle name="Krónur 41" xfId="11574" xr:uid="{00000000-0005-0000-0000-00002B2D0000}"/>
    <cellStyle name="Krónur 42" xfId="11575" xr:uid="{00000000-0005-0000-0000-00002C2D0000}"/>
    <cellStyle name="Krónur 43" xfId="11576" xr:uid="{00000000-0005-0000-0000-00002D2D0000}"/>
    <cellStyle name="Krónur 44" xfId="11577" xr:uid="{00000000-0005-0000-0000-00002E2D0000}"/>
    <cellStyle name="Krónur 45" xfId="11539" xr:uid="{00000000-0005-0000-0000-00002F2D0000}"/>
    <cellStyle name="Krónur 5" xfId="11578" xr:uid="{00000000-0005-0000-0000-0000302D0000}"/>
    <cellStyle name="Krónur 6" xfId="11579" xr:uid="{00000000-0005-0000-0000-0000312D0000}"/>
    <cellStyle name="Krónur 7" xfId="11580" xr:uid="{00000000-0005-0000-0000-0000322D0000}"/>
    <cellStyle name="Krónur 8" xfId="11581" xr:uid="{00000000-0005-0000-0000-0000332D0000}"/>
    <cellStyle name="Krónur 9" xfId="11582" xr:uid="{00000000-0005-0000-0000-0000342D0000}"/>
    <cellStyle name="Link Currency (0)" xfId="84" xr:uid="{00000000-0005-0000-0000-0000352D0000}"/>
    <cellStyle name="Link Currency (0) 10" xfId="11584" xr:uid="{00000000-0005-0000-0000-0000362D0000}"/>
    <cellStyle name="Link Currency (0) 11" xfId="11585" xr:uid="{00000000-0005-0000-0000-0000372D0000}"/>
    <cellStyle name="Link Currency (0) 12" xfId="11586" xr:uid="{00000000-0005-0000-0000-0000382D0000}"/>
    <cellStyle name="Link Currency (0) 13" xfId="11587" xr:uid="{00000000-0005-0000-0000-0000392D0000}"/>
    <cellStyle name="Link Currency (0) 14" xfId="11588" xr:uid="{00000000-0005-0000-0000-00003A2D0000}"/>
    <cellStyle name="Link Currency (0) 15" xfId="11589" xr:uid="{00000000-0005-0000-0000-00003B2D0000}"/>
    <cellStyle name="Link Currency (0) 16" xfId="11590" xr:uid="{00000000-0005-0000-0000-00003C2D0000}"/>
    <cellStyle name="Link Currency (0) 17" xfId="11591" xr:uid="{00000000-0005-0000-0000-00003D2D0000}"/>
    <cellStyle name="Link Currency (0) 18" xfId="11592" xr:uid="{00000000-0005-0000-0000-00003E2D0000}"/>
    <cellStyle name="Link Currency (0) 19" xfId="11593" xr:uid="{00000000-0005-0000-0000-00003F2D0000}"/>
    <cellStyle name="Link Currency (0) 2" xfId="11594" xr:uid="{00000000-0005-0000-0000-0000402D0000}"/>
    <cellStyle name="Link Currency (0) 20" xfId="11595" xr:uid="{00000000-0005-0000-0000-0000412D0000}"/>
    <cellStyle name="Link Currency (0) 21" xfId="11596" xr:uid="{00000000-0005-0000-0000-0000422D0000}"/>
    <cellStyle name="Link Currency (0) 22" xfId="11597" xr:uid="{00000000-0005-0000-0000-0000432D0000}"/>
    <cellStyle name="Link Currency (0) 23" xfId="11598" xr:uid="{00000000-0005-0000-0000-0000442D0000}"/>
    <cellStyle name="Link Currency (0) 23 2" xfId="11599" xr:uid="{00000000-0005-0000-0000-0000452D0000}"/>
    <cellStyle name="Link Currency (0) 23 3" xfId="11600" xr:uid="{00000000-0005-0000-0000-0000462D0000}"/>
    <cellStyle name="Link Currency (0) 23 4" xfId="11601" xr:uid="{00000000-0005-0000-0000-0000472D0000}"/>
    <cellStyle name="Link Currency (0) 23 5" xfId="11602" xr:uid="{00000000-0005-0000-0000-0000482D0000}"/>
    <cellStyle name="Link Currency (0) 23 6" xfId="11603" xr:uid="{00000000-0005-0000-0000-0000492D0000}"/>
    <cellStyle name="Link Currency (0) 23 7" xfId="11604" xr:uid="{00000000-0005-0000-0000-00004A2D0000}"/>
    <cellStyle name="Link Currency (0) 24" xfId="11605" xr:uid="{00000000-0005-0000-0000-00004B2D0000}"/>
    <cellStyle name="Link Currency (0) 24 2" xfId="11606" xr:uid="{00000000-0005-0000-0000-00004C2D0000}"/>
    <cellStyle name="Link Currency (0) 24 3" xfId="11607" xr:uid="{00000000-0005-0000-0000-00004D2D0000}"/>
    <cellStyle name="Link Currency (0) 24 4" xfId="11608" xr:uid="{00000000-0005-0000-0000-00004E2D0000}"/>
    <cellStyle name="Link Currency (0) 24 5" xfId="11609" xr:uid="{00000000-0005-0000-0000-00004F2D0000}"/>
    <cellStyle name="Link Currency (0) 24 6" xfId="11610" xr:uid="{00000000-0005-0000-0000-0000502D0000}"/>
    <cellStyle name="Link Currency (0) 24 7" xfId="11611" xr:uid="{00000000-0005-0000-0000-0000512D0000}"/>
    <cellStyle name="Link Currency (0) 25" xfId="11612" xr:uid="{00000000-0005-0000-0000-0000522D0000}"/>
    <cellStyle name="Link Currency (0) 25 2" xfId="11613" xr:uid="{00000000-0005-0000-0000-0000532D0000}"/>
    <cellStyle name="Link Currency (0) 25 3" xfId="11614" xr:uid="{00000000-0005-0000-0000-0000542D0000}"/>
    <cellStyle name="Link Currency (0) 25 4" xfId="11615" xr:uid="{00000000-0005-0000-0000-0000552D0000}"/>
    <cellStyle name="Link Currency (0) 25 5" xfId="11616" xr:uid="{00000000-0005-0000-0000-0000562D0000}"/>
    <cellStyle name="Link Currency (0) 25 6" xfId="11617" xr:uid="{00000000-0005-0000-0000-0000572D0000}"/>
    <cellStyle name="Link Currency (0) 25 7" xfId="11618" xr:uid="{00000000-0005-0000-0000-0000582D0000}"/>
    <cellStyle name="Link Currency (0) 26" xfId="11619" xr:uid="{00000000-0005-0000-0000-0000592D0000}"/>
    <cellStyle name="Link Currency (0) 26 2" xfId="11620" xr:uid="{00000000-0005-0000-0000-00005A2D0000}"/>
    <cellStyle name="Link Currency (0) 26 3" xfId="11621" xr:uid="{00000000-0005-0000-0000-00005B2D0000}"/>
    <cellStyle name="Link Currency (0) 26 4" xfId="11622" xr:uid="{00000000-0005-0000-0000-00005C2D0000}"/>
    <cellStyle name="Link Currency (0) 26 5" xfId="11623" xr:uid="{00000000-0005-0000-0000-00005D2D0000}"/>
    <cellStyle name="Link Currency (0) 26 6" xfId="11624" xr:uid="{00000000-0005-0000-0000-00005E2D0000}"/>
    <cellStyle name="Link Currency (0) 26 7" xfId="11625" xr:uid="{00000000-0005-0000-0000-00005F2D0000}"/>
    <cellStyle name="Link Currency (0) 27" xfId="11626" xr:uid="{00000000-0005-0000-0000-0000602D0000}"/>
    <cellStyle name="Link Currency (0) 27 2" xfId="11627" xr:uid="{00000000-0005-0000-0000-0000612D0000}"/>
    <cellStyle name="Link Currency (0) 27 3" xfId="11628" xr:uid="{00000000-0005-0000-0000-0000622D0000}"/>
    <cellStyle name="Link Currency (0) 27 4" xfId="11629" xr:uid="{00000000-0005-0000-0000-0000632D0000}"/>
    <cellStyle name="Link Currency (0) 27 5" xfId="11630" xr:uid="{00000000-0005-0000-0000-0000642D0000}"/>
    <cellStyle name="Link Currency (0) 27 6" xfId="11631" xr:uid="{00000000-0005-0000-0000-0000652D0000}"/>
    <cellStyle name="Link Currency (0) 27 7" xfId="11632" xr:uid="{00000000-0005-0000-0000-0000662D0000}"/>
    <cellStyle name="Link Currency (0) 28" xfId="11633" xr:uid="{00000000-0005-0000-0000-0000672D0000}"/>
    <cellStyle name="Link Currency (0) 28 2" xfId="11634" xr:uid="{00000000-0005-0000-0000-0000682D0000}"/>
    <cellStyle name="Link Currency (0) 28 3" xfId="11635" xr:uid="{00000000-0005-0000-0000-0000692D0000}"/>
    <cellStyle name="Link Currency (0) 28 4" xfId="11636" xr:uid="{00000000-0005-0000-0000-00006A2D0000}"/>
    <cellStyle name="Link Currency (0) 28 5" xfId="11637" xr:uid="{00000000-0005-0000-0000-00006B2D0000}"/>
    <cellStyle name="Link Currency (0) 28 6" xfId="11638" xr:uid="{00000000-0005-0000-0000-00006C2D0000}"/>
    <cellStyle name="Link Currency (0) 28 7" xfId="11639" xr:uid="{00000000-0005-0000-0000-00006D2D0000}"/>
    <cellStyle name="Link Currency (0) 29" xfId="11640" xr:uid="{00000000-0005-0000-0000-00006E2D0000}"/>
    <cellStyle name="Link Currency (0) 3" xfId="11641" xr:uid="{00000000-0005-0000-0000-00006F2D0000}"/>
    <cellStyle name="Link Currency (0) 30" xfId="11642" xr:uid="{00000000-0005-0000-0000-0000702D0000}"/>
    <cellStyle name="Link Currency (0) 31" xfId="11643" xr:uid="{00000000-0005-0000-0000-0000712D0000}"/>
    <cellStyle name="Link Currency (0) 32" xfId="11644" xr:uid="{00000000-0005-0000-0000-0000722D0000}"/>
    <cellStyle name="Link Currency (0) 33" xfId="11645" xr:uid="{00000000-0005-0000-0000-0000732D0000}"/>
    <cellStyle name="Link Currency (0) 34" xfId="11646" xr:uid="{00000000-0005-0000-0000-0000742D0000}"/>
    <cellStyle name="Link Currency (0) 35" xfId="11647" xr:uid="{00000000-0005-0000-0000-0000752D0000}"/>
    <cellStyle name="Link Currency (0) 36" xfId="11648" xr:uid="{00000000-0005-0000-0000-0000762D0000}"/>
    <cellStyle name="Link Currency (0) 37" xfId="11649" xr:uid="{00000000-0005-0000-0000-0000772D0000}"/>
    <cellStyle name="Link Currency (0) 38" xfId="11650" xr:uid="{00000000-0005-0000-0000-0000782D0000}"/>
    <cellStyle name="Link Currency (0) 39" xfId="11651" xr:uid="{00000000-0005-0000-0000-0000792D0000}"/>
    <cellStyle name="Link Currency (0) 4" xfId="11652" xr:uid="{00000000-0005-0000-0000-00007A2D0000}"/>
    <cellStyle name="Link Currency (0) 40" xfId="11653" xr:uid="{00000000-0005-0000-0000-00007B2D0000}"/>
    <cellStyle name="Link Currency (0) 41" xfId="11654" xr:uid="{00000000-0005-0000-0000-00007C2D0000}"/>
    <cellStyle name="Link Currency (0) 42" xfId="11655" xr:uid="{00000000-0005-0000-0000-00007D2D0000}"/>
    <cellStyle name="Link Currency (0) 43" xfId="11656" xr:uid="{00000000-0005-0000-0000-00007E2D0000}"/>
    <cellStyle name="Link Currency (0) 44" xfId="11657" xr:uid="{00000000-0005-0000-0000-00007F2D0000}"/>
    <cellStyle name="Link Currency (0) 45" xfId="11658" xr:uid="{00000000-0005-0000-0000-0000802D0000}"/>
    <cellStyle name="Link Currency (0) 46" xfId="11659" xr:uid="{00000000-0005-0000-0000-0000812D0000}"/>
    <cellStyle name="Link Currency (0) 47" xfId="11660" xr:uid="{00000000-0005-0000-0000-0000822D0000}"/>
    <cellStyle name="Link Currency (0) 48" xfId="11661" xr:uid="{00000000-0005-0000-0000-0000832D0000}"/>
    <cellStyle name="Link Currency (0) 49" xfId="11662" xr:uid="{00000000-0005-0000-0000-0000842D0000}"/>
    <cellStyle name="Link Currency (0) 5" xfId="11663" xr:uid="{00000000-0005-0000-0000-0000852D0000}"/>
    <cellStyle name="Link Currency (0) 50" xfId="11664" xr:uid="{00000000-0005-0000-0000-0000862D0000}"/>
    <cellStyle name="Link Currency (0) 51" xfId="11583" xr:uid="{00000000-0005-0000-0000-0000872D0000}"/>
    <cellStyle name="Link Currency (0) 6" xfId="11665" xr:uid="{00000000-0005-0000-0000-0000882D0000}"/>
    <cellStyle name="Link Currency (0) 7" xfId="11666" xr:uid="{00000000-0005-0000-0000-0000892D0000}"/>
    <cellStyle name="Link Currency (0) 8" xfId="11667" xr:uid="{00000000-0005-0000-0000-00008A2D0000}"/>
    <cellStyle name="Link Currency (0) 9" xfId="11668" xr:uid="{00000000-0005-0000-0000-00008B2D0000}"/>
    <cellStyle name="Link Currency (2)" xfId="85" xr:uid="{00000000-0005-0000-0000-00008C2D0000}"/>
    <cellStyle name="Link Currency (2) 10" xfId="11670" xr:uid="{00000000-0005-0000-0000-00008D2D0000}"/>
    <cellStyle name="Link Currency (2) 11" xfId="11671" xr:uid="{00000000-0005-0000-0000-00008E2D0000}"/>
    <cellStyle name="Link Currency (2) 12" xfId="11672" xr:uid="{00000000-0005-0000-0000-00008F2D0000}"/>
    <cellStyle name="Link Currency (2) 13" xfId="11673" xr:uid="{00000000-0005-0000-0000-0000902D0000}"/>
    <cellStyle name="Link Currency (2) 14" xfId="11674" xr:uid="{00000000-0005-0000-0000-0000912D0000}"/>
    <cellStyle name="Link Currency (2) 15" xfId="11675" xr:uid="{00000000-0005-0000-0000-0000922D0000}"/>
    <cellStyle name="Link Currency (2) 16" xfId="11676" xr:uid="{00000000-0005-0000-0000-0000932D0000}"/>
    <cellStyle name="Link Currency (2) 17" xfId="11677" xr:uid="{00000000-0005-0000-0000-0000942D0000}"/>
    <cellStyle name="Link Currency (2) 18" xfId="11678" xr:uid="{00000000-0005-0000-0000-0000952D0000}"/>
    <cellStyle name="Link Currency (2) 19" xfId="11679" xr:uid="{00000000-0005-0000-0000-0000962D0000}"/>
    <cellStyle name="Link Currency (2) 2" xfId="11680" xr:uid="{00000000-0005-0000-0000-0000972D0000}"/>
    <cellStyle name="Link Currency (2) 20" xfId="11681" xr:uid="{00000000-0005-0000-0000-0000982D0000}"/>
    <cellStyle name="Link Currency (2) 21" xfId="11682" xr:uid="{00000000-0005-0000-0000-0000992D0000}"/>
    <cellStyle name="Link Currency (2) 22" xfId="11683" xr:uid="{00000000-0005-0000-0000-00009A2D0000}"/>
    <cellStyle name="Link Currency (2) 23" xfId="11684" xr:uid="{00000000-0005-0000-0000-00009B2D0000}"/>
    <cellStyle name="Link Currency (2) 23 2" xfId="11685" xr:uid="{00000000-0005-0000-0000-00009C2D0000}"/>
    <cellStyle name="Link Currency (2) 23 3" xfId="11686" xr:uid="{00000000-0005-0000-0000-00009D2D0000}"/>
    <cellStyle name="Link Currency (2) 23 4" xfId="11687" xr:uid="{00000000-0005-0000-0000-00009E2D0000}"/>
    <cellStyle name="Link Currency (2) 23 5" xfId="11688" xr:uid="{00000000-0005-0000-0000-00009F2D0000}"/>
    <cellStyle name="Link Currency (2) 23 6" xfId="11689" xr:uid="{00000000-0005-0000-0000-0000A02D0000}"/>
    <cellStyle name="Link Currency (2) 23 7" xfId="11690" xr:uid="{00000000-0005-0000-0000-0000A12D0000}"/>
    <cellStyle name="Link Currency (2) 24" xfId="11691" xr:uid="{00000000-0005-0000-0000-0000A22D0000}"/>
    <cellStyle name="Link Currency (2) 24 2" xfId="11692" xr:uid="{00000000-0005-0000-0000-0000A32D0000}"/>
    <cellStyle name="Link Currency (2) 24 3" xfId="11693" xr:uid="{00000000-0005-0000-0000-0000A42D0000}"/>
    <cellStyle name="Link Currency (2) 24 4" xfId="11694" xr:uid="{00000000-0005-0000-0000-0000A52D0000}"/>
    <cellStyle name="Link Currency (2) 24 5" xfId="11695" xr:uid="{00000000-0005-0000-0000-0000A62D0000}"/>
    <cellStyle name="Link Currency (2) 24 6" xfId="11696" xr:uid="{00000000-0005-0000-0000-0000A72D0000}"/>
    <cellStyle name="Link Currency (2) 24 7" xfId="11697" xr:uid="{00000000-0005-0000-0000-0000A82D0000}"/>
    <cellStyle name="Link Currency (2) 25" xfId="11698" xr:uid="{00000000-0005-0000-0000-0000A92D0000}"/>
    <cellStyle name="Link Currency (2) 25 2" xfId="11699" xr:uid="{00000000-0005-0000-0000-0000AA2D0000}"/>
    <cellStyle name="Link Currency (2) 25 3" xfId="11700" xr:uid="{00000000-0005-0000-0000-0000AB2D0000}"/>
    <cellStyle name="Link Currency (2) 25 4" xfId="11701" xr:uid="{00000000-0005-0000-0000-0000AC2D0000}"/>
    <cellStyle name="Link Currency (2) 25 5" xfId="11702" xr:uid="{00000000-0005-0000-0000-0000AD2D0000}"/>
    <cellStyle name="Link Currency (2) 25 6" xfId="11703" xr:uid="{00000000-0005-0000-0000-0000AE2D0000}"/>
    <cellStyle name="Link Currency (2) 25 7" xfId="11704" xr:uid="{00000000-0005-0000-0000-0000AF2D0000}"/>
    <cellStyle name="Link Currency (2) 26" xfId="11705" xr:uid="{00000000-0005-0000-0000-0000B02D0000}"/>
    <cellStyle name="Link Currency (2) 26 2" xfId="11706" xr:uid="{00000000-0005-0000-0000-0000B12D0000}"/>
    <cellStyle name="Link Currency (2) 26 3" xfId="11707" xr:uid="{00000000-0005-0000-0000-0000B22D0000}"/>
    <cellStyle name="Link Currency (2) 26 4" xfId="11708" xr:uid="{00000000-0005-0000-0000-0000B32D0000}"/>
    <cellStyle name="Link Currency (2) 26 5" xfId="11709" xr:uid="{00000000-0005-0000-0000-0000B42D0000}"/>
    <cellStyle name="Link Currency (2) 26 6" xfId="11710" xr:uid="{00000000-0005-0000-0000-0000B52D0000}"/>
    <cellStyle name="Link Currency (2) 26 7" xfId="11711" xr:uid="{00000000-0005-0000-0000-0000B62D0000}"/>
    <cellStyle name="Link Currency (2) 27" xfId="11712" xr:uid="{00000000-0005-0000-0000-0000B72D0000}"/>
    <cellStyle name="Link Currency (2) 27 2" xfId="11713" xr:uid="{00000000-0005-0000-0000-0000B82D0000}"/>
    <cellStyle name="Link Currency (2) 27 3" xfId="11714" xr:uid="{00000000-0005-0000-0000-0000B92D0000}"/>
    <cellStyle name="Link Currency (2) 27 4" xfId="11715" xr:uid="{00000000-0005-0000-0000-0000BA2D0000}"/>
    <cellStyle name="Link Currency (2) 27 5" xfId="11716" xr:uid="{00000000-0005-0000-0000-0000BB2D0000}"/>
    <cellStyle name="Link Currency (2) 27 6" xfId="11717" xr:uid="{00000000-0005-0000-0000-0000BC2D0000}"/>
    <cellStyle name="Link Currency (2) 27 7" xfId="11718" xr:uid="{00000000-0005-0000-0000-0000BD2D0000}"/>
    <cellStyle name="Link Currency (2) 28" xfId="11719" xr:uid="{00000000-0005-0000-0000-0000BE2D0000}"/>
    <cellStyle name="Link Currency (2) 28 2" xfId="11720" xr:uid="{00000000-0005-0000-0000-0000BF2D0000}"/>
    <cellStyle name="Link Currency (2) 28 3" xfId="11721" xr:uid="{00000000-0005-0000-0000-0000C02D0000}"/>
    <cellStyle name="Link Currency (2) 28 4" xfId="11722" xr:uid="{00000000-0005-0000-0000-0000C12D0000}"/>
    <cellStyle name="Link Currency (2) 28 5" xfId="11723" xr:uid="{00000000-0005-0000-0000-0000C22D0000}"/>
    <cellStyle name="Link Currency (2) 28 6" xfId="11724" xr:uid="{00000000-0005-0000-0000-0000C32D0000}"/>
    <cellStyle name="Link Currency (2) 28 7" xfId="11725" xr:uid="{00000000-0005-0000-0000-0000C42D0000}"/>
    <cellStyle name="Link Currency (2) 29" xfId="11726" xr:uid="{00000000-0005-0000-0000-0000C52D0000}"/>
    <cellStyle name="Link Currency (2) 3" xfId="11727" xr:uid="{00000000-0005-0000-0000-0000C62D0000}"/>
    <cellStyle name="Link Currency (2) 30" xfId="11728" xr:uid="{00000000-0005-0000-0000-0000C72D0000}"/>
    <cellStyle name="Link Currency (2) 31" xfId="11729" xr:uid="{00000000-0005-0000-0000-0000C82D0000}"/>
    <cellStyle name="Link Currency (2) 32" xfId="11730" xr:uid="{00000000-0005-0000-0000-0000C92D0000}"/>
    <cellStyle name="Link Currency (2) 33" xfId="11731" xr:uid="{00000000-0005-0000-0000-0000CA2D0000}"/>
    <cellStyle name="Link Currency (2) 34" xfId="11732" xr:uid="{00000000-0005-0000-0000-0000CB2D0000}"/>
    <cellStyle name="Link Currency (2) 35" xfId="11733" xr:uid="{00000000-0005-0000-0000-0000CC2D0000}"/>
    <cellStyle name="Link Currency (2) 36" xfId="11734" xr:uid="{00000000-0005-0000-0000-0000CD2D0000}"/>
    <cellStyle name="Link Currency (2) 37" xfId="11735" xr:uid="{00000000-0005-0000-0000-0000CE2D0000}"/>
    <cellStyle name="Link Currency (2) 38" xfId="11736" xr:uid="{00000000-0005-0000-0000-0000CF2D0000}"/>
    <cellStyle name="Link Currency (2) 39" xfId="11737" xr:uid="{00000000-0005-0000-0000-0000D02D0000}"/>
    <cellStyle name="Link Currency (2) 4" xfId="11738" xr:uid="{00000000-0005-0000-0000-0000D12D0000}"/>
    <cellStyle name="Link Currency (2) 40" xfId="11739" xr:uid="{00000000-0005-0000-0000-0000D22D0000}"/>
    <cellStyle name="Link Currency (2) 41" xfId="11740" xr:uid="{00000000-0005-0000-0000-0000D32D0000}"/>
    <cellStyle name="Link Currency (2) 42" xfId="11741" xr:uid="{00000000-0005-0000-0000-0000D42D0000}"/>
    <cellStyle name="Link Currency (2) 43" xfId="11742" xr:uid="{00000000-0005-0000-0000-0000D52D0000}"/>
    <cellStyle name="Link Currency (2) 44" xfId="11743" xr:uid="{00000000-0005-0000-0000-0000D62D0000}"/>
    <cellStyle name="Link Currency (2) 45" xfId="11744" xr:uid="{00000000-0005-0000-0000-0000D72D0000}"/>
    <cellStyle name="Link Currency (2) 46" xfId="11745" xr:uid="{00000000-0005-0000-0000-0000D82D0000}"/>
    <cellStyle name="Link Currency (2) 47" xfId="11746" xr:uid="{00000000-0005-0000-0000-0000D92D0000}"/>
    <cellStyle name="Link Currency (2) 48" xfId="11747" xr:uid="{00000000-0005-0000-0000-0000DA2D0000}"/>
    <cellStyle name="Link Currency (2) 49" xfId="11748" xr:uid="{00000000-0005-0000-0000-0000DB2D0000}"/>
    <cellStyle name="Link Currency (2) 5" xfId="11749" xr:uid="{00000000-0005-0000-0000-0000DC2D0000}"/>
    <cellStyle name="Link Currency (2) 50" xfId="11750" xr:uid="{00000000-0005-0000-0000-0000DD2D0000}"/>
    <cellStyle name="Link Currency (2) 51" xfId="11669" xr:uid="{00000000-0005-0000-0000-0000DE2D0000}"/>
    <cellStyle name="Link Currency (2) 6" xfId="11751" xr:uid="{00000000-0005-0000-0000-0000DF2D0000}"/>
    <cellStyle name="Link Currency (2) 7" xfId="11752" xr:uid="{00000000-0005-0000-0000-0000E02D0000}"/>
    <cellStyle name="Link Currency (2) 8" xfId="11753" xr:uid="{00000000-0005-0000-0000-0000E12D0000}"/>
    <cellStyle name="Link Currency (2) 9" xfId="11754" xr:uid="{00000000-0005-0000-0000-0000E22D0000}"/>
    <cellStyle name="Link Units (0)" xfId="86" xr:uid="{00000000-0005-0000-0000-0000E32D0000}"/>
    <cellStyle name="Link Units (0) 10" xfId="11756" xr:uid="{00000000-0005-0000-0000-0000E42D0000}"/>
    <cellStyle name="Link Units (0) 11" xfId="11757" xr:uid="{00000000-0005-0000-0000-0000E52D0000}"/>
    <cellStyle name="Link Units (0) 12" xfId="11758" xr:uid="{00000000-0005-0000-0000-0000E62D0000}"/>
    <cellStyle name="Link Units (0) 13" xfId="11759" xr:uid="{00000000-0005-0000-0000-0000E72D0000}"/>
    <cellStyle name="Link Units (0) 14" xfId="11760" xr:uid="{00000000-0005-0000-0000-0000E82D0000}"/>
    <cellStyle name="Link Units (0) 15" xfId="11761" xr:uid="{00000000-0005-0000-0000-0000E92D0000}"/>
    <cellStyle name="Link Units (0) 16" xfId="11762" xr:uid="{00000000-0005-0000-0000-0000EA2D0000}"/>
    <cellStyle name="Link Units (0) 17" xfId="11763" xr:uid="{00000000-0005-0000-0000-0000EB2D0000}"/>
    <cellStyle name="Link Units (0) 18" xfId="11764" xr:uid="{00000000-0005-0000-0000-0000EC2D0000}"/>
    <cellStyle name="Link Units (0) 19" xfId="11765" xr:uid="{00000000-0005-0000-0000-0000ED2D0000}"/>
    <cellStyle name="Link Units (0) 2" xfId="11766" xr:uid="{00000000-0005-0000-0000-0000EE2D0000}"/>
    <cellStyle name="Link Units (0) 20" xfId="11767" xr:uid="{00000000-0005-0000-0000-0000EF2D0000}"/>
    <cellStyle name="Link Units (0) 21" xfId="11768" xr:uid="{00000000-0005-0000-0000-0000F02D0000}"/>
    <cellStyle name="Link Units (0) 22" xfId="11769" xr:uid="{00000000-0005-0000-0000-0000F12D0000}"/>
    <cellStyle name="Link Units (0) 23" xfId="11770" xr:uid="{00000000-0005-0000-0000-0000F22D0000}"/>
    <cellStyle name="Link Units (0) 23 2" xfId="11771" xr:uid="{00000000-0005-0000-0000-0000F32D0000}"/>
    <cellStyle name="Link Units (0) 23 3" xfId="11772" xr:uid="{00000000-0005-0000-0000-0000F42D0000}"/>
    <cellStyle name="Link Units (0) 23 4" xfId="11773" xr:uid="{00000000-0005-0000-0000-0000F52D0000}"/>
    <cellStyle name="Link Units (0) 23 5" xfId="11774" xr:uid="{00000000-0005-0000-0000-0000F62D0000}"/>
    <cellStyle name="Link Units (0) 23 6" xfId="11775" xr:uid="{00000000-0005-0000-0000-0000F72D0000}"/>
    <cellStyle name="Link Units (0) 23 7" xfId="11776" xr:uid="{00000000-0005-0000-0000-0000F82D0000}"/>
    <cellStyle name="Link Units (0) 24" xfId="11777" xr:uid="{00000000-0005-0000-0000-0000F92D0000}"/>
    <cellStyle name="Link Units (0) 24 2" xfId="11778" xr:uid="{00000000-0005-0000-0000-0000FA2D0000}"/>
    <cellStyle name="Link Units (0) 24 3" xfId="11779" xr:uid="{00000000-0005-0000-0000-0000FB2D0000}"/>
    <cellStyle name="Link Units (0) 24 4" xfId="11780" xr:uid="{00000000-0005-0000-0000-0000FC2D0000}"/>
    <cellStyle name="Link Units (0) 24 5" xfId="11781" xr:uid="{00000000-0005-0000-0000-0000FD2D0000}"/>
    <cellStyle name="Link Units (0) 24 6" xfId="11782" xr:uid="{00000000-0005-0000-0000-0000FE2D0000}"/>
    <cellStyle name="Link Units (0) 24 7" xfId="11783" xr:uid="{00000000-0005-0000-0000-0000FF2D0000}"/>
    <cellStyle name="Link Units (0) 25" xfId="11784" xr:uid="{00000000-0005-0000-0000-0000002E0000}"/>
    <cellStyle name="Link Units (0) 25 2" xfId="11785" xr:uid="{00000000-0005-0000-0000-0000012E0000}"/>
    <cellStyle name="Link Units (0) 25 3" xfId="11786" xr:uid="{00000000-0005-0000-0000-0000022E0000}"/>
    <cellStyle name="Link Units (0) 25 4" xfId="11787" xr:uid="{00000000-0005-0000-0000-0000032E0000}"/>
    <cellStyle name="Link Units (0) 25 5" xfId="11788" xr:uid="{00000000-0005-0000-0000-0000042E0000}"/>
    <cellStyle name="Link Units (0) 25 6" xfId="11789" xr:uid="{00000000-0005-0000-0000-0000052E0000}"/>
    <cellStyle name="Link Units (0) 25 7" xfId="11790" xr:uid="{00000000-0005-0000-0000-0000062E0000}"/>
    <cellStyle name="Link Units (0) 26" xfId="11791" xr:uid="{00000000-0005-0000-0000-0000072E0000}"/>
    <cellStyle name="Link Units (0) 26 2" xfId="11792" xr:uid="{00000000-0005-0000-0000-0000082E0000}"/>
    <cellStyle name="Link Units (0) 26 3" xfId="11793" xr:uid="{00000000-0005-0000-0000-0000092E0000}"/>
    <cellStyle name="Link Units (0) 26 4" xfId="11794" xr:uid="{00000000-0005-0000-0000-00000A2E0000}"/>
    <cellStyle name="Link Units (0) 26 5" xfId="11795" xr:uid="{00000000-0005-0000-0000-00000B2E0000}"/>
    <cellStyle name="Link Units (0) 26 6" xfId="11796" xr:uid="{00000000-0005-0000-0000-00000C2E0000}"/>
    <cellStyle name="Link Units (0) 26 7" xfId="11797" xr:uid="{00000000-0005-0000-0000-00000D2E0000}"/>
    <cellStyle name="Link Units (0) 27" xfId="11798" xr:uid="{00000000-0005-0000-0000-00000E2E0000}"/>
    <cellStyle name="Link Units (0) 27 2" xfId="11799" xr:uid="{00000000-0005-0000-0000-00000F2E0000}"/>
    <cellStyle name="Link Units (0) 27 3" xfId="11800" xr:uid="{00000000-0005-0000-0000-0000102E0000}"/>
    <cellStyle name="Link Units (0) 27 4" xfId="11801" xr:uid="{00000000-0005-0000-0000-0000112E0000}"/>
    <cellStyle name="Link Units (0) 27 5" xfId="11802" xr:uid="{00000000-0005-0000-0000-0000122E0000}"/>
    <cellStyle name="Link Units (0) 27 6" xfId="11803" xr:uid="{00000000-0005-0000-0000-0000132E0000}"/>
    <cellStyle name="Link Units (0) 27 7" xfId="11804" xr:uid="{00000000-0005-0000-0000-0000142E0000}"/>
    <cellStyle name="Link Units (0) 28" xfId="11805" xr:uid="{00000000-0005-0000-0000-0000152E0000}"/>
    <cellStyle name="Link Units (0) 28 2" xfId="11806" xr:uid="{00000000-0005-0000-0000-0000162E0000}"/>
    <cellStyle name="Link Units (0) 28 3" xfId="11807" xr:uid="{00000000-0005-0000-0000-0000172E0000}"/>
    <cellStyle name="Link Units (0) 28 4" xfId="11808" xr:uid="{00000000-0005-0000-0000-0000182E0000}"/>
    <cellStyle name="Link Units (0) 28 5" xfId="11809" xr:uid="{00000000-0005-0000-0000-0000192E0000}"/>
    <cellStyle name="Link Units (0) 28 6" xfId="11810" xr:uid="{00000000-0005-0000-0000-00001A2E0000}"/>
    <cellStyle name="Link Units (0) 28 7" xfId="11811" xr:uid="{00000000-0005-0000-0000-00001B2E0000}"/>
    <cellStyle name="Link Units (0) 29" xfId="11812" xr:uid="{00000000-0005-0000-0000-00001C2E0000}"/>
    <cellStyle name="Link Units (0) 3" xfId="11813" xr:uid="{00000000-0005-0000-0000-00001D2E0000}"/>
    <cellStyle name="Link Units (0) 30" xfId="11814" xr:uid="{00000000-0005-0000-0000-00001E2E0000}"/>
    <cellStyle name="Link Units (0) 31" xfId="11815" xr:uid="{00000000-0005-0000-0000-00001F2E0000}"/>
    <cellStyle name="Link Units (0) 32" xfId="11816" xr:uid="{00000000-0005-0000-0000-0000202E0000}"/>
    <cellStyle name="Link Units (0) 33" xfId="11817" xr:uid="{00000000-0005-0000-0000-0000212E0000}"/>
    <cellStyle name="Link Units (0) 34" xfId="11818" xr:uid="{00000000-0005-0000-0000-0000222E0000}"/>
    <cellStyle name="Link Units (0) 35" xfId="11819" xr:uid="{00000000-0005-0000-0000-0000232E0000}"/>
    <cellStyle name="Link Units (0) 36" xfId="11820" xr:uid="{00000000-0005-0000-0000-0000242E0000}"/>
    <cellStyle name="Link Units (0) 37" xfId="11821" xr:uid="{00000000-0005-0000-0000-0000252E0000}"/>
    <cellStyle name="Link Units (0) 38" xfId="11822" xr:uid="{00000000-0005-0000-0000-0000262E0000}"/>
    <cellStyle name="Link Units (0) 39" xfId="11823" xr:uid="{00000000-0005-0000-0000-0000272E0000}"/>
    <cellStyle name="Link Units (0) 4" xfId="11824" xr:uid="{00000000-0005-0000-0000-0000282E0000}"/>
    <cellStyle name="Link Units (0) 40" xfId="11825" xr:uid="{00000000-0005-0000-0000-0000292E0000}"/>
    <cellStyle name="Link Units (0) 41" xfId="11826" xr:uid="{00000000-0005-0000-0000-00002A2E0000}"/>
    <cellStyle name="Link Units (0) 42" xfId="11827" xr:uid="{00000000-0005-0000-0000-00002B2E0000}"/>
    <cellStyle name="Link Units (0) 43" xfId="11828" xr:uid="{00000000-0005-0000-0000-00002C2E0000}"/>
    <cellStyle name="Link Units (0) 44" xfId="11829" xr:uid="{00000000-0005-0000-0000-00002D2E0000}"/>
    <cellStyle name="Link Units (0) 45" xfId="11830" xr:uid="{00000000-0005-0000-0000-00002E2E0000}"/>
    <cellStyle name="Link Units (0) 46" xfId="11831" xr:uid="{00000000-0005-0000-0000-00002F2E0000}"/>
    <cellStyle name="Link Units (0) 47" xfId="11832" xr:uid="{00000000-0005-0000-0000-0000302E0000}"/>
    <cellStyle name="Link Units (0) 48" xfId="11833" xr:uid="{00000000-0005-0000-0000-0000312E0000}"/>
    <cellStyle name="Link Units (0) 49" xfId="11834" xr:uid="{00000000-0005-0000-0000-0000322E0000}"/>
    <cellStyle name="Link Units (0) 5" xfId="11835" xr:uid="{00000000-0005-0000-0000-0000332E0000}"/>
    <cellStyle name="Link Units (0) 50" xfId="11836" xr:uid="{00000000-0005-0000-0000-0000342E0000}"/>
    <cellStyle name="Link Units (0) 51" xfId="11755" xr:uid="{00000000-0005-0000-0000-0000352E0000}"/>
    <cellStyle name="Link Units (0) 6" xfId="11837" xr:uid="{00000000-0005-0000-0000-0000362E0000}"/>
    <cellStyle name="Link Units (0) 7" xfId="11838" xr:uid="{00000000-0005-0000-0000-0000372E0000}"/>
    <cellStyle name="Link Units (0) 8" xfId="11839" xr:uid="{00000000-0005-0000-0000-0000382E0000}"/>
    <cellStyle name="Link Units (0) 9" xfId="11840" xr:uid="{00000000-0005-0000-0000-0000392E0000}"/>
    <cellStyle name="Link Units (1)" xfId="87" xr:uid="{00000000-0005-0000-0000-00003A2E0000}"/>
    <cellStyle name="Link Units (1) 10" xfId="11842" xr:uid="{00000000-0005-0000-0000-00003B2E0000}"/>
    <cellStyle name="Link Units (1) 11" xfId="11843" xr:uid="{00000000-0005-0000-0000-00003C2E0000}"/>
    <cellStyle name="Link Units (1) 12" xfId="11844" xr:uid="{00000000-0005-0000-0000-00003D2E0000}"/>
    <cellStyle name="Link Units (1) 13" xfId="11845" xr:uid="{00000000-0005-0000-0000-00003E2E0000}"/>
    <cellStyle name="Link Units (1) 14" xfId="11846" xr:uid="{00000000-0005-0000-0000-00003F2E0000}"/>
    <cellStyle name="Link Units (1) 15" xfId="11847" xr:uid="{00000000-0005-0000-0000-0000402E0000}"/>
    <cellStyle name="Link Units (1) 16" xfId="11848" xr:uid="{00000000-0005-0000-0000-0000412E0000}"/>
    <cellStyle name="Link Units (1) 17" xfId="11849" xr:uid="{00000000-0005-0000-0000-0000422E0000}"/>
    <cellStyle name="Link Units (1) 18" xfId="11850" xr:uid="{00000000-0005-0000-0000-0000432E0000}"/>
    <cellStyle name="Link Units (1) 19" xfId="11851" xr:uid="{00000000-0005-0000-0000-0000442E0000}"/>
    <cellStyle name="Link Units (1) 2" xfId="11852" xr:uid="{00000000-0005-0000-0000-0000452E0000}"/>
    <cellStyle name="Link Units (1) 20" xfId="11853" xr:uid="{00000000-0005-0000-0000-0000462E0000}"/>
    <cellStyle name="Link Units (1) 21" xfId="11854" xr:uid="{00000000-0005-0000-0000-0000472E0000}"/>
    <cellStyle name="Link Units (1) 22" xfId="11855" xr:uid="{00000000-0005-0000-0000-0000482E0000}"/>
    <cellStyle name="Link Units (1) 23" xfId="11856" xr:uid="{00000000-0005-0000-0000-0000492E0000}"/>
    <cellStyle name="Link Units (1) 23 2" xfId="11857" xr:uid="{00000000-0005-0000-0000-00004A2E0000}"/>
    <cellStyle name="Link Units (1) 23 3" xfId="11858" xr:uid="{00000000-0005-0000-0000-00004B2E0000}"/>
    <cellStyle name="Link Units (1) 23 4" xfId="11859" xr:uid="{00000000-0005-0000-0000-00004C2E0000}"/>
    <cellStyle name="Link Units (1) 23 5" xfId="11860" xr:uid="{00000000-0005-0000-0000-00004D2E0000}"/>
    <cellStyle name="Link Units (1) 23 6" xfId="11861" xr:uid="{00000000-0005-0000-0000-00004E2E0000}"/>
    <cellStyle name="Link Units (1) 23 7" xfId="11862" xr:uid="{00000000-0005-0000-0000-00004F2E0000}"/>
    <cellStyle name="Link Units (1) 24" xfId="11863" xr:uid="{00000000-0005-0000-0000-0000502E0000}"/>
    <cellStyle name="Link Units (1) 24 2" xfId="11864" xr:uid="{00000000-0005-0000-0000-0000512E0000}"/>
    <cellStyle name="Link Units (1) 24 3" xfId="11865" xr:uid="{00000000-0005-0000-0000-0000522E0000}"/>
    <cellStyle name="Link Units (1) 24 4" xfId="11866" xr:uid="{00000000-0005-0000-0000-0000532E0000}"/>
    <cellStyle name="Link Units (1) 24 5" xfId="11867" xr:uid="{00000000-0005-0000-0000-0000542E0000}"/>
    <cellStyle name="Link Units (1) 24 6" xfId="11868" xr:uid="{00000000-0005-0000-0000-0000552E0000}"/>
    <cellStyle name="Link Units (1) 24 7" xfId="11869" xr:uid="{00000000-0005-0000-0000-0000562E0000}"/>
    <cellStyle name="Link Units (1) 25" xfId="11870" xr:uid="{00000000-0005-0000-0000-0000572E0000}"/>
    <cellStyle name="Link Units (1) 25 2" xfId="11871" xr:uid="{00000000-0005-0000-0000-0000582E0000}"/>
    <cellStyle name="Link Units (1) 25 3" xfId="11872" xr:uid="{00000000-0005-0000-0000-0000592E0000}"/>
    <cellStyle name="Link Units (1) 25 4" xfId="11873" xr:uid="{00000000-0005-0000-0000-00005A2E0000}"/>
    <cellStyle name="Link Units (1) 25 5" xfId="11874" xr:uid="{00000000-0005-0000-0000-00005B2E0000}"/>
    <cellStyle name="Link Units (1) 25 6" xfId="11875" xr:uid="{00000000-0005-0000-0000-00005C2E0000}"/>
    <cellStyle name="Link Units (1) 25 7" xfId="11876" xr:uid="{00000000-0005-0000-0000-00005D2E0000}"/>
    <cellStyle name="Link Units (1) 26" xfId="11877" xr:uid="{00000000-0005-0000-0000-00005E2E0000}"/>
    <cellStyle name="Link Units (1) 26 2" xfId="11878" xr:uid="{00000000-0005-0000-0000-00005F2E0000}"/>
    <cellStyle name="Link Units (1) 26 3" xfId="11879" xr:uid="{00000000-0005-0000-0000-0000602E0000}"/>
    <cellStyle name="Link Units (1) 26 4" xfId="11880" xr:uid="{00000000-0005-0000-0000-0000612E0000}"/>
    <cellStyle name="Link Units (1) 26 5" xfId="11881" xr:uid="{00000000-0005-0000-0000-0000622E0000}"/>
    <cellStyle name="Link Units (1) 26 6" xfId="11882" xr:uid="{00000000-0005-0000-0000-0000632E0000}"/>
    <cellStyle name="Link Units (1) 26 7" xfId="11883" xr:uid="{00000000-0005-0000-0000-0000642E0000}"/>
    <cellStyle name="Link Units (1) 27" xfId="11884" xr:uid="{00000000-0005-0000-0000-0000652E0000}"/>
    <cellStyle name="Link Units (1) 27 2" xfId="11885" xr:uid="{00000000-0005-0000-0000-0000662E0000}"/>
    <cellStyle name="Link Units (1) 27 3" xfId="11886" xr:uid="{00000000-0005-0000-0000-0000672E0000}"/>
    <cellStyle name="Link Units (1) 27 4" xfId="11887" xr:uid="{00000000-0005-0000-0000-0000682E0000}"/>
    <cellStyle name="Link Units (1) 27 5" xfId="11888" xr:uid="{00000000-0005-0000-0000-0000692E0000}"/>
    <cellStyle name="Link Units (1) 27 6" xfId="11889" xr:uid="{00000000-0005-0000-0000-00006A2E0000}"/>
    <cellStyle name="Link Units (1) 27 7" xfId="11890" xr:uid="{00000000-0005-0000-0000-00006B2E0000}"/>
    <cellStyle name="Link Units (1) 28" xfId="11891" xr:uid="{00000000-0005-0000-0000-00006C2E0000}"/>
    <cellStyle name="Link Units (1) 28 2" xfId="11892" xr:uid="{00000000-0005-0000-0000-00006D2E0000}"/>
    <cellStyle name="Link Units (1) 28 3" xfId="11893" xr:uid="{00000000-0005-0000-0000-00006E2E0000}"/>
    <cellStyle name="Link Units (1) 28 4" xfId="11894" xr:uid="{00000000-0005-0000-0000-00006F2E0000}"/>
    <cellStyle name="Link Units (1) 28 5" xfId="11895" xr:uid="{00000000-0005-0000-0000-0000702E0000}"/>
    <cellStyle name="Link Units (1) 28 6" xfId="11896" xr:uid="{00000000-0005-0000-0000-0000712E0000}"/>
    <cellStyle name="Link Units (1) 28 7" xfId="11897" xr:uid="{00000000-0005-0000-0000-0000722E0000}"/>
    <cellStyle name="Link Units (1) 29" xfId="11898" xr:uid="{00000000-0005-0000-0000-0000732E0000}"/>
    <cellStyle name="Link Units (1) 3" xfId="11899" xr:uid="{00000000-0005-0000-0000-0000742E0000}"/>
    <cellStyle name="Link Units (1) 30" xfId="11900" xr:uid="{00000000-0005-0000-0000-0000752E0000}"/>
    <cellStyle name="Link Units (1) 31" xfId="11901" xr:uid="{00000000-0005-0000-0000-0000762E0000}"/>
    <cellStyle name="Link Units (1) 32" xfId="11902" xr:uid="{00000000-0005-0000-0000-0000772E0000}"/>
    <cellStyle name="Link Units (1) 33" xfId="11903" xr:uid="{00000000-0005-0000-0000-0000782E0000}"/>
    <cellStyle name="Link Units (1) 34" xfId="11904" xr:uid="{00000000-0005-0000-0000-0000792E0000}"/>
    <cellStyle name="Link Units (1) 35" xfId="11905" xr:uid="{00000000-0005-0000-0000-00007A2E0000}"/>
    <cellStyle name="Link Units (1) 36" xfId="11906" xr:uid="{00000000-0005-0000-0000-00007B2E0000}"/>
    <cellStyle name="Link Units (1) 37" xfId="11907" xr:uid="{00000000-0005-0000-0000-00007C2E0000}"/>
    <cellStyle name="Link Units (1) 38" xfId="11908" xr:uid="{00000000-0005-0000-0000-00007D2E0000}"/>
    <cellStyle name="Link Units (1) 39" xfId="11909" xr:uid="{00000000-0005-0000-0000-00007E2E0000}"/>
    <cellStyle name="Link Units (1) 4" xfId="11910" xr:uid="{00000000-0005-0000-0000-00007F2E0000}"/>
    <cellStyle name="Link Units (1) 40" xfId="11911" xr:uid="{00000000-0005-0000-0000-0000802E0000}"/>
    <cellStyle name="Link Units (1) 41" xfId="11912" xr:uid="{00000000-0005-0000-0000-0000812E0000}"/>
    <cellStyle name="Link Units (1) 42" xfId="11913" xr:uid="{00000000-0005-0000-0000-0000822E0000}"/>
    <cellStyle name="Link Units (1) 43" xfId="11914" xr:uid="{00000000-0005-0000-0000-0000832E0000}"/>
    <cellStyle name="Link Units (1) 44" xfId="11915" xr:uid="{00000000-0005-0000-0000-0000842E0000}"/>
    <cellStyle name="Link Units (1) 45" xfId="11916" xr:uid="{00000000-0005-0000-0000-0000852E0000}"/>
    <cellStyle name="Link Units (1) 46" xfId="11917" xr:uid="{00000000-0005-0000-0000-0000862E0000}"/>
    <cellStyle name="Link Units (1) 47" xfId="11918" xr:uid="{00000000-0005-0000-0000-0000872E0000}"/>
    <cellStyle name="Link Units (1) 48" xfId="11919" xr:uid="{00000000-0005-0000-0000-0000882E0000}"/>
    <cellStyle name="Link Units (1) 49" xfId="11920" xr:uid="{00000000-0005-0000-0000-0000892E0000}"/>
    <cellStyle name="Link Units (1) 5" xfId="11921" xr:uid="{00000000-0005-0000-0000-00008A2E0000}"/>
    <cellStyle name="Link Units (1) 50" xfId="11922" xr:uid="{00000000-0005-0000-0000-00008B2E0000}"/>
    <cellStyle name="Link Units (1) 51" xfId="11841" xr:uid="{00000000-0005-0000-0000-00008C2E0000}"/>
    <cellStyle name="Link Units (1) 6" xfId="11923" xr:uid="{00000000-0005-0000-0000-00008D2E0000}"/>
    <cellStyle name="Link Units (1) 7" xfId="11924" xr:uid="{00000000-0005-0000-0000-00008E2E0000}"/>
    <cellStyle name="Link Units (1) 8" xfId="11925" xr:uid="{00000000-0005-0000-0000-00008F2E0000}"/>
    <cellStyle name="Link Units (1) 9" xfId="11926" xr:uid="{00000000-0005-0000-0000-0000902E0000}"/>
    <cellStyle name="Link Units (2)" xfId="88" xr:uid="{00000000-0005-0000-0000-0000912E0000}"/>
    <cellStyle name="Link Units (2) 10" xfId="11928" xr:uid="{00000000-0005-0000-0000-0000922E0000}"/>
    <cellStyle name="Link Units (2) 11" xfId="11929" xr:uid="{00000000-0005-0000-0000-0000932E0000}"/>
    <cellStyle name="Link Units (2) 12" xfId="11930" xr:uid="{00000000-0005-0000-0000-0000942E0000}"/>
    <cellStyle name="Link Units (2) 13" xfId="11931" xr:uid="{00000000-0005-0000-0000-0000952E0000}"/>
    <cellStyle name="Link Units (2) 14" xfId="11932" xr:uid="{00000000-0005-0000-0000-0000962E0000}"/>
    <cellStyle name="Link Units (2) 15" xfId="11933" xr:uid="{00000000-0005-0000-0000-0000972E0000}"/>
    <cellStyle name="Link Units (2) 16" xfId="11934" xr:uid="{00000000-0005-0000-0000-0000982E0000}"/>
    <cellStyle name="Link Units (2) 17" xfId="11935" xr:uid="{00000000-0005-0000-0000-0000992E0000}"/>
    <cellStyle name="Link Units (2) 18" xfId="11936" xr:uid="{00000000-0005-0000-0000-00009A2E0000}"/>
    <cellStyle name="Link Units (2) 19" xfId="11937" xr:uid="{00000000-0005-0000-0000-00009B2E0000}"/>
    <cellStyle name="Link Units (2) 2" xfId="11938" xr:uid="{00000000-0005-0000-0000-00009C2E0000}"/>
    <cellStyle name="Link Units (2) 20" xfId="11939" xr:uid="{00000000-0005-0000-0000-00009D2E0000}"/>
    <cellStyle name="Link Units (2) 21" xfId="11940" xr:uid="{00000000-0005-0000-0000-00009E2E0000}"/>
    <cellStyle name="Link Units (2) 22" xfId="11941" xr:uid="{00000000-0005-0000-0000-00009F2E0000}"/>
    <cellStyle name="Link Units (2) 23" xfId="11942" xr:uid="{00000000-0005-0000-0000-0000A02E0000}"/>
    <cellStyle name="Link Units (2) 23 2" xfId="11943" xr:uid="{00000000-0005-0000-0000-0000A12E0000}"/>
    <cellStyle name="Link Units (2) 23 3" xfId="11944" xr:uid="{00000000-0005-0000-0000-0000A22E0000}"/>
    <cellStyle name="Link Units (2) 23 4" xfId="11945" xr:uid="{00000000-0005-0000-0000-0000A32E0000}"/>
    <cellStyle name="Link Units (2) 23 5" xfId="11946" xr:uid="{00000000-0005-0000-0000-0000A42E0000}"/>
    <cellStyle name="Link Units (2) 23 6" xfId="11947" xr:uid="{00000000-0005-0000-0000-0000A52E0000}"/>
    <cellStyle name="Link Units (2) 23 7" xfId="11948" xr:uid="{00000000-0005-0000-0000-0000A62E0000}"/>
    <cellStyle name="Link Units (2) 24" xfId="11949" xr:uid="{00000000-0005-0000-0000-0000A72E0000}"/>
    <cellStyle name="Link Units (2) 24 2" xfId="11950" xr:uid="{00000000-0005-0000-0000-0000A82E0000}"/>
    <cellStyle name="Link Units (2) 24 3" xfId="11951" xr:uid="{00000000-0005-0000-0000-0000A92E0000}"/>
    <cellStyle name="Link Units (2) 24 4" xfId="11952" xr:uid="{00000000-0005-0000-0000-0000AA2E0000}"/>
    <cellStyle name="Link Units (2) 24 5" xfId="11953" xr:uid="{00000000-0005-0000-0000-0000AB2E0000}"/>
    <cellStyle name="Link Units (2) 24 6" xfId="11954" xr:uid="{00000000-0005-0000-0000-0000AC2E0000}"/>
    <cellStyle name="Link Units (2) 24 7" xfId="11955" xr:uid="{00000000-0005-0000-0000-0000AD2E0000}"/>
    <cellStyle name="Link Units (2) 25" xfId="11956" xr:uid="{00000000-0005-0000-0000-0000AE2E0000}"/>
    <cellStyle name="Link Units (2) 25 2" xfId="11957" xr:uid="{00000000-0005-0000-0000-0000AF2E0000}"/>
    <cellStyle name="Link Units (2) 25 3" xfId="11958" xr:uid="{00000000-0005-0000-0000-0000B02E0000}"/>
    <cellStyle name="Link Units (2) 25 4" xfId="11959" xr:uid="{00000000-0005-0000-0000-0000B12E0000}"/>
    <cellStyle name="Link Units (2) 25 5" xfId="11960" xr:uid="{00000000-0005-0000-0000-0000B22E0000}"/>
    <cellStyle name="Link Units (2) 25 6" xfId="11961" xr:uid="{00000000-0005-0000-0000-0000B32E0000}"/>
    <cellStyle name="Link Units (2) 25 7" xfId="11962" xr:uid="{00000000-0005-0000-0000-0000B42E0000}"/>
    <cellStyle name="Link Units (2) 26" xfId="11963" xr:uid="{00000000-0005-0000-0000-0000B52E0000}"/>
    <cellStyle name="Link Units (2) 26 2" xfId="11964" xr:uid="{00000000-0005-0000-0000-0000B62E0000}"/>
    <cellStyle name="Link Units (2) 26 3" xfId="11965" xr:uid="{00000000-0005-0000-0000-0000B72E0000}"/>
    <cellStyle name="Link Units (2) 26 4" xfId="11966" xr:uid="{00000000-0005-0000-0000-0000B82E0000}"/>
    <cellStyle name="Link Units (2) 26 5" xfId="11967" xr:uid="{00000000-0005-0000-0000-0000B92E0000}"/>
    <cellStyle name="Link Units (2) 26 6" xfId="11968" xr:uid="{00000000-0005-0000-0000-0000BA2E0000}"/>
    <cellStyle name="Link Units (2) 26 7" xfId="11969" xr:uid="{00000000-0005-0000-0000-0000BB2E0000}"/>
    <cellStyle name="Link Units (2) 27" xfId="11970" xr:uid="{00000000-0005-0000-0000-0000BC2E0000}"/>
    <cellStyle name="Link Units (2) 27 2" xfId="11971" xr:uid="{00000000-0005-0000-0000-0000BD2E0000}"/>
    <cellStyle name="Link Units (2) 27 3" xfId="11972" xr:uid="{00000000-0005-0000-0000-0000BE2E0000}"/>
    <cellStyle name="Link Units (2) 27 4" xfId="11973" xr:uid="{00000000-0005-0000-0000-0000BF2E0000}"/>
    <cellStyle name="Link Units (2) 27 5" xfId="11974" xr:uid="{00000000-0005-0000-0000-0000C02E0000}"/>
    <cellStyle name="Link Units (2) 27 6" xfId="11975" xr:uid="{00000000-0005-0000-0000-0000C12E0000}"/>
    <cellStyle name="Link Units (2) 27 7" xfId="11976" xr:uid="{00000000-0005-0000-0000-0000C22E0000}"/>
    <cellStyle name="Link Units (2) 28" xfId="11977" xr:uid="{00000000-0005-0000-0000-0000C32E0000}"/>
    <cellStyle name="Link Units (2) 28 2" xfId="11978" xr:uid="{00000000-0005-0000-0000-0000C42E0000}"/>
    <cellStyle name="Link Units (2) 28 3" xfId="11979" xr:uid="{00000000-0005-0000-0000-0000C52E0000}"/>
    <cellStyle name="Link Units (2) 28 4" xfId="11980" xr:uid="{00000000-0005-0000-0000-0000C62E0000}"/>
    <cellStyle name="Link Units (2) 28 5" xfId="11981" xr:uid="{00000000-0005-0000-0000-0000C72E0000}"/>
    <cellStyle name="Link Units (2) 28 6" xfId="11982" xr:uid="{00000000-0005-0000-0000-0000C82E0000}"/>
    <cellStyle name="Link Units (2) 28 7" xfId="11983" xr:uid="{00000000-0005-0000-0000-0000C92E0000}"/>
    <cellStyle name="Link Units (2) 29" xfId="11984" xr:uid="{00000000-0005-0000-0000-0000CA2E0000}"/>
    <cellStyle name="Link Units (2) 3" xfId="11985" xr:uid="{00000000-0005-0000-0000-0000CB2E0000}"/>
    <cellStyle name="Link Units (2) 30" xfId="11986" xr:uid="{00000000-0005-0000-0000-0000CC2E0000}"/>
    <cellStyle name="Link Units (2) 31" xfId="11987" xr:uid="{00000000-0005-0000-0000-0000CD2E0000}"/>
    <cellStyle name="Link Units (2) 32" xfId="11988" xr:uid="{00000000-0005-0000-0000-0000CE2E0000}"/>
    <cellStyle name="Link Units (2) 33" xfId="11989" xr:uid="{00000000-0005-0000-0000-0000CF2E0000}"/>
    <cellStyle name="Link Units (2) 34" xfId="11990" xr:uid="{00000000-0005-0000-0000-0000D02E0000}"/>
    <cellStyle name="Link Units (2) 35" xfId="11991" xr:uid="{00000000-0005-0000-0000-0000D12E0000}"/>
    <cellStyle name="Link Units (2) 36" xfId="11992" xr:uid="{00000000-0005-0000-0000-0000D22E0000}"/>
    <cellStyle name="Link Units (2) 37" xfId="11993" xr:uid="{00000000-0005-0000-0000-0000D32E0000}"/>
    <cellStyle name="Link Units (2) 38" xfId="11994" xr:uid="{00000000-0005-0000-0000-0000D42E0000}"/>
    <cellStyle name="Link Units (2) 39" xfId="11995" xr:uid="{00000000-0005-0000-0000-0000D52E0000}"/>
    <cellStyle name="Link Units (2) 4" xfId="11996" xr:uid="{00000000-0005-0000-0000-0000D62E0000}"/>
    <cellStyle name="Link Units (2) 40" xfId="11997" xr:uid="{00000000-0005-0000-0000-0000D72E0000}"/>
    <cellStyle name="Link Units (2) 41" xfId="11998" xr:uid="{00000000-0005-0000-0000-0000D82E0000}"/>
    <cellStyle name="Link Units (2) 42" xfId="11999" xr:uid="{00000000-0005-0000-0000-0000D92E0000}"/>
    <cellStyle name="Link Units (2) 43" xfId="12000" xr:uid="{00000000-0005-0000-0000-0000DA2E0000}"/>
    <cellStyle name="Link Units (2) 44" xfId="12001" xr:uid="{00000000-0005-0000-0000-0000DB2E0000}"/>
    <cellStyle name="Link Units (2) 45" xfId="12002" xr:uid="{00000000-0005-0000-0000-0000DC2E0000}"/>
    <cellStyle name="Link Units (2) 46" xfId="12003" xr:uid="{00000000-0005-0000-0000-0000DD2E0000}"/>
    <cellStyle name="Link Units (2) 47" xfId="12004" xr:uid="{00000000-0005-0000-0000-0000DE2E0000}"/>
    <cellStyle name="Link Units (2) 48" xfId="12005" xr:uid="{00000000-0005-0000-0000-0000DF2E0000}"/>
    <cellStyle name="Link Units (2) 49" xfId="12006" xr:uid="{00000000-0005-0000-0000-0000E02E0000}"/>
    <cellStyle name="Link Units (2) 5" xfId="12007" xr:uid="{00000000-0005-0000-0000-0000E12E0000}"/>
    <cellStyle name="Link Units (2) 50" xfId="12008" xr:uid="{00000000-0005-0000-0000-0000E22E0000}"/>
    <cellStyle name="Link Units (2) 51" xfId="11927" xr:uid="{00000000-0005-0000-0000-0000E32E0000}"/>
    <cellStyle name="Link Units (2) 6" xfId="12009" xr:uid="{00000000-0005-0000-0000-0000E42E0000}"/>
    <cellStyle name="Link Units (2) 7" xfId="12010" xr:uid="{00000000-0005-0000-0000-0000E52E0000}"/>
    <cellStyle name="Link Units (2) 8" xfId="12011" xr:uid="{00000000-0005-0000-0000-0000E62E0000}"/>
    <cellStyle name="Link Units (2) 9" xfId="12012" xr:uid="{00000000-0005-0000-0000-0000E72E0000}"/>
    <cellStyle name="Linked Cell" xfId="30295" builtinId="24" customBuiltin="1"/>
    <cellStyle name="Linked Cell 10" xfId="12013" xr:uid="{00000000-0005-0000-0000-0000E92E0000}"/>
    <cellStyle name="Linked Cell 11" xfId="12014" xr:uid="{00000000-0005-0000-0000-0000EA2E0000}"/>
    <cellStyle name="Linked Cell 12" xfId="12015" xr:uid="{00000000-0005-0000-0000-0000EB2E0000}"/>
    <cellStyle name="Linked Cell 13" xfId="12016" xr:uid="{00000000-0005-0000-0000-0000EC2E0000}"/>
    <cellStyle name="Linked Cell 14" xfId="12017" xr:uid="{00000000-0005-0000-0000-0000ED2E0000}"/>
    <cellStyle name="Linked Cell 15" xfId="12018" xr:uid="{00000000-0005-0000-0000-0000EE2E0000}"/>
    <cellStyle name="Linked Cell 16" xfId="12019" xr:uid="{00000000-0005-0000-0000-0000EF2E0000}"/>
    <cellStyle name="Linked Cell 17" xfId="12020" xr:uid="{00000000-0005-0000-0000-0000F02E0000}"/>
    <cellStyle name="Linked Cell 18" xfId="12021" xr:uid="{00000000-0005-0000-0000-0000F12E0000}"/>
    <cellStyle name="Linked Cell 19" xfId="12022" xr:uid="{00000000-0005-0000-0000-0000F22E0000}"/>
    <cellStyle name="Linked Cell 2" xfId="12023" xr:uid="{00000000-0005-0000-0000-0000F32E0000}"/>
    <cellStyle name="Linked Cell 2 2" xfId="12024" xr:uid="{00000000-0005-0000-0000-0000F42E0000}"/>
    <cellStyle name="Linked Cell 2 3" xfId="12025" xr:uid="{00000000-0005-0000-0000-0000F52E0000}"/>
    <cellStyle name="Linked Cell 2 4" xfId="12026" xr:uid="{00000000-0005-0000-0000-0000F62E0000}"/>
    <cellStyle name="Linked Cell 2 5" xfId="12027" xr:uid="{00000000-0005-0000-0000-0000F72E0000}"/>
    <cellStyle name="Linked Cell 2 6" xfId="12028" xr:uid="{00000000-0005-0000-0000-0000F82E0000}"/>
    <cellStyle name="Linked Cell 2 7" xfId="12029" xr:uid="{00000000-0005-0000-0000-0000F92E0000}"/>
    <cellStyle name="Linked Cell 2 8" xfId="12030" xr:uid="{00000000-0005-0000-0000-0000FA2E0000}"/>
    <cellStyle name="Linked Cell 20" xfId="12031" xr:uid="{00000000-0005-0000-0000-0000FB2E0000}"/>
    <cellStyle name="Linked Cell 21" xfId="12032" xr:uid="{00000000-0005-0000-0000-0000FC2E0000}"/>
    <cellStyle name="Linked Cell 22" xfId="12033" xr:uid="{00000000-0005-0000-0000-0000FD2E0000}"/>
    <cellStyle name="Linked Cell 23" xfId="12034" xr:uid="{00000000-0005-0000-0000-0000FE2E0000}"/>
    <cellStyle name="Linked Cell 23 2" xfId="12035" xr:uid="{00000000-0005-0000-0000-0000FF2E0000}"/>
    <cellStyle name="Linked Cell 23 2 2" xfId="12036" xr:uid="{00000000-0005-0000-0000-0000002F0000}"/>
    <cellStyle name="Linked Cell 23 2 3" xfId="12037" xr:uid="{00000000-0005-0000-0000-0000012F0000}"/>
    <cellStyle name="Linked Cell 23 2 4" xfId="12038" xr:uid="{00000000-0005-0000-0000-0000022F0000}"/>
    <cellStyle name="Linked Cell 23 2 5" xfId="12039" xr:uid="{00000000-0005-0000-0000-0000032F0000}"/>
    <cellStyle name="Linked Cell 23 2 6" xfId="12040" xr:uid="{00000000-0005-0000-0000-0000042F0000}"/>
    <cellStyle name="Linked Cell 23 2 7" xfId="12041" xr:uid="{00000000-0005-0000-0000-0000052F0000}"/>
    <cellStyle name="Linked Cell 23 3" xfId="12042" xr:uid="{00000000-0005-0000-0000-0000062F0000}"/>
    <cellStyle name="Linked Cell 23 4" xfId="12043" xr:uid="{00000000-0005-0000-0000-0000072F0000}"/>
    <cellStyle name="Linked Cell 23 5" xfId="12044" xr:uid="{00000000-0005-0000-0000-0000082F0000}"/>
    <cellStyle name="Linked Cell 23 6" xfId="12045" xr:uid="{00000000-0005-0000-0000-0000092F0000}"/>
    <cellStyle name="Linked Cell 23 7" xfId="12046" xr:uid="{00000000-0005-0000-0000-00000A2F0000}"/>
    <cellStyle name="Linked Cell 24" xfId="12047" xr:uid="{00000000-0005-0000-0000-00000B2F0000}"/>
    <cellStyle name="Linked Cell 25" xfId="12048" xr:uid="{00000000-0005-0000-0000-00000C2F0000}"/>
    <cellStyle name="Linked Cell 26" xfId="12049" xr:uid="{00000000-0005-0000-0000-00000D2F0000}"/>
    <cellStyle name="Linked Cell 27" xfId="12050" xr:uid="{00000000-0005-0000-0000-00000E2F0000}"/>
    <cellStyle name="Linked Cell 28" xfId="12051" xr:uid="{00000000-0005-0000-0000-00000F2F0000}"/>
    <cellStyle name="Linked Cell 29" xfId="12052" xr:uid="{00000000-0005-0000-0000-0000102F0000}"/>
    <cellStyle name="Linked Cell 3" xfId="12053" xr:uid="{00000000-0005-0000-0000-0000112F0000}"/>
    <cellStyle name="Linked Cell 3 2" xfId="12054" xr:uid="{00000000-0005-0000-0000-0000122F0000}"/>
    <cellStyle name="Linked Cell 3 3" xfId="12055" xr:uid="{00000000-0005-0000-0000-0000132F0000}"/>
    <cellStyle name="Linked Cell 3 4" xfId="12056" xr:uid="{00000000-0005-0000-0000-0000142F0000}"/>
    <cellStyle name="Linked Cell 3 5" xfId="12057" xr:uid="{00000000-0005-0000-0000-0000152F0000}"/>
    <cellStyle name="Linked Cell 3 6" xfId="12058" xr:uid="{00000000-0005-0000-0000-0000162F0000}"/>
    <cellStyle name="Linked Cell 3 7" xfId="12059" xr:uid="{00000000-0005-0000-0000-0000172F0000}"/>
    <cellStyle name="Linked Cell 3 8" xfId="12060" xr:uid="{00000000-0005-0000-0000-0000182F0000}"/>
    <cellStyle name="Linked Cell 30" xfId="12061" xr:uid="{00000000-0005-0000-0000-0000192F0000}"/>
    <cellStyle name="Linked Cell 31" xfId="12062" xr:uid="{00000000-0005-0000-0000-00001A2F0000}"/>
    <cellStyle name="Linked Cell 32" xfId="12063" xr:uid="{00000000-0005-0000-0000-00001B2F0000}"/>
    <cellStyle name="Linked Cell 33" xfId="12064" xr:uid="{00000000-0005-0000-0000-00001C2F0000}"/>
    <cellStyle name="Linked Cell 34" xfId="12065" xr:uid="{00000000-0005-0000-0000-00001D2F0000}"/>
    <cellStyle name="Linked Cell 35" xfId="12066" xr:uid="{00000000-0005-0000-0000-00001E2F0000}"/>
    <cellStyle name="Linked Cell 36" xfId="12067" xr:uid="{00000000-0005-0000-0000-00001F2F0000}"/>
    <cellStyle name="Linked Cell 37" xfId="12068" xr:uid="{00000000-0005-0000-0000-0000202F0000}"/>
    <cellStyle name="Linked Cell 38" xfId="12069" xr:uid="{00000000-0005-0000-0000-0000212F0000}"/>
    <cellStyle name="Linked Cell 39" xfId="12070" xr:uid="{00000000-0005-0000-0000-0000222F0000}"/>
    <cellStyle name="Linked Cell 4" xfId="12071" xr:uid="{00000000-0005-0000-0000-0000232F0000}"/>
    <cellStyle name="Linked Cell 4 2" xfId="12072" xr:uid="{00000000-0005-0000-0000-0000242F0000}"/>
    <cellStyle name="Linked Cell 4 3" xfId="12073" xr:uid="{00000000-0005-0000-0000-0000252F0000}"/>
    <cellStyle name="Linked Cell 4 4" xfId="12074" xr:uid="{00000000-0005-0000-0000-0000262F0000}"/>
    <cellStyle name="Linked Cell 4 5" xfId="12075" xr:uid="{00000000-0005-0000-0000-0000272F0000}"/>
    <cellStyle name="Linked Cell 4 6" xfId="12076" xr:uid="{00000000-0005-0000-0000-0000282F0000}"/>
    <cellStyle name="Linked Cell 4 7" xfId="12077" xr:uid="{00000000-0005-0000-0000-0000292F0000}"/>
    <cellStyle name="Linked Cell 4 8" xfId="12078" xr:uid="{00000000-0005-0000-0000-00002A2F0000}"/>
    <cellStyle name="Linked Cell 40" xfId="12079" xr:uid="{00000000-0005-0000-0000-00002B2F0000}"/>
    <cellStyle name="Linked Cell 41" xfId="12080" xr:uid="{00000000-0005-0000-0000-00002C2F0000}"/>
    <cellStyle name="Linked Cell 42" xfId="12081" xr:uid="{00000000-0005-0000-0000-00002D2F0000}"/>
    <cellStyle name="Linked Cell 43" xfId="12082" xr:uid="{00000000-0005-0000-0000-00002E2F0000}"/>
    <cellStyle name="Linked Cell 44" xfId="12083" xr:uid="{00000000-0005-0000-0000-00002F2F0000}"/>
    <cellStyle name="Linked Cell 45" xfId="12084" xr:uid="{00000000-0005-0000-0000-0000302F0000}"/>
    <cellStyle name="Linked Cell 46" xfId="12085" xr:uid="{00000000-0005-0000-0000-0000312F0000}"/>
    <cellStyle name="Linked Cell 47" xfId="12086" xr:uid="{00000000-0005-0000-0000-0000322F0000}"/>
    <cellStyle name="Linked Cell 48" xfId="12087" xr:uid="{00000000-0005-0000-0000-0000332F0000}"/>
    <cellStyle name="Linked Cell 49" xfId="12088" xr:uid="{00000000-0005-0000-0000-0000342F0000}"/>
    <cellStyle name="Linked Cell 5" xfId="12089" xr:uid="{00000000-0005-0000-0000-0000352F0000}"/>
    <cellStyle name="Linked Cell 5 2" xfId="12090" xr:uid="{00000000-0005-0000-0000-0000362F0000}"/>
    <cellStyle name="Linked Cell 5 3" xfId="12091" xr:uid="{00000000-0005-0000-0000-0000372F0000}"/>
    <cellStyle name="Linked Cell 5 4" xfId="12092" xr:uid="{00000000-0005-0000-0000-0000382F0000}"/>
    <cellStyle name="Linked Cell 5 5" xfId="12093" xr:uid="{00000000-0005-0000-0000-0000392F0000}"/>
    <cellStyle name="Linked Cell 5 6" xfId="12094" xr:uid="{00000000-0005-0000-0000-00003A2F0000}"/>
    <cellStyle name="Linked Cell 5 7" xfId="12095" xr:uid="{00000000-0005-0000-0000-00003B2F0000}"/>
    <cellStyle name="Linked Cell 50" xfId="12096" xr:uid="{00000000-0005-0000-0000-00003C2F0000}"/>
    <cellStyle name="Linked Cell 51" xfId="12097" xr:uid="{00000000-0005-0000-0000-00003D2F0000}"/>
    <cellStyle name="Linked Cell 52" xfId="12098" xr:uid="{00000000-0005-0000-0000-00003E2F0000}"/>
    <cellStyle name="Linked Cell 53" xfId="12099" xr:uid="{00000000-0005-0000-0000-00003F2F0000}"/>
    <cellStyle name="Linked Cell 54" xfId="12100" xr:uid="{00000000-0005-0000-0000-0000402F0000}"/>
    <cellStyle name="Linked Cell 55" xfId="12101" xr:uid="{00000000-0005-0000-0000-0000412F0000}"/>
    <cellStyle name="Linked Cell 56" xfId="12102" xr:uid="{00000000-0005-0000-0000-0000422F0000}"/>
    <cellStyle name="Linked Cell 57" xfId="12103" xr:uid="{00000000-0005-0000-0000-0000432F0000}"/>
    <cellStyle name="Linked Cell 58" xfId="12104" xr:uid="{00000000-0005-0000-0000-0000442F0000}"/>
    <cellStyle name="Linked Cell 59" xfId="12105" xr:uid="{00000000-0005-0000-0000-0000452F0000}"/>
    <cellStyle name="Linked Cell 6" xfId="12106" xr:uid="{00000000-0005-0000-0000-0000462F0000}"/>
    <cellStyle name="Linked Cell 6 2" xfId="12107" xr:uid="{00000000-0005-0000-0000-0000472F0000}"/>
    <cellStyle name="Linked Cell 6 3" xfId="12108" xr:uid="{00000000-0005-0000-0000-0000482F0000}"/>
    <cellStyle name="Linked Cell 6 4" xfId="12109" xr:uid="{00000000-0005-0000-0000-0000492F0000}"/>
    <cellStyle name="Linked Cell 6 5" xfId="12110" xr:uid="{00000000-0005-0000-0000-00004A2F0000}"/>
    <cellStyle name="Linked Cell 6 6" xfId="12111" xr:uid="{00000000-0005-0000-0000-00004B2F0000}"/>
    <cellStyle name="Linked Cell 6 7" xfId="12112" xr:uid="{00000000-0005-0000-0000-00004C2F0000}"/>
    <cellStyle name="Linked Cell 60" xfId="12113" xr:uid="{00000000-0005-0000-0000-00004D2F0000}"/>
    <cellStyle name="Linked Cell 61" xfId="12114" xr:uid="{00000000-0005-0000-0000-00004E2F0000}"/>
    <cellStyle name="Linked Cell 62" xfId="12115" xr:uid="{00000000-0005-0000-0000-00004F2F0000}"/>
    <cellStyle name="Linked Cell 63" xfId="12116" xr:uid="{00000000-0005-0000-0000-0000502F0000}"/>
    <cellStyle name="Linked Cell 64" xfId="12117" xr:uid="{00000000-0005-0000-0000-0000512F0000}"/>
    <cellStyle name="Linked Cell 65" xfId="12118" xr:uid="{00000000-0005-0000-0000-0000522F0000}"/>
    <cellStyle name="Linked Cell 66" xfId="12119" xr:uid="{00000000-0005-0000-0000-0000532F0000}"/>
    <cellStyle name="Linked Cell 67" xfId="12120" xr:uid="{00000000-0005-0000-0000-0000542F0000}"/>
    <cellStyle name="Linked Cell 68" xfId="12121" xr:uid="{00000000-0005-0000-0000-0000552F0000}"/>
    <cellStyle name="Linked Cell 69" xfId="12122" xr:uid="{00000000-0005-0000-0000-0000562F0000}"/>
    <cellStyle name="Linked Cell 7" xfId="12123" xr:uid="{00000000-0005-0000-0000-0000572F0000}"/>
    <cellStyle name="Linked Cell 7 2" xfId="12124" xr:uid="{00000000-0005-0000-0000-0000582F0000}"/>
    <cellStyle name="Linked Cell 7 3" xfId="12125" xr:uid="{00000000-0005-0000-0000-0000592F0000}"/>
    <cellStyle name="Linked Cell 7 4" xfId="12126" xr:uid="{00000000-0005-0000-0000-00005A2F0000}"/>
    <cellStyle name="Linked Cell 7 5" xfId="12127" xr:uid="{00000000-0005-0000-0000-00005B2F0000}"/>
    <cellStyle name="Linked Cell 7 6" xfId="12128" xr:uid="{00000000-0005-0000-0000-00005C2F0000}"/>
    <cellStyle name="Linked Cell 7 7" xfId="12129" xr:uid="{00000000-0005-0000-0000-00005D2F0000}"/>
    <cellStyle name="Linked Cell 70" xfId="12130" xr:uid="{00000000-0005-0000-0000-00005E2F0000}"/>
    <cellStyle name="Linked Cell 71" xfId="12131" xr:uid="{00000000-0005-0000-0000-00005F2F0000}"/>
    <cellStyle name="Linked Cell 72" xfId="12132" xr:uid="{00000000-0005-0000-0000-0000602F0000}"/>
    <cellStyle name="Linked Cell 8" xfId="12133" xr:uid="{00000000-0005-0000-0000-0000612F0000}"/>
    <cellStyle name="Linked Cell 8 2" xfId="12134" xr:uid="{00000000-0005-0000-0000-0000622F0000}"/>
    <cellStyle name="Linked Cell 8 3" xfId="12135" xr:uid="{00000000-0005-0000-0000-0000632F0000}"/>
    <cellStyle name="Linked Cell 8 4" xfId="12136" xr:uid="{00000000-0005-0000-0000-0000642F0000}"/>
    <cellStyle name="Linked Cell 8 5" xfId="12137" xr:uid="{00000000-0005-0000-0000-0000652F0000}"/>
    <cellStyle name="Linked Cell 8 6" xfId="12138" xr:uid="{00000000-0005-0000-0000-0000662F0000}"/>
    <cellStyle name="Linked Cell 8 7" xfId="12139" xr:uid="{00000000-0005-0000-0000-0000672F0000}"/>
    <cellStyle name="Linked Cell 9" xfId="12140" xr:uid="{00000000-0005-0000-0000-0000682F0000}"/>
    <cellStyle name="Millifyrirsögn" xfId="31" xr:uid="{00000000-0005-0000-0000-0000692F0000}"/>
    <cellStyle name="Millifyrirsögn 2" xfId="12142" xr:uid="{00000000-0005-0000-0000-00006A2F0000}"/>
    <cellStyle name="Millifyrirsögn 3" xfId="12141" xr:uid="{00000000-0005-0000-0000-00006B2F0000}"/>
    <cellStyle name="millionBlue" xfId="12143" xr:uid="{00000000-0005-0000-0000-00006C2F0000}"/>
    <cellStyle name="millionBlue 10" xfId="12144" xr:uid="{00000000-0005-0000-0000-00006D2F0000}"/>
    <cellStyle name="millionBlue 11" xfId="12145" xr:uid="{00000000-0005-0000-0000-00006E2F0000}"/>
    <cellStyle name="millionBlue 12" xfId="12146" xr:uid="{00000000-0005-0000-0000-00006F2F0000}"/>
    <cellStyle name="millionBlue 13" xfId="12147" xr:uid="{00000000-0005-0000-0000-0000702F0000}"/>
    <cellStyle name="millionBlue 14" xfId="12148" xr:uid="{00000000-0005-0000-0000-0000712F0000}"/>
    <cellStyle name="millionBlue 15" xfId="12149" xr:uid="{00000000-0005-0000-0000-0000722F0000}"/>
    <cellStyle name="millionBlue 16" xfId="12150" xr:uid="{00000000-0005-0000-0000-0000732F0000}"/>
    <cellStyle name="millionBlue 17" xfId="12151" xr:uid="{00000000-0005-0000-0000-0000742F0000}"/>
    <cellStyle name="millionBlue 18" xfId="12152" xr:uid="{00000000-0005-0000-0000-0000752F0000}"/>
    <cellStyle name="millionBlue 19" xfId="12153" xr:uid="{00000000-0005-0000-0000-0000762F0000}"/>
    <cellStyle name="millionBlue 2" xfId="12154" xr:uid="{00000000-0005-0000-0000-0000772F0000}"/>
    <cellStyle name="millionBlue 20" xfId="12155" xr:uid="{00000000-0005-0000-0000-0000782F0000}"/>
    <cellStyle name="millionBlue 21" xfId="12156" xr:uid="{00000000-0005-0000-0000-0000792F0000}"/>
    <cellStyle name="millionBlue 22" xfId="12157" xr:uid="{00000000-0005-0000-0000-00007A2F0000}"/>
    <cellStyle name="millionBlue 23" xfId="12158" xr:uid="{00000000-0005-0000-0000-00007B2F0000}"/>
    <cellStyle name="millionBlue 23 2" xfId="12159" xr:uid="{00000000-0005-0000-0000-00007C2F0000}"/>
    <cellStyle name="millionBlue 23 3" xfId="12160" xr:uid="{00000000-0005-0000-0000-00007D2F0000}"/>
    <cellStyle name="millionBlue 23 4" xfId="12161" xr:uid="{00000000-0005-0000-0000-00007E2F0000}"/>
    <cellStyle name="millionBlue 23 5" xfId="12162" xr:uid="{00000000-0005-0000-0000-00007F2F0000}"/>
    <cellStyle name="millionBlue 23 6" xfId="12163" xr:uid="{00000000-0005-0000-0000-0000802F0000}"/>
    <cellStyle name="millionBlue 23 7" xfId="12164" xr:uid="{00000000-0005-0000-0000-0000812F0000}"/>
    <cellStyle name="millionBlue 24" xfId="12165" xr:uid="{00000000-0005-0000-0000-0000822F0000}"/>
    <cellStyle name="millionBlue 24 2" xfId="12166" xr:uid="{00000000-0005-0000-0000-0000832F0000}"/>
    <cellStyle name="millionBlue 24 3" xfId="12167" xr:uid="{00000000-0005-0000-0000-0000842F0000}"/>
    <cellStyle name="millionBlue 24 4" xfId="12168" xr:uid="{00000000-0005-0000-0000-0000852F0000}"/>
    <cellStyle name="millionBlue 24 5" xfId="12169" xr:uid="{00000000-0005-0000-0000-0000862F0000}"/>
    <cellStyle name="millionBlue 24 6" xfId="12170" xr:uid="{00000000-0005-0000-0000-0000872F0000}"/>
    <cellStyle name="millionBlue 24 7" xfId="12171" xr:uid="{00000000-0005-0000-0000-0000882F0000}"/>
    <cellStyle name="millionBlue 25" xfId="12172" xr:uid="{00000000-0005-0000-0000-0000892F0000}"/>
    <cellStyle name="millionBlue 25 2" xfId="12173" xr:uid="{00000000-0005-0000-0000-00008A2F0000}"/>
    <cellStyle name="millionBlue 25 3" xfId="12174" xr:uid="{00000000-0005-0000-0000-00008B2F0000}"/>
    <cellStyle name="millionBlue 25 4" xfId="12175" xr:uid="{00000000-0005-0000-0000-00008C2F0000}"/>
    <cellStyle name="millionBlue 25 5" xfId="12176" xr:uid="{00000000-0005-0000-0000-00008D2F0000}"/>
    <cellStyle name="millionBlue 25 6" xfId="12177" xr:uid="{00000000-0005-0000-0000-00008E2F0000}"/>
    <cellStyle name="millionBlue 25 7" xfId="12178" xr:uid="{00000000-0005-0000-0000-00008F2F0000}"/>
    <cellStyle name="millionBlue 26" xfId="12179" xr:uid="{00000000-0005-0000-0000-0000902F0000}"/>
    <cellStyle name="millionBlue 26 2" xfId="12180" xr:uid="{00000000-0005-0000-0000-0000912F0000}"/>
    <cellStyle name="millionBlue 26 3" xfId="12181" xr:uid="{00000000-0005-0000-0000-0000922F0000}"/>
    <cellStyle name="millionBlue 26 4" xfId="12182" xr:uid="{00000000-0005-0000-0000-0000932F0000}"/>
    <cellStyle name="millionBlue 26 5" xfId="12183" xr:uid="{00000000-0005-0000-0000-0000942F0000}"/>
    <cellStyle name="millionBlue 26 6" xfId="12184" xr:uid="{00000000-0005-0000-0000-0000952F0000}"/>
    <cellStyle name="millionBlue 26 7" xfId="12185" xr:uid="{00000000-0005-0000-0000-0000962F0000}"/>
    <cellStyle name="millionBlue 27" xfId="12186" xr:uid="{00000000-0005-0000-0000-0000972F0000}"/>
    <cellStyle name="millionBlue 27 2" xfId="12187" xr:uid="{00000000-0005-0000-0000-0000982F0000}"/>
    <cellStyle name="millionBlue 27 3" xfId="12188" xr:uid="{00000000-0005-0000-0000-0000992F0000}"/>
    <cellStyle name="millionBlue 27 4" xfId="12189" xr:uid="{00000000-0005-0000-0000-00009A2F0000}"/>
    <cellStyle name="millionBlue 27 5" xfId="12190" xr:uid="{00000000-0005-0000-0000-00009B2F0000}"/>
    <cellStyle name="millionBlue 27 6" xfId="12191" xr:uid="{00000000-0005-0000-0000-00009C2F0000}"/>
    <cellStyle name="millionBlue 27 7" xfId="12192" xr:uid="{00000000-0005-0000-0000-00009D2F0000}"/>
    <cellStyle name="millionBlue 28" xfId="12193" xr:uid="{00000000-0005-0000-0000-00009E2F0000}"/>
    <cellStyle name="millionBlue 28 2" xfId="12194" xr:uid="{00000000-0005-0000-0000-00009F2F0000}"/>
    <cellStyle name="millionBlue 28 3" xfId="12195" xr:uid="{00000000-0005-0000-0000-0000A02F0000}"/>
    <cellStyle name="millionBlue 28 4" xfId="12196" xr:uid="{00000000-0005-0000-0000-0000A12F0000}"/>
    <cellStyle name="millionBlue 28 5" xfId="12197" xr:uid="{00000000-0005-0000-0000-0000A22F0000}"/>
    <cellStyle name="millionBlue 28 6" xfId="12198" xr:uid="{00000000-0005-0000-0000-0000A32F0000}"/>
    <cellStyle name="millionBlue 28 7" xfId="12199" xr:uid="{00000000-0005-0000-0000-0000A42F0000}"/>
    <cellStyle name="millionBlue 29" xfId="12200" xr:uid="{00000000-0005-0000-0000-0000A52F0000}"/>
    <cellStyle name="millionBlue 3" xfId="12201" xr:uid="{00000000-0005-0000-0000-0000A62F0000}"/>
    <cellStyle name="millionBlue 30" xfId="12202" xr:uid="{00000000-0005-0000-0000-0000A72F0000}"/>
    <cellStyle name="millionBlue 31" xfId="12203" xr:uid="{00000000-0005-0000-0000-0000A82F0000}"/>
    <cellStyle name="millionBlue 32" xfId="12204" xr:uid="{00000000-0005-0000-0000-0000A92F0000}"/>
    <cellStyle name="millionBlue 33" xfId="12205" xr:uid="{00000000-0005-0000-0000-0000AA2F0000}"/>
    <cellStyle name="millionBlue 34" xfId="12206" xr:uid="{00000000-0005-0000-0000-0000AB2F0000}"/>
    <cellStyle name="millionBlue 35" xfId="12207" xr:uid="{00000000-0005-0000-0000-0000AC2F0000}"/>
    <cellStyle name="millionBlue 36" xfId="12208" xr:uid="{00000000-0005-0000-0000-0000AD2F0000}"/>
    <cellStyle name="millionBlue 37" xfId="12209" xr:uid="{00000000-0005-0000-0000-0000AE2F0000}"/>
    <cellStyle name="millionBlue 38" xfId="12210" xr:uid="{00000000-0005-0000-0000-0000AF2F0000}"/>
    <cellStyle name="millionBlue 39" xfId="12211" xr:uid="{00000000-0005-0000-0000-0000B02F0000}"/>
    <cellStyle name="millionBlue 4" xfId="12212" xr:uid="{00000000-0005-0000-0000-0000B12F0000}"/>
    <cellStyle name="millionBlue 40" xfId="12213" xr:uid="{00000000-0005-0000-0000-0000B22F0000}"/>
    <cellStyle name="millionBlue 41" xfId="12214" xr:uid="{00000000-0005-0000-0000-0000B32F0000}"/>
    <cellStyle name="millionBlue 42" xfId="12215" xr:uid="{00000000-0005-0000-0000-0000B42F0000}"/>
    <cellStyle name="millionBlue 43" xfId="12216" xr:uid="{00000000-0005-0000-0000-0000B52F0000}"/>
    <cellStyle name="millionBlue 44" xfId="12217" xr:uid="{00000000-0005-0000-0000-0000B62F0000}"/>
    <cellStyle name="millionBlue 45" xfId="12218" xr:uid="{00000000-0005-0000-0000-0000B72F0000}"/>
    <cellStyle name="millionBlue 46" xfId="12219" xr:uid="{00000000-0005-0000-0000-0000B82F0000}"/>
    <cellStyle name="millionBlue 47" xfId="12220" xr:uid="{00000000-0005-0000-0000-0000B92F0000}"/>
    <cellStyle name="millionBlue 48" xfId="12221" xr:uid="{00000000-0005-0000-0000-0000BA2F0000}"/>
    <cellStyle name="millionBlue 49" xfId="12222" xr:uid="{00000000-0005-0000-0000-0000BB2F0000}"/>
    <cellStyle name="millionBlue 5" xfId="12223" xr:uid="{00000000-0005-0000-0000-0000BC2F0000}"/>
    <cellStyle name="millionBlue 50" xfId="12224" xr:uid="{00000000-0005-0000-0000-0000BD2F0000}"/>
    <cellStyle name="millionBlue 6" xfId="12225" xr:uid="{00000000-0005-0000-0000-0000BE2F0000}"/>
    <cellStyle name="millionBlue 7" xfId="12226" xr:uid="{00000000-0005-0000-0000-0000BF2F0000}"/>
    <cellStyle name="millionBlue 8" xfId="12227" xr:uid="{00000000-0005-0000-0000-0000C02F0000}"/>
    <cellStyle name="millionBlue 9" xfId="12228" xr:uid="{00000000-0005-0000-0000-0000C12F0000}"/>
    <cellStyle name="millionRed" xfId="12229" xr:uid="{00000000-0005-0000-0000-0000C22F0000}"/>
    <cellStyle name="millionRed 10" xfId="12230" xr:uid="{00000000-0005-0000-0000-0000C32F0000}"/>
    <cellStyle name="millionRed 11" xfId="12231" xr:uid="{00000000-0005-0000-0000-0000C42F0000}"/>
    <cellStyle name="millionRed 12" xfId="12232" xr:uid="{00000000-0005-0000-0000-0000C52F0000}"/>
    <cellStyle name="millionRed 13" xfId="12233" xr:uid="{00000000-0005-0000-0000-0000C62F0000}"/>
    <cellStyle name="millionRed 14" xfId="12234" xr:uid="{00000000-0005-0000-0000-0000C72F0000}"/>
    <cellStyle name="millionRed 15" xfId="12235" xr:uid="{00000000-0005-0000-0000-0000C82F0000}"/>
    <cellStyle name="millionRed 16" xfId="12236" xr:uid="{00000000-0005-0000-0000-0000C92F0000}"/>
    <cellStyle name="millionRed 17" xfId="12237" xr:uid="{00000000-0005-0000-0000-0000CA2F0000}"/>
    <cellStyle name="millionRed 18" xfId="12238" xr:uid="{00000000-0005-0000-0000-0000CB2F0000}"/>
    <cellStyle name="millionRed 19" xfId="12239" xr:uid="{00000000-0005-0000-0000-0000CC2F0000}"/>
    <cellStyle name="millionRed 2" xfId="12240" xr:uid="{00000000-0005-0000-0000-0000CD2F0000}"/>
    <cellStyle name="millionRed 20" xfId="12241" xr:uid="{00000000-0005-0000-0000-0000CE2F0000}"/>
    <cellStyle name="millionRed 21" xfId="12242" xr:uid="{00000000-0005-0000-0000-0000CF2F0000}"/>
    <cellStyle name="millionRed 22" xfId="12243" xr:uid="{00000000-0005-0000-0000-0000D02F0000}"/>
    <cellStyle name="millionRed 23" xfId="12244" xr:uid="{00000000-0005-0000-0000-0000D12F0000}"/>
    <cellStyle name="millionRed 23 2" xfId="12245" xr:uid="{00000000-0005-0000-0000-0000D22F0000}"/>
    <cellStyle name="millionRed 23 3" xfId="12246" xr:uid="{00000000-0005-0000-0000-0000D32F0000}"/>
    <cellStyle name="millionRed 23 4" xfId="12247" xr:uid="{00000000-0005-0000-0000-0000D42F0000}"/>
    <cellStyle name="millionRed 23 5" xfId="12248" xr:uid="{00000000-0005-0000-0000-0000D52F0000}"/>
    <cellStyle name="millionRed 23 6" xfId="12249" xr:uid="{00000000-0005-0000-0000-0000D62F0000}"/>
    <cellStyle name="millionRed 23 7" xfId="12250" xr:uid="{00000000-0005-0000-0000-0000D72F0000}"/>
    <cellStyle name="millionRed 24" xfId="12251" xr:uid="{00000000-0005-0000-0000-0000D82F0000}"/>
    <cellStyle name="millionRed 24 2" xfId="12252" xr:uid="{00000000-0005-0000-0000-0000D92F0000}"/>
    <cellStyle name="millionRed 24 3" xfId="12253" xr:uid="{00000000-0005-0000-0000-0000DA2F0000}"/>
    <cellStyle name="millionRed 24 4" xfId="12254" xr:uid="{00000000-0005-0000-0000-0000DB2F0000}"/>
    <cellStyle name="millionRed 24 5" xfId="12255" xr:uid="{00000000-0005-0000-0000-0000DC2F0000}"/>
    <cellStyle name="millionRed 24 6" xfId="12256" xr:uid="{00000000-0005-0000-0000-0000DD2F0000}"/>
    <cellStyle name="millionRed 24 7" xfId="12257" xr:uid="{00000000-0005-0000-0000-0000DE2F0000}"/>
    <cellStyle name="millionRed 25" xfId="12258" xr:uid="{00000000-0005-0000-0000-0000DF2F0000}"/>
    <cellStyle name="millionRed 25 2" xfId="12259" xr:uid="{00000000-0005-0000-0000-0000E02F0000}"/>
    <cellStyle name="millionRed 25 3" xfId="12260" xr:uid="{00000000-0005-0000-0000-0000E12F0000}"/>
    <cellStyle name="millionRed 25 4" xfId="12261" xr:uid="{00000000-0005-0000-0000-0000E22F0000}"/>
    <cellStyle name="millionRed 25 5" xfId="12262" xr:uid="{00000000-0005-0000-0000-0000E32F0000}"/>
    <cellStyle name="millionRed 25 6" xfId="12263" xr:uid="{00000000-0005-0000-0000-0000E42F0000}"/>
    <cellStyle name="millionRed 25 7" xfId="12264" xr:uid="{00000000-0005-0000-0000-0000E52F0000}"/>
    <cellStyle name="millionRed 26" xfId="12265" xr:uid="{00000000-0005-0000-0000-0000E62F0000}"/>
    <cellStyle name="millionRed 26 2" xfId="12266" xr:uid="{00000000-0005-0000-0000-0000E72F0000}"/>
    <cellStyle name="millionRed 26 3" xfId="12267" xr:uid="{00000000-0005-0000-0000-0000E82F0000}"/>
    <cellStyle name="millionRed 26 4" xfId="12268" xr:uid="{00000000-0005-0000-0000-0000E92F0000}"/>
    <cellStyle name="millionRed 26 5" xfId="12269" xr:uid="{00000000-0005-0000-0000-0000EA2F0000}"/>
    <cellStyle name="millionRed 26 6" xfId="12270" xr:uid="{00000000-0005-0000-0000-0000EB2F0000}"/>
    <cellStyle name="millionRed 26 7" xfId="12271" xr:uid="{00000000-0005-0000-0000-0000EC2F0000}"/>
    <cellStyle name="millionRed 27" xfId="12272" xr:uid="{00000000-0005-0000-0000-0000ED2F0000}"/>
    <cellStyle name="millionRed 27 2" xfId="12273" xr:uid="{00000000-0005-0000-0000-0000EE2F0000}"/>
    <cellStyle name="millionRed 27 3" xfId="12274" xr:uid="{00000000-0005-0000-0000-0000EF2F0000}"/>
    <cellStyle name="millionRed 27 4" xfId="12275" xr:uid="{00000000-0005-0000-0000-0000F02F0000}"/>
    <cellStyle name="millionRed 27 5" xfId="12276" xr:uid="{00000000-0005-0000-0000-0000F12F0000}"/>
    <cellStyle name="millionRed 27 6" xfId="12277" xr:uid="{00000000-0005-0000-0000-0000F22F0000}"/>
    <cellStyle name="millionRed 27 7" xfId="12278" xr:uid="{00000000-0005-0000-0000-0000F32F0000}"/>
    <cellStyle name="millionRed 28" xfId="12279" xr:uid="{00000000-0005-0000-0000-0000F42F0000}"/>
    <cellStyle name="millionRed 28 2" xfId="12280" xr:uid="{00000000-0005-0000-0000-0000F52F0000}"/>
    <cellStyle name="millionRed 28 3" xfId="12281" xr:uid="{00000000-0005-0000-0000-0000F62F0000}"/>
    <cellStyle name="millionRed 28 4" xfId="12282" xr:uid="{00000000-0005-0000-0000-0000F72F0000}"/>
    <cellStyle name="millionRed 28 5" xfId="12283" xr:uid="{00000000-0005-0000-0000-0000F82F0000}"/>
    <cellStyle name="millionRed 28 6" xfId="12284" xr:uid="{00000000-0005-0000-0000-0000F92F0000}"/>
    <cellStyle name="millionRed 28 7" xfId="12285" xr:uid="{00000000-0005-0000-0000-0000FA2F0000}"/>
    <cellStyle name="millionRed 29" xfId="12286" xr:uid="{00000000-0005-0000-0000-0000FB2F0000}"/>
    <cellStyle name="millionRed 3" xfId="12287" xr:uid="{00000000-0005-0000-0000-0000FC2F0000}"/>
    <cellStyle name="millionRed 30" xfId="12288" xr:uid="{00000000-0005-0000-0000-0000FD2F0000}"/>
    <cellStyle name="millionRed 31" xfId="12289" xr:uid="{00000000-0005-0000-0000-0000FE2F0000}"/>
    <cellStyle name="millionRed 32" xfId="12290" xr:uid="{00000000-0005-0000-0000-0000FF2F0000}"/>
    <cellStyle name="millionRed 33" xfId="12291" xr:uid="{00000000-0005-0000-0000-000000300000}"/>
    <cellStyle name="millionRed 34" xfId="12292" xr:uid="{00000000-0005-0000-0000-000001300000}"/>
    <cellStyle name="millionRed 35" xfId="12293" xr:uid="{00000000-0005-0000-0000-000002300000}"/>
    <cellStyle name="millionRed 36" xfId="12294" xr:uid="{00000000-0005-0000-0000-000003300000}"/>
    <cellStyle name="millionRed 37" xfId="12295" xr:uid="{00000000-0005-0000-0000-000004300000}"/>
    <cellStyle name="millionRed 38" xfId="12296" xr:uid="{00000000-0005-0000-0000-000005300000}"/>
    <cellStyle name="millionRed 39" xfId="12297" xr:uid="{00000000-0005-0000-0000-000006300000}"/>
    <cellStyle name="millionRed 4" xfId="12298" xr:uid="{00000000-0005-0000-0000-000007300000}"/>
    <cellStyle name="millionRed 40" xfId="12299" xr:uid="{00000000-0005-0000-0000-000008300000}"/>
    <cellStyle name="millionRed 41" xfId="12300" xr:uid="{00000000-0005-0000-0000-000009300000}"/>
    <cellStyle name="millionRed 42" xfId="12301" xr:uid="{00000000-0005-0000-0000-00000A300000}"/>
    <cellStyle name="millionRed 43" xfId="12302" xr:uid="{00000000-0005-0000-0000-00000B300000}"/>
    <cellStyle name="millionRed 44" xfId="12303" xr:uid="{00000000-0005-0000-0000-00000C300000}"/>
    <cellStyle name="millionRed 45" xfId="12304" xr:uid="{00000000-0005-0000-0000-00000D300000}"/>
    <cellStyle name="millionRed 46" xfId="12305" xr:uid="{00000000-0005-0000-0000-00000E300000}"/>
    <cellStyle name="millionRed 47" xfId="12306" xr:uid="{00000000-0005-0000-0000-00000F300000}"/>
    <cellStyle name="millionRed 48" xfId="12307" xr:uid="{00000000-0005-0000-0000-000010300000}"/>
    <cellStyle name="millionRed 49" xfId="12308" xr:uid="{00000000-0005-0000-0000-000011300000}"/>
    <cellStyle name="millionRed 5" xfId="12309" xr:uid="{00000000-0005-0000-0000-000012300000}"/>
    <cellStyle name="millionRed 50" xfId="12310" xr:uid="{00000000-0005-0000-0000-000013300000}"/>
    <cellStyle name="millionRed 6" xfId="12311" xr:uid="{00000000-0005-0000-0000-000014300000}"/>
    <cellStyle name="millionRed 7" xfId="12312" xr:uid="{00000000-0005-0000-0000-000015300000}"/>
    <cellStyle name="millionRed 8" xfId="12313" xr:uid="{00000000-0005-0000-0000-000016300000}"/>
    <cellStyle name="millionRed 9" xfId="12314" xr:uid="{00000000-0005-0000-0000-000017300000}"/>
    <cellStyle name="Neutral" xfId="30291" builtinId="28" customBuiltin="1"/>
    <cellStyle name="Neutral 10" xfId="12315" xr:uid="{00000000-0005-0000-0000-000019300000}"/>
    <cellStyle name="Neutral 11" xfId="12316" xr:uid="{00000000-0005-0000-0000-00001A300000}"/>
    <cellStyle name="Neutral 12" xfId="12317" xr:uid="{00000000-0005-0000-0000-00001B300000}"/>
    <cellStyle name="Neutral 13" xfId="12318" xr:uid="{00000000-0005-0000-0000-00001C300000}"/>
    <cellStyle name="Neutral 14" xfId="12319" xr:uid="{00000000-0005-0000-0000-00001D300000}"/>
    <cellStyle name="Neutral 15" xfId="12320" xr:uid="{00000000-0005-0000-0000-00001E300000}"/>
    <cellStyle name="Neutral 16" xfId="12321" xr:uid="{00000000-0005-0000-0000-00001F300000}"/>
    <cellStyle name="Neutral 17" xfId="12322" xr:uid="{00000000-0005-0000-0000-000020300000}"/>
    <cellStyle name="Neutral 18" xfId="12323" xr:uid="{00000000-0005-0000-0000-000021300000}"/>
    <cellStyle name="Neutral 19" xfId="12324" xr:uid="{00000000-0005-0000-0000-000022300000}"/>
    <cellStyle name="Neutral 2" xfId="12325" xr:uid="{00000000-0005-0000-0000-000023300000}"/>
    <cellStyle name="Neutral 2 2" xfId="12326" xr:uid="{00000000-0005-0000-0000-000024300000}"/>
    <cellStyle name="Neutral 2 3" xfId="12327" xr:uid="{00000000-0005-0000-0000-000025300000}"/>
    <cellStyle name="Neutral 2 4" xfId="12328" xr:uid="{00000000-0005-0000-0000-000026300000}"/>
    <cellStyle name="Neutral 2 5" xfId="12329" xr:uid="{00000000-0005-0000-0000-000027300000}"/>
    <cellStyle name="Neutral 2 6" xfId="12330" xr:uid="{00000000-0005-0000-0000-000028300000}"/>
    <cellStyle name="Neutral 2 7" xfId="12331" xr:uid="{00000000-0005-0000-0000-000029300000}"/>
    <cellStyle name="Neutral 2 8" xfId="12332" xr:uid="{00000000-0005-0000-0000-00002A300000}"/>
    <cellStyle name="Neutral 2 9" xfId="30335" xr:uid="{00000000-0005-0000-0000-00002B300000}"/>
    <cellStyle name="Neutral 20" xfId="12333" xr:uid="{00000000-0005-0000-0000-00002C300000}"/>
    <cellStyle name="Neutral 21" xfId="12334" xr:uid="{00000000-0005-0000-0000-00002D300000}"/>
    <cellStyle name="Neutral 22" xfId="12335" xr:uid="{00000000-0005-0000-0000-00002E300000}"/>
    <cellStyle name="Neutral 23" xfId="12336" xr:uid="{00000000-0005-0000-0000-00002F300000}"/>
    <cellStyle name="Neutral 23 2" xfId="12337" xr:uid="{00000000-0005-0000-0000-000030300000}"/>
    <cellStyle name="Neutral 23 2 2" xfId="12338" xr:uid="{00000000-0005-0000-0000-000031300000}"/>
    <cellStyle name="Neutral 23 2 3" xfId="12339" xr:uid="{00000000-0005-0000-0000-000032300000}"/>
    <cellStyle name="Neutral 23 2 4" xfId="12340" xr:uid="{00000000-0005-0000-0000-000033300000}"/>
    <cellStyle name="Neutral 23 2 5" xfId="12341" xr:uid="{00000000-0005-0000-0000-000034300000}"/>
    <cellStyle name="Neutral 23 2 6" xfId="12342" xr:uid="{00000000-0005-0000-0000-000035300000}"/>
    <cellStyle name="Neutral 23 2 7" xfId="12343" xr:uid="{00000000-0005-0000-0000-000036300000}"/>
    <cellStyle name="Neutral 23 3" xfId="12344" xr:uid="{00000000-0005-0000-0000-000037300000}"/>
    <cellStyle name="Neutral 23 4" xfId="12345" xr:uid="{00000000-0005-0000-0000-000038300000}"/>
    <cellStyle name="Neutral 23 5" xfId="12346" xr:uid="{00000000-0005-0000-0000-000039300000}"/>
    <cellStyle name="Neutral 23 6" xfId="12347" xr:uid="{00000000-0005-0000-0000-00003A300000}"/>
    <cellStyle name="Neutral 23 7" xfId="12348" xr:uid="{00000000-0005-0000-0000-00003B300000}"/>
    <cellStyle name="Neutral 24" xfId="12349" xr:uid="{00000000-0005-0000-0000-00003C300000}"/>
    <cellStyle name="Neutral 25" xfId="12350" xr:uid="{00000000-0005-0000-0000-00003D300000}"/>
    <cellStyle name="Neutral 26" xfId="12351" xr:uid="{00000000-0005-0000-0000-00003E300000}"/>
    <cellStyle name="Neutral 27" xfId="12352" xr:uid="{00000000-0005-0000-0000-00003F300000}"/>
    <cellStyle name="Neutral 28" xfId="12353" xr:uid="{00000000-0005-0000-0000-000040300000}"/>
    <cellStyle name="Neutral 29" xfId="12354" xr:uid="{00000000-0005-0000-0000-000041300000}"/>
    <cellStyle name="Neutral 3" xfId="12355" xr:uid="{00000000-0005-0000-0000-000042300000}"/>
    <cellStyle name="Neutral 3 2" xfId="12356" xr:uid="{00000000-0005-0000-0000-000043300000}"/>
    <cellStyle name="Neutral 3 3" xfId="12357" xr:uid="{00000000-0005-0000-0000-000044300000}"/>
    <cellStyle name="Neutral 3 4" xfId="12358" xr:uid="{00000000-0005-0000-0000-000045300000}"/>
    <cellStyle name="Neutral 3 5" xfId="12359" xr:uid="{00000000-0005-0000-0000-000046300000}"/>
    <cellStyle name="Neutral 3 6" xfId="12360" xr:uid="{00000000-0005-0000-0000-000047300000}"/>
    <cellStyle name="Neutral 3 7" xfId="12361" xr:uid="{00000000-0005-0000-0000-000048300000}"/>
    <cellStyle name="Neutral 3 8" xfId="12362" xr:uid="{00000000-0005-0000-0000-000049300000}"/>
    <cellStyle name="Neutral 30" xfId="12363" xr:uid="{00000000-0005-0000-0000-00004A300000}"/>
    <cellStyle name="Neutral 31" xfId="12364" xr:uid="{00000000-0005-0000-0000-00004B300000}"/>
    <cellStyle name="Neutral 32" xfId="12365" xr:uid="{00000000-0005-0000-0000-00004C300000}"/>
    <cellStyle name="Neutral 33" xfId="12366" xr:uid="{00000000-0005-0000-0000-00004D300000}"/>
    <cellStyle name="Neutral 34" xfId="12367" xr:uid="{00000000-0005-0000-0000-00004E300000}"/>
    <cellStyle name="Neutral 35" xfId="12368" xr:uid="{00000000-0005-0000-0000-00004F300000}"/>
    <cellStyle name="Neutral 36" xfId="12369" xr:uid="{00000000-0005-0000-0000-000050300000}"/>
    <cellStyle name="Neutral 37" xfId="12370" xr:uid="{00000000-0005-0000-0000-000051300000}"/>
    <cellStyle name="Neutral 38" xfId="12371" xr:uid="{00000000-0005-0000-0000-000052300000}"/>
    <cellStyle name="Neutral 39" xfId="12372" xr:uid="{00000000-0005-0000-0000-000053300000}"/>
    <cellStyle name="Neutral 4" xfId="12373" xr:uid="{00000000-0005-0000-0000-000054300000}"/>
    <cellStyle name="Neutral 4 2" xfId="12374" xr:uid="{00000000-0005-0000-0000-000055300000}"/>
    <cellStyle name="Neutral 4 3" xfId="12375" xr:uid="{00000000-0005-0000-0000-000056300000}"/>
    <cellStyle name="Neutral 4 4" xfId="12376" xr:uid="{00000000-0005-0000-0000-000057300000}"/>
    <cellStyle name="Neutral 4 5" xfId="12377" xr:uid="{00000000-0005-0000-0000-000058300000}"/>
    <cellStyle name="Neutral 4 6" xfId="12378" xr:uid="{00000000-0005-0000-0000-000059300000}"/>
    <cellStyle name="Neutral 4 7" xfId="12379" xr:uid="{00000000-0005-0000-0000-00005A300000}"/>
    <cellStyle name="Neutral 4 8" xfId="12380" xr:uid="{00000000-0005-0000-0000-00005B300000}"/>
    <cellStyle name="Neutral 40" xfId="12381" xr:uid="{00000000-0005-0000-0000-00005C300000}"/>
    <cellStyle name="Neutral 41" xfId="12382" xr:uid="{00000000-0005-0000-0000-00005D300000}"/>
    <cellStyle name="Neutral 42" xfId="12383" xr:uid="{00000000-0005-0000-0000-00005E300000}"/>
    <cellStyle name="Neutral 43" xfId="12384" xr:uid="{00000000-0005-0000-0000-00005F300000}"/>
    <cellStyle name="Neutral 44" xfId="12385" xr:uid="{00000000-0005-0000-0000-000060300000}"/>
    <cellStyle name="Neutral 45" xfId="12386" xr:uid="{00000000-0005-0000-0000-000061300000}"/>
    <cellStyle name="Neutral 46" xfId="12387" xr:uid="{00000000-0005-0000-0000-000062300000}"/>
    <cellStyle name="Neutral 47" xfId="12388" xr:uid="{00000000-0005-0000-0000-000063300000}"/>
    <cellStyle name="Neutral 48" xfId="12389" xr:uid="{00000000-0005-0000-0000-000064300000}"/>
    <cellStyle name="Neutral 49" xfId="12390" xr:uid="{00000000-0005-0000-0000-000065300000}"/>
    <cellStyle name="Neutral 5" xfId="12391" xr:uid="{00000000-0005-0000-0000-000066300000}"/>
    <cellStyle name="Neutral 5 2" xfId="12392" xr:uid="{00000000-0005-0000-0000-000067300000}"/>
    <cellStyle name="Neutral 5 3" xfId="12393" xr:uid="{00000000-0005-0000-0000-000068300000}"/>
    <cellStyle name="Neutral 5 4" xfId="12394" xr:uid="{00000000-0005-0000-0000-000069300000}"/>
    <cellStyle name="Neutral 5 5" xfId="12395" xr:uid="{00000000-0005-0000-0000-00006A300000}"/>
    <cellStyle name="Neutral 5 6" xfId="12396" xr:uid="{00000000-0005-0000-0000-00006B300000}"/>
    <cellStyle name="Neutral 5 7" xfId="12397" xr:uid="{00000000-0005-0000-0000-00006C300000}"/>
    <cellStyle name="Neutral 50" xfId="12398" xr:uid="{00000000-0005-0000-0000-00006D300000}"/>
    <cellStyle name="Neutral 51" xfId="12399" xr:uid="{00000000-0005-0000-0000-00006E300000}"/>
    <cellStyle name="Neutral 52" xfId="12400" xr:uid="{00000000-0005-0000-0000-00006F300000}"/>
    <cellStyle name="Neutral 53" xfId="12401" xr:uid="{00000000-0005-0000-0000-000070300000}"/>
    <cellStyle name="Neutral 54" xfId="12402" xr:uid="{00000000-0005-0000-0000-000071300000}"/>
    <cellStyle name="Neutral 55" xfId="12403" xr:uid="{00000000-0005-0000-0000-000072300000}"/>
    <cellStyle name="Neutral 56" xfId="12404" xr:uid="{00000000-0005-0000-0000-000073300000}"/>
    <cellStyle name="Neutral 57" xfId="12405" xr:uid="{00000000-0005-0000-0000-000074300000}"/>
    <cellStyle name="Neutral 58" xfId="12406" xr:uid="{00000000-0005-0000-0000-000075300000}"/>
    <cellStyle name="Neutral 59" xfId="12407" xr:uid="{00000000-0005-0000-0000-000076300000}"/>
    <cellStyle name="Neutral 6" xfId="12408" xr:uid="{00000000-0005-0000-0000-000077300000}"/>
    <cellStyle name="Neutral 6 2" xfId="12409" xr:uid="{00000000-0005-0000-0000-000078300000}"/>
    <cellStyle name="Neutral 6 3" xfId="12410" xr:uid="{00000000-0005-0000-0000-000079300000}"/>
    <cellStyle name="Neutral 6 4" xfId="12411" xr:uid="{00000000-0005-0000-0000-00007A300000}"/>
    <cellStyle name="Neutral 6 5" xfId="12412" xr:uid="{00000000-0005-0000-0000-00007B300000}"/>
    <cellStyle name="Neutral 6 6" xfId="12413" xr:uid="{00000000-0005-0000-0000-00007C300000}"/>
    <cellStyle name="Neutral 6 7" xfId="12414" xr:uid="{00000000-0005-0000-0000-00007D300000}"/>
    <cellStyle name="Neutral 60" xfId="12415" xr:uid="{00000000-0005-0000-0000-00007E300000}"/>
    <cellStyle name="Neutral 61" xfId="12416" xr:uid="{00000000-0005-0000-0000-00007F300000}"/>
    <cellStyle name="Neutral 62" xfId="12417" xr:uid="{00000000-0005-0000-0000-000080300000}"/>
    <cellStyle name="Neutral 63" xfId="12418" xr:uid="{00000000-0005-0000-0000-000081300000}"/>
    <cellStyle name="Neutral 64" xfId="12419" xr:uid="{00000000-0005-0000-0000-000082300000}"/>
    <cellStyle name="Neutral 65" xfId="12420" xr:uid="{00000000-0005-0000-0000-000083300000}"/>
    <cellStyle name="Neutral 66" xfId="12421" xr:uid="{00000000-0005-0000-0000-000084300000}"/>
    <cellStyle name="Neutral 67" xfId="12422" xr:uid="{00000000-0005-0000-0000-000085300000}"/>
    <cellStyle name="Neutral 68" xfId="12423" xr:uid="{00000000-0005-0000-0000-000086300000}"/>
    <cellStyle name="Neutral 69" xfId="12424" xr:uid="{00000000-0005-0000-0000-000087300000}"/>
    <cellStyle name="Neutral 7" xfId="12425" xr:uid="{00000000-0005-0000-0000-000088300000}"/>
    <cellStyle name="Neutral 7 2" xfId="12426" xr:uid="{00000000-0005-0000-0000-000089300000}"/>
    <cellStyle name="Neutral 7 3" xfId="12427" xr:uid="{00000000-0005-0000-0000-00008A300000}"/>
    <cellStyle name="Neutral 7 4" xfId="12428" xr:uid="{00000000-0005-0000-0000-00008B300000}"/>
    <cellStyle name="Neutral 7 5" xfId="12429" xr:uid="{00000000-0005-0000-0000-00008C300000}"/>
    <cellStyle name="Neutral 7 6" xfId="12430" xr:uid="{00000000-0005-0000-0000-00008D300000}"/>
    <cellStyle name="Neutral 7 7" xfId="12431" xr:uid="{00000000-0005-0000-0000-00008E300000}"/>
    <cellStyle name="Neutral 70" xfId="12432" xr:uid="{00000000-0005-0000-0000-00008F300000}"/>
    <cellStyle name="Neutral 71" xfId="12433" xr:uid="{00000000-0005-0000-0000-000090300000}"/>
    <cellStyle name="Neutral 72" xfId="12434" xr:uid="{00000000-0005-0000-0000-000091300000}"/>
    <cellStyle name="Neutral 8" xfId="12435" xr:uid="{00000000-0005-0000-0000-000092300000}"/>
    <cellStyle name="Neutral 8 2" xfId="12436" xr:uid="{00000000-0005-0000-0000-000093300000}"/>
    <cellStyle name="Neutral 8 3" xfId="12437" xr:uid="{00000000-0005-0000-0000-000094300000}"/>
    <cellStyle name="Neutral 8 4" xfId="12438" xr:uid="{00000000-0005-0000-0000-000095300000}"/>
    <cellStyle name="Neutral 8 5" xfId="12439" xr:uid="{00000000-0005-0000-0000-000096300000}"/>
    <cellStyle name="Neutral 8 6" xfId="12440" xr:uid="{00000000-0005-0000-0000-000097300000}"/>
    <cellStyle name="Neutral 8 7" xfId="12441" xr:uid="{00000000-0005-0000-0000-000098300000}"/>
    <cellStyle name="Neutral 9" xfId="12442" xr:uid="{00000000-0005-0000-0000-000099300000}"/>
    <cellStyle name="Normal" xfId="0" builtinId="0"/>
    <cellStyle name="Normal 10" xfId="12443" xr:uid="{00000000-0005-0000-0000-00009B300000}"/>
    <cellStyle name="Normal 10 2" xfId="12444" xr:uid="{00000000-0005-0000-0000-00009C300000}"/>
    <cellStyle name="Normal 10 2 2" xfId="12445" xr:uid="{00000000-0005-0000-0000-00009D300000}"/>
    <cellStyle name="Normal 10 2 3" xfId="12446" xr:uid="{00000000-0005-0000-0000-00009E300000}"/>
    <cellStyle name="Normal 10 2 4" xfId="12447" xr:uid="{00000000-0005-0000-0000-00009F300000}"/>
    <cellStyle name="Normal 10 3" xfId="12448" xr:uid="{00000000-0005-0000-0000-0000A0300000}"/>
    <cellStyle name="Normal 10 3 2" xfId="12449" xr:uid="{00000000-0005-0000-0000-0000A1300000}"/>
    <cellStyle name="Normal 10 3 3" xfId="12450" xr:uid="{00000000-0005-0000-0000-0000A2300000}"/>
    <cellStyle name="Normal 10 4" xfId="12451" xr:uid="{00000000-0005-0000-0000-0000A3300000}"/>
    <cellStyle name="Normal 10 5" xfId="12452" xr:uid="{00000000-0005-0000-0000-0000A4300000}"/>
    <cellStyle name="Normal 10 6" xfId="12453" xr:uid="{00000000-0005-0000-0000-0000A5300000}"/>
    <cellStyle name="Normal 10 7" xfId="30336" xr:uid="{00000000-0005-0000-0000-0000A6300000}"/>
    <cellStyle name="Normal 11" xfId="12454" xr:uid="{00000000-0005-0000-0000-0000A7300000}"/>
    <cellStyle name="Normal 11 2" xfId="12455" xr:uid="{00000000-0005-0000-0000-0000A8300000}"/>
    <cellStyle name="Normal 11 2 2" xfId="12456" xr:uid="{00000000-0005-0000-0000-0000A9300000}"/>
    <cellStyle name="Normal 11 2 3" xfId="12457" xr:uid="{00000000-0005-0000-0000-0000AA300000}"/>
    <cellStyle name="Normal 11 2 4" xfId="12458" xr:uid="{00000000-0005-0000-0000-0000AB300000}"/>
    <cellStyle name="Normal 11 3" xfId="12459" xr:uid="{00000000-0005-0000-0000-0000AC300000}"/>
    <cellStyle name="Normal 11 3 2" xfId="12460" xr:uid="{00000000-0005-0000-0000-0000AD300000}"/>
    <cellStyle name="Normal 11 3 3" xfId="12461" xr:uid="{00000000-0005-0000-0000-0000AE300000}"/>
    <cellStyle name="Normal 11 4" xfId="12462" xr:uid="{00000000-0005-0000-0000-0000AF300000}"/>
    <cellStyle name="Normal 11 5" xfId="12463" xr:uid="{00000000-0005-0000-0000-0000B0300000}"/>
    <cellStyle name="Normal 11 6" xfId="12464" xr:uid="{00000000-0005-0000-0000-0000B1300000}"/>
    <cellStyle name="Normal 11 7" xfId="30337" xr:uid="{00000000-0005-0000-0000-0000B2300000}"/>
    <cellStyle name="Normal 12" xfId="12465" xr:uid="{00000000-0005-0000-0000-0000B3300000}"/>
    <cellStyle name="Normal 12 10" xfId="12466" xr:uid="{00000000-0005-0000-0000-0000B4300000}"/>
    <cellStyle name="Normal 12 2" xfId="12467" xr:uid="{00000000-0005-0000-0000-0000B5300000}"/>
    <cellStyle name="Normal 12 2 2" xfId="12468" xr:uid="{00000000-0005-0000-0000-0000B6300000}"/>
    <cellStyle name="Normal 12 2 3" xfId="12469" xr:uid="{00000000-0005-0000-0000-0000B7300000}"/>
    <cellStyle name="Normal 12 2 4" xfId="12470" xr:uid="{00000000-0005-0000-0000-0000B8300000}"/>
    <cellStyle name="Normal 12 2 5" xfId="30338" xr:uid="{00000000-0005-0000-0000-0000B9300000}"/>
    <cellStyle name="Normal 12 3" xfId="12471" xr:uid="{00000000-0005-0000-0000-0000BA300000}"/>
    <cellStyle name="Normal 12 3 2" xfId="12472" xr:uid="{00000000-0005-0000-0000-0000BB300000}"/>
    <cellStyle name="Normal 12 3 3" xfId="12473" xr:uid="{00000000-0005-0000-0000-0000BC300000}"/>
    <cellStyle name="Normal 12 4" xfId="12474" xr:uid="{00000000-0005-0000-0000-0000BD300000}"/>
    <cellStyle name="Normal 12 4 2" xfId="12475" xr:uid="{00000000-0005-0000-0000-0000BE300000}"/>
    <cellStyle name="Normal 12 4 3" xfId="12476" xr:uid="{00000000-0005-0000-0000-0000BF300000}"/>
    <cellStyle name="Normal 12 5" xfId="12477" xr:uid="{00000000-0005-0000-0000-0000C0300000}"/>
    <cellStyle name="Normal 12 5 2" xfId="12478" xr:uid="{00000000-0005-0000-0000-0000C1300000}"/>
    <cellStyle name="Normal 12 5 3" xfId="12479" xr:uid="{00000000-0005-0000-0000-0000C2300000}"/>
    <cellStyle name="Normal 12 6" xfId="12480" xr:uid="{00000000-0005-0000-0000-0000C3300000}"/>
    <cellStyle name="Normal 12 6 2" xfId="12481" xr:uid="{00000000-0005-0000-0000-0000C4300000}"/>
    <cellStyle name="Normal 12 6 3" xfId="12482" xr:uid="{00000000-0005-0000-0000-0000C5300000}"/>
    <cellStyle name="Normal 12 7" xfId="12483" xr:uid="{00000000-0005-0000-0000-0000C6300000}"/>
    <cellStyle name="Normal 12 7 2" xfId="12484" xr:uid="{00000000-0005-0000-0000-0000C7300000}"/>
    <cellStyle name="Normal 12 7 3" xfId="12485" xr:uid="{00000000-0005-0000-0000-0000C8300000}"/>
    <cellStyle name="Normal 12 8" xfId="12486" xr:uid="{00000000-0005-0000-0000-0000C9300000}"/>
    <cellStyle name="Normal 12 9" xfId="12487" xr:uid="{00000000-0005-0000-0000-0000CA300000}"/>
    <cellStyle name="Normal 13" xfId="12488" xr:uid="{00000000-0005-0000-0000-0000CB300000}"/>
    <cellStyle name="Normal 13 2" xfId="12489" xr:uid="{00000000-0005-0000-0000-0000CC300000}"/>
    <cellStyle name="Normal 13 3" xfId="12490" xr:uid="{00000000-0005-0000-0000-0000CD300000}"/>
    <cellStyle name="Normal 13 4" xfId="30339" xr:uid="{00000000-0005-0000-0000-0000CE300000}"/>
    <cellStyle name="Normal 14" xfId="12491" xr:uid="{00000000-0005-0000-0000-0000CF300000}"/>
    <cellStyle name="Normal 14 2" xfId="30341" xr:uid="{00000000-0005-0000-0000-0000D0300000}"/>
    <cellStyle name="Normal 14 3" xfId="30340" xr:uid="{00000000-0005-0000-0000-0000D1300000}"/>
    <cellStyle name="Normal 15" xfId="12492" xr:uid="{00000000-0005-0000-0000-0000D2300000}"/>
    <cellStyle name="Normal 15 2" xfId="12493" xr:uid="{00000000-0005-0000-0000-0000D3300000}"/>
    <cellStyle name="Normal 15 2 2" xfId="12494" xr:uid="{00000000-0005-0000-0000-0000D4300000}"/>
    <cellStyle name="Normal 15 2 3" xfId="12495" xr:uid="{00000000-0005-0000-0000-0000D5300000}"/>
    <cellStyle name="Normal 15 3" xfId="12496" xr:uid="{00000000-0005-0000-0000-0000D6300000}"/>
    <cellStyle name="Normal 15 3 2" xfId="12497" xr:uid="{00000000-0005-0000-0000-0000D7300000}"/>
    <cellStyle name="Normal 15 3 3" xfId="12498" xr:uid="{00000000-0005-0000-0000-0000D8300000}"/>
    <cellStyle name="Normal 15 4" xfId="12499" xr:uid="{00000000-0005-0000-0000-0000D9300000}"/>
    <cellStyle name="Normal 15 4 2" xfId="12500" xr:uid="{00000000-0005-0000-0000-0000DA300000}"/>
    <cellStyle name="Normal 15 4 3" xfId="12501" xr:uid="{00000000-0005-0000-0000-0000DB300000}"/>
    <cellStyle name="Normal 15 5" xfId="12502" xr:uid="{00000000-0005-0000-0000-0000DC300000}"/>
    <cellStyle name="Normal 15 5 2" xfId="12503" xr:uid="{00000000-0005-0000-0000-0000DD300000}"/>
    <cellStyle name="Normal 15 5 3" xfId="12504" xr:uid="{00000000-0005-0000-0000-0000DE300000}"/>
    <cellStyle name="Normal 15 6" xfId="12505" xr:uid="{00000000-0005-0000-0000-0000DF300000}"/>
    <cellStyle name="Normal 15 6 2" xfId="12506" xr:uid="{00000000-0005-0000-0000-0000E0300000}"/>
    <cellStyle name="Normal 15 6 3" xfId="12507" xr:uid="{00000000-0005-0000-0000-0000E1300000}"/>
    <cellStyle name="Normal 15 7" xfId="12508" xr:uid="{00000000-0005-0000-0000-0000E2300000}"/>
    <cellStyle name="Normal 15 7 2" xfId="12509" xr:uid="{00000000-0005-0000-0000-0000E3300000}"/>
    <cellStyle name="Normal 15 7 3" xfId="12510" xr:uid="{00000000-0005-0000-0000-0000E4300000}"/>
    <cellStyle name="Normal 15 8" xfId="30342" xr:uid="{00000000-0005-0000-0000-0000E5300000}"/>
    <cellStyle name="Normal 16" xfId="12511" xr:uid="{00000000-0005-0000-0000-0000E6300000}"/>
    <cellStyle name="Normal 16 2" xfId="12512" xr:uid="{00000000-0005-0000-0000-0000E7300000}"/>
    <cellStyle name="Normal 16 2 2" xfId="12513" xr:uid="{00000000-0005-0000-0000-0000E8300000}"/>
    <cellStyle name="Normal 16 2 3" xfId="12514" xr:uid="{00000000-0005-0000-0000-0000E9300000}"/>
    <cellStyle name="Normal 16 3" xfId="12515" xr:uid="{00000000-0005-0000-0000-0000EA300000}"/>
    <cellStyle name="Normal 16 3 2" xfId="12516" xr:uid="{00000000-0005-0000-0000-0000EB300000}"/>
    <cellStyle name="Normal 16 3 3" xfId="12517" xr:uid="{00000000-0005-0000-0000-0000EC300000}"/>
    <cellStyle name="Normal 16 4" xfId="12518" xr:uid="{00000000-0005-0000-0000-0000ED300000}"/>
    <cellStyle name="Normal 16 4 2" xfId="12519" xr:uid="{00000000-0005-0000-0000-0000EE300000}"/>
    <cellStyle name="Normal 16 4 3" xfId="12520" xr:uid="{00000000-0005-0000-0000-0000EF300000}"/>
    <cellStyle name="Normal 16 5" xfId="12521" xr:uid="{00000000-0005-0000-0000-0000F0300000}"/>
    <cellStyle name="Normal 16 5 2" xfId="12522" xr:uid="{00000000-0005-0000-0000-0000F1300000}"/>
    <cellStyle name="Normal 16 5 3" xfId="12523" xr:uid="{00000000-0005-0000-0000-0000F2300000}"/>
    <cellStyle name="Normal 16 6" xfId="12524" xr:uid="{00000000-0005-0000-0000-0000F3300000}"/>
    <cellStyle name="Normal 16 6 2" xfId="12525" xr:uid="{00000000-0005-0000-0000-0000F4300000}"/>
    <cellStyle name="Normal 16 6 3" xfId="12526" xr:uid="{00000000-0005-0000-0000-0000F5300000}"/>
    <cellStyle name="Normal 16 7" xfId="12527" xr:uid="{00000000-0005-0000-0000-0000F6300000}"/>
    <cellStyle name="Normal 16 7 2" xfId="12528" xr:uid="{00000000-0005-0000-0000-0000F7300000}"/>
    <cellStyle name="Normal 16 7 3" xfId="12529" xr:uid="{00000000-0005-0000-0000-0000F8300000}"/>
    <cellStyle name="Normal 17" xfId="12530" xr:uid="{00000000-0005-0000-0000-0000F9300000}"/>
    <cellStyle name="Normal 18" xfId="12531" xr:uid="{00000000-0005-0000-0000-0000FA300000}"/>
    <cellStyle name="Normal 18 2" xfId="30344" xr:uid="{00000000-0005-0000-0000-0000FB300000}"/>
    <cellStyle name="Normal 18 3" xfId="30343" xr:uid="{00000000-0005-0000-0000-0000FC300000}"/>
    <cellStyle name="Normal 19" xfId="12532" xr:uid="{00000000-0005-0000-0000-0000FD300000}"/>
    <cellStyle name="Normal 2" xfId="89" xr:uid="{00000000-0005-0000-0000-0000FE300000}"/>
    <cellStyle name="Normal 2 10" xfId="12533" xr:uid="{00000000-0005-0000-0000-0000FF300000}"/>
    <cellStyle name="Normal 2 10 10" xfId="12534" xr:uid="{00000000-0005-0000-0000-000000310000}"/>
    <cellStyle name="Normal 2 10 10 2" xfId="12535" xr:uid="{00000000-0005-0000-0000-000001310000}"/>
    <cellStyle name="Normal 2 10 10 3" xfId="12536" xr:uid="{00000000-0005-0000-0000-000002310000}"/>
    <cellStyle name="Normal 2 10 11" xfId="12537" xr:uid="{00000000-0005-0000-0000-000003310000}"/>
    <cellStyle name="Normal 2 10 11 2" xfId="12538" xr:uid="{00000000-0005-0000-0000-000004310000}"/>
    <cellStyle name="Normal 2 10 11 3" xfId="12539" xr:uid="{00000000-0005-0000-0000-000005310000}"/>
    <cellStyle name="Normal 2 10 12" xfId="12540" xr:uid="{00000000-0005-0000-0000-000006310000}"/>
    <cellStyle name="Normal 2 10 12 2" xfId="12541" xr:uid="{00000000-0005-0000-0000-000007310000}"/>
    <cellStyle name="Normal 2 10 12 3" xfId="12542" xr:uid="{00000000-0005-0000-0000-000008310000}"/>
    <cellStyle name="Normal 2 10 13" xfId="12543" xr:uid="{00000000-0005-0000-0000-000009310000}"/>
    <cellStyle name="Normal 2 10 13 2" xfId="12544" xr:uid="{00000000-0005-0000-0000-00000A310000}"/>
    <cellStyle name="Normal 2 10 13 3" xfId="12545" xr:uid="{00000000-0005-0000-0000-00000B310000}"/>
    <cellStyle name="Normal 2 10 14" xfId="12546" xr:uid="{00000000-0005-0000-0000-00000C310000}"/>
    <cellStyle name="Normal 2 10 14 2" xfId="12547" xr:uid="{00000000-0005-0000-0000-00000D310000}"/>
    <cellStyle name="Normal 2 10 14 3" xfId="12548" xr:uid="{00000000-0005-0000-0000-00000E310000}"/>
    <cellStyle name="Normal 2 10 15" xfId="12549" xr:uid="{00000000-0005-0000-0000-00000F310000}"/>
    <cellStyle name="Normal 2 10 15 2" xfId="12550" xr:uid="{00000000-0005-0000-0000-000010310000}"/>
    <cellStyle name="Normal 2 10 15 3" xfId="12551" xr:uid="{00000000-0005-0000-0000-000011310000}"/>
    <cellStyle name="Normal 2 10 16" xfId="12552" xr:uid="{00000000-0005-0000-0000-000012310000}"/>
    <cellStyle name="Normal 2 10 16 2" xfId="12553" xr:uid="{00000000-0005-0000-0000-000013310000}"/>
    <cellStyle name="Normal 2 10 16 3" xfId="12554" xr:uid="{00000000-0005-0000-0000-000014310000}"/>
    <cellStyle name="Normal 2 10 17" xfId="12555" xr:uid="{00000000-0005-0000-0000-000015310000}"/>
    <cellStyle name="Normal 2 10 17 2" xfId="12556" xr:uid="{00000000-0005-0000-0000-000016310000}"/>
    <cellStyle name="Normal 2 10 17 3" xfId="12557" xr:uid="{00000000-0005-0000-0000-000017310000}"/>
    <cellStyle name="Normal 2 10 18" xfId="12558" xr:uid="{00000000-0005-0000-0000-000018310000}"/>
    <cellStyle name="Normal 2 10 18 2" xfId="12559" xr:uid="{00000000-0005-0000-0000-000019310000}"/>
    <cellStyle name="Normal 2 10 18 3" xfId="12560" xr:uid="{00000000-0005-0000-0000-00001A310000}"/>
    <cellStyle name="Normal 2 10 19" xfId="12561" xr:uid="{00000000-0005-0000-0000-00001B310000}"/>
    <cellStyle name="Normal 2 10 19 2" xfId="12562" xr:uid="{00000000-0005-0000-0000-00001C310000}"/>
    <cellStyle name="Normal 2 10 19 3" xfId="12563" xr:uid="{00000000-0005-0000-0000-00001D310000}"/>
    <cellStyle name="Normal 2 10 2" xfId="12564" xr:uid="{00000000-0005-0000-0000-00001E310000}"/>
    <cellStyle name="Normal 2 10 2 2" xfId="12565" xr:uid="{00000000-0005-0000-0000-00001F310000}"/>
    <cellStyle name="Normal 2 10 2 3" xfId="12566" xr:uid="{00000000-0005-0000-0000-000020310000}"/>
    <cellStyle name="Normal 2 10 20" xfId="12567" xr:uid="{00000000-0005-0000-0000-000021310000}"/>
    <cellStyle name="Normal 2 10 20 2" xfId="12568" xr:uid="{00000000-0005-0000-0000-000022310000}"/>
    <cellStyle name="Normal 2 10 20 3" xfId="12569" xr:uid="{00000000-0005-0000-0000-000023310000}"/>
    <cellStyle name="Normal 2 10 21" xfId="12570" xr:uid="{00000000-0005-0000-0000-000024310000}"/>
    <cellStyle name="Normal 2 10 21 2" xfId="12571" xr:uid="{00000000-0005-0000-0000-000025310000}"/>
    <cellStyle name="Normal 2 10 21 3" xfId="12572" xr:uid="{00000000-0005-0000-0000-000026310000}"/>
    <cellStyle name="Normal 2 10 22" xfId="12573" xr:uid="{00000000-0005-0000-0000-000027310000}"/>
    <cellStyle name="Normal 2 10 22 2" xfId="12574" xr:uid="{00000000-0005-0000-0000-000028310000}"/>
    <cellStyle name="Normal 2 10 22 3" xfId="12575" xr:uid="{00000000-0005-0000-0000-000029310000}"/>
    <cellStyle name="Normal 2 10 23" xfId="12576" xr:uid="{00000000-0005-0000-0000-00002A310000}"/>
    <cellStyle name="Normal 2 10 23 2" xfId="12577" xr:uid="{00000000-0005-0000-0000-00002B310000}"/>
    <cellStyle name="Normal 2 10 23 3" xfId="12578" xr:uid="{00000000-0005-0000-0000-00002C310000}"/>
    <cellStyle name="Normal 2 10 24" xfId="12579" xr:uid="{00000000-0005-0000-0000-00002D310000}"/>
    <cellStyle name="Normal 2 10 24 2" xfId="12580" xr:uid="{00000000-0005-0000-0000-00002E310000}"/>
    <cellStyle name="Normal 2 10 24 3" xfId="12581" xr:uid="{00000000-0005-0000-0000-00002F310000}"/>
    <cellStyle name="Normal 2 10 25" xfId="12582" xr:uid="{00000000-0005-0000-0000-000030310000}"/>
    <cellStyle name="Normal 2 10 25 2" xfId="12583" xr:uid="{00000000-0005-0000-0000-000031310000}"/>
    <cellStyle name="Normal 2 10 25 3" xfId="12584" xr:uid="{00000000-0005-0000-0000-000032310000}"/>
    <cellStyle name="Normal 2 10 26" xfId="12585" xr:uid="{00000000-0005-0000-0000-000033310000}"/>
    <cellStyle name="Normal 2 10 26 2" xfId="12586" xr:uid="{00000000-0005-0000-0000-000034310000}"/>
    <cellStyle name="Normal 2 10 26 3" xfId="12587" xr:uid="{00000000-0005-0000-0000-000035310000}"/>
    <cellStyle name="Normal 2 10 27" xfId="12588" xr:uid="{00000000-0005-0000-0000-000036310000}"/>
    <cellStyle name="Normal 2 10 27 2" xfId="12589" xr:uid="{00000000-0005-0000-0000-000037310000}"/>
    <cellStyle name="Normal 2 10 27 3" xfId="12590" xr:uid="{00000000-0005-0000-0000-000038310000}"/>
    <cellStyle name="Normal 2 10 28" xfId="12591" xr:uid="{00000000-0005-0000-0000-000039310000}"/>
    <cellStyle name="Normal 2 10 28 2" xfId="12592" xr:uid="{00000000-0005-0000-0000-00003A310000}"/>
    <cellStyle name="Normal 2 10 28 3" xfId="12593" xr:uid="{00000000-0005-0000-0000-00003B310000}"/>
    <cellStyle name="Normal 2 10 29" xfId="12594" xr:uid="{00000000-0005-0000-0000-00003C310000}"/>
    <cellStyle name="Normal 2 10 29 2" xfId="12595" xr:uid="{00000000-0005-0000-0000-00003D310000}"/>
    <cellStyle name="Normal 2 10 29 3" xfId="12596" xr:uid="{00000000-0005-0000-0000-00003E310000}"/>
    <cellStyle name="Normal 2 10 3" xfId="12597" xr:uid="{00000000-0005-0000-0000-00003F310000}"/>
    <cellStyle name="Normal 2 10 3 2" xfId="12598" xr:uid="{00000000-0005-0000-0000-000040310000}"/>
    <cellStyle name="Normal 2 10 3 3" xfId="12599" xr:uid="{00000000-0005-0000-0000-000041310000}"/>
    <cellStyle name="Normal 2 10 30" xfId="12600" xr:uid="{00000000-0005-0000-0000-000042310000}"/>
    <cellStyle name="Normal 2 10 30 2" xfId="12601" xr:uid="{00000000-0005-0000-0000-000043310000}"/>
    <cellStyle name="Normal 2 10 30 3" xfId="12602" xr:uid="{00000000-0005-0000-0000-000044310000}"/>
    <cellStyle name="Normal 2 10 31" xfId="12603" xr:uid="{00000000-0005-0000-0000-000045310000}"/>
    <cellStyle name="Normal 2 10 31 2" xfId="12604" xr:uid="{00000000-0005-0000-0000-000046310000}"/>
    <cellStyle name="Normal 2 10 31 3" xfId="12605" xr:uid="{00000000-0005-0000-0000-000047310000}"/>
    <cellStyle name="Normal 2 10 32" xfId="12606" xr:uid="{00000000-0005-0000-0000-000048310000}"/>
    <cellStyle name="Normal 2 10 32 2" xfId="12607" xr:uid="{00000000-0005-0000-0000-000049310000}"/>
    <cellStyle name="Normal 2 10 32 3" xfId="12608" xr:uid="{00000000-0005-0000-0000-00004A310000}"/>
    <cellStyle name="Normal 2 10 33" xfId="12609" xr:uid="{00000000-0005-0000-0000-00004B310000}"/>
    <cellStyle name="Normal 2 10 34" xfId="12610" xr:uid="{00000000-0005-0000-0000-00004C310000}"/>
    <cellStyle name="Normal 2 10 34 2" xfId="12611" xr:uid="{00000000-0005-0000-0000-00004D310000}"/>
    <cellStyle name="Normal 2 10 34 3" xfId="12612" xr:uid="{00000000-0005-0000-0000-00004E310000}"/>
    <cellStyle name="Normal 2 10 35" xfId="12613" xr:uid="{00000000-0005-0000-0000-00004F310000}"/>
    <cellStyle name="Normal 2 10 35 2" xfId="12614" xr:uid="{00000000-0005-0000-0000-000050310000}"/>
    <cellStyle name="Normal 2 10 35 3" xfId="12615" xr:uid="{00000000-0005-0000-0000-000051310000}"/>
    <cellStyle name="Normal 2 10 36" xfId="12616" xr:uid="{00000000-0005-0000-0000-000052310000}"/>
    <cellStyle name="Normal 2 10 36 2" xfId="12617" xr:uid="{00000000-0005-0000-0000-000053310000}"/>
    <cellStyle name="Normal 2 10 36 3" xfId="12618" xr:uid="{00000000-0005-0000-0000-000054310000}"/>
    <cellStyle name="Normal 2 10 37" xfId="12619" xr:uid="{00000000-0005-0000-0000-000055310000}"/>
    <cellStyle name="Normal 2 10 37 2" xfId="12620" xr:uid="{00000000-0005-0000-0000-000056310000}"/>
    <cellStyle name="Normal 2 10 37 3" xfId="12621" xr:uid="{00000000-0005-0000-0000-000057310000}"/>
    <cellStyle name="Normal 2 10 38" xfId="12622" xr:uid="{00000000-0005-0000-0000-000058310000}"/>
    <cellStyle name="Normal 2 10 38 2" xfId="12623" xr:uid="{00000000-0005-0000-0000-000059310000}"/>
    <cellStyle name="Normal 2 10 38 3" xfId="12624" xr:uid="{00000000-0005-0000-0000-00005A310000}"/>
    <cellStyle name="Normal 2 10 4" xfId="12625" xr:uid="{00000000-0005-0000-0000-00005B310000}"/>
    <cellStyle name="Normal 2 10 4 2" xfId="12626" xr:uid="{00000000-0005-0000-0000-00005C310000}"/>
    <cellStyle name="Normal 2 10 4 3" xfId="12627" xr:uid="{00000000-0005-0000-0000-00005D310000}"/>
    <cellStyle name="Normal 2 10 5" xfId="12628" xr:uid="{00000000-0005-0000-0000-00005E310000}"/>
    <cellStyle name="Normal 2 10 5 2" xfId="12629" xr:uid="{00000000-0005-0000-0000-00005F310000}"/>
    <cellStyle name="Normal 2 10 5 3" xfId="12630" xr:uid="{00000000-0005-0000-0000-000060310000}"/>
    <cellStyle name="Normal 2 10 6" xfId="12631" xr:uid="{00000000-0005-0000-0000-000061310000}"/>
    <cellStyle name="Normal 2 10 6 2" xfId="12632" xr:uid="{00000000-0005-0000-0000-000062310000}"/>
    <cellStyle name="Normal 2 10 6 3" xfId="12633" xr:uid="{00000000-0005-0000-0000-000063310000}"/>
    <cellStyle name="Normal 2 10 7" xfId="12634" xr:uid="{00000000-0005-0000-0000-000064310000}"/>
    <cellStyle name="Normal 2 10 7 2" xfId="12635" xr:uid="{00000000-0005-0000-0000-000065310000}"/>
    <cellStyle name="Normal 2 10 7 3" xfId="12636" xr:uid="{00000000-0005-0000-0000-000066310000}"/>
    <cellStyle name="Normal 2 10 8" xfId="12637" xr:uid="{00000000-0005-0000-0000-000067310000}"/>
    <cellStyle name="Normal 2 10 8 2" xfId="12638" xr:uid="{00000000-0005-0000-0000-000068310000}"/>
    <cellStyle name="Normal 2 10 8 3" xfId="12639" xr:uid="{00000000-0005-0000-0000-000069310000}"/>
    <cellStyle name="Normal 2 10 9" xfId="12640" xr:uid="{00000000-0005-0000-0000-00006A310000}"/>
    <cellStyle name="Normal 2 10 9 2" xfId="12641" xr:uid="{00000000-0005-0000-0000-00006B310000}"/>
    <cellStyle name="Normal 2 10 9 3" xfId="12642" xr:uid="{00000000-0005-0000-0000-00006C310000}"/>
    <cellStyle name="Normal 2 100" xfId="12643" xr:uid="{00000000-0005-0000-0000-00006D310000}"/>
    <cellStyle name="Normal 2 100 2" xfId="12644" xr:uid="{00000000-0005-0000-0000-00006E310000}"/>
    <cellStyle name="Normal 2 100 3" xfId="12645" xr:uid="{00000000-0005-0000-0000-00006F310000}"/>
    <cellStyle name="Normal 2 101" xfId="12646" xr:uid="{00000000-0005-0000-0000-000070310000}"/>
    <cellStyle name="Normal 2 101 2" xfId="12647" xr:uid="{00000000-0005-0000-0000-000071310000}"/>
    <cellStyle name="Normal 2 101 3" xfId="12648" xr:uid="{00000000-0005-0000-0000-000072310000}"/>
    <cellStyle name="Normal 2 102" xfId="12649" xr:uid="{00000000-0005-0000-0000-000073310000}"/>
    <cellStyle name="Normal 2 102 2" xfId="12650" xr:uid="{00000000-0005-0000-0000-000074310000}"/>
    <cellStyle name="Normal 2 102 3" xfId="12651" xr:uid="{00000000-0005-0000-0000-000075310000}"/>
    <cellStyle name="Normal 2 103" xfId="12652" xr:uid="{00000000-0005-0000-0000-000076310000}"/>
    <cellStyle name="Normal 2 103 2" xfId="12653" xr:uid="{00000000-0005-0000-0000-000077310000}"/>
    <cellStyle name="Normal 2 103 3" xfId="12654" xr:uid="{00000000-0005-0000-0000-000078310000}"/>
    <cellStyle name="Normal 2 104" xfId="12655" xr:uid="{00000000-0005-0000-0000-000079310000}"/>
    <cellStyle name="Normal 2 104 2" xfId="12656" xr:uid="{00000000-0005-0000-0000-00007A310000}"/>
    <cellStyle name="Normal 2 104 3" xfId="12657" xr:uid="{00000000-0005-0000-0000-00007B310000}"/>
    <cellStyle name="Normal 2 105" xfId="12658" xr:uid="{00000000-0005-0000-0000-00007C310000}"/>
    <cellStyle name="Normal 2 105 2" xfId="12659" xr:uid="{00000000-0005-0000-0000-00007D310000}"/>
    <cellStyle name="Normal 2 105 3" xfId="12660" xr:uid="{00000000-0005-0000-0000-00007E310000}"/>
    <cellStyle name="Normal 2 106" xfId="12661" xr:uid="{00000000-0005-0000-0000-00007F310000}"/>
    <cellStyle name="Normal 2 106 2" xfId="12662" xr:uid="{00000000-0005-0000-0000-000080310000}"/>
    <cellStyle name="Normal 2 106 3" xfId="12663" xr:uid="{00000000-0005-0000-0000-000081310000}"/>
    <cellStyle name="Normal 2 107" xfId="12664" xr:uid="{00000000-0005-0000-0000-000082310000}"/>
    <cellStyle name="Normal 2 107 2" xfId="12665" xr:uid="{00000000-0005-0000-0000-000083310000}"/>
    <cellStyle name="Normal 2 107 3" xfId="12666" xr:uid="{00000000-0005-0000-0000-000084310000}"/>
    <cellStyle name="Normal 2 108" xfId="12667" xr:uid="{00000000-0005-0000-0000-000085310000}"/>
    <cellStyle name="Normal 2 108 2" xfId="12668" xr:uid="{00000000-0005-0000-0000-000086310000}"/>
    <cellStyle name="Normal 2 108 3" xfId="12669" xr:uid="{00000000-0005-0000-0000-000087310000}"/>
    <cellStyle name="Normal 2 109" xfId="12670" xr:uid="{00000000-0005-0000-0000-000088310000}"/>
    <cellStyle name="Normal 2 109 2" xfId="12671" xr:uid="{00000000-0005-0000-0000-000089310000}"/>
    <cellStyle name="Normal 2 109 3" xfId="12672" xr:uid="{00000000-0005-0000-0000-00008A310000}"/>
    <cellStyle name="Normal 2 11" xfId="12673" xr:uid="{00000000-0005-0000-0000-00008B310000}"/>
    <cellStyle name="Normal 2 11 10" xfId="12674" xr:uid="{00000000-0005-0000-0000-00008C310000}"/>
    <cellStyle name="Normal 2 11 10 2" xfId="12675" xr:uid="{00000000-0005-0000-0000-00008D310000}"/>
    <cellStyle name="Normal 2 11 10 3" xfId="12676" xr:uid="{00000000-0005-0000-0000-00008E310000}"/>
    <cellStyle name="Normal 2 11 11" xfId="12677" xr:uid="{00000000-0005-0000-0000-00008F310000}"/>
    <cellStyle name="Normal 2 11 11 2" xfId="12678" xr:uid="{00000000-0005-0000-0000-000090310000}"/>
    <cellStyle name="Normal 2 11 11 3" xfId="12679" xr:uid="{00000000-0005-0000-0000-000091310000}"/>
    <cellStyle name="Normal 2 11 12" xfId="12680" xr:uid="{00000000-0005-0000-0000-000092310000}"/>
    <cellStyle name="Normal 2 11 12 2" xfId="12681" xr:uid="{00000000-0005-0000-0000-000093310000}"/>
    <cellStyle name="Normal 2 11 12 3" xfId="12682" xr:uid="{00000000-0005-0000-0000-000094310000}"/>
    <cellStyle name="Normal 2 11 13" xfId="12683" xr:uid="{00000000-0005-0000-0000-000095310000}"/>
    <cellStyle name="Normal 2 11 13 2" xfId="12684" xr:uid="{00000000-0005-0000-0000-000096310000}"/>
    <cellStyle name="Normal 2 11 13 3" xfId="12685" xr:uid="{00000000-0005-0000-0000-000097310000}"/>
    <cellStyle name="Normal 2 11 14" xfId="12686" xr:uid="{00000000-0005-0000-0000-000098310000}"/>
    <cellStyle name="Normal 2 11 14 2" xfId="12687" xr:uid="{00000000-0005-0000-0000-000099310000}"/>
    <cellStyle name="Normal 2 11 14 3" xfId="12688" xr:uid="{00000000-0005-0000-0000-00009A310000}"/>
    <cellStyle name="Normal 2 11 15" xfId="12689" xr:uid="{00000000-0005-0000-0000-00009B310000}"/>
    <cellStyle name="Normal 2 11 15 2" xfId="12690" xr:uid="{00000000-0005-0000-0000-00009C310000}"/>
    <cellStyle name="Normal 2 11 15 3" xfId="12691" xr:uid="{00000000-0005-0000-0000-00009D310000}"/>
    <cellStyle name="Normal 2 11 16" xfId="12692" xr:uid="{00000000-0005-0000-0000-00009E310000}"/>
    <cellStyle name="Normal 2 11 16 2" xfId="12693" xr:uid="{00000000-0005-0000-0000-00009F310000}"/>
    <cellStyle name="Normal 2 11 16 3" xfId="12694" xr:uid="{00000000-0005-0000-0000-0000A0310000}"/>
    <cellStyle name="Normal 2 11 17" xfId="12695" xr:uid="{00000000-0005-0000-0000-0000A1310000}"/>
    <cellStyle name="Normal 2 11 17 2" xfId="12696" xr:uid="{00000000-0005-0000-0000-0000A2310000}"/>
    <cellStyle name="Normal 2 11 17 3" xfId="12697" xr:uid="{00000000-0005-0000-0000-0000A3310000}"/>
    <cellStyle name="Normal 2 11 18" xfId="12698" xr:uid="{00000000-0005-0000-0000-0000A4310000}"/>
    <cellStyle name="Normal 2 11 18 2" xfId="12699" xr:uid="{00000000-0005-0000-0000-0000A5310000}"/>
    <cellStyle name="Normal 2 11 18 3" xfId="12700" xr:uid="{00000000-0005-0000-0000-0000A6310000}"/>
    <cellStyle name="Normal 2 11 19" xfId="12701" xr:uid="{00000000-0005-0000-0000-0000A7310000}"/>
    <cellStyle name="Normal 2 11 19 2" xfId="12702" xr:uid="{00000000-0005-0000-0000-0000A8310000}"/>
    <cellStyle name="Normal 2 11 19 3" xfId="12703" xr:uid="{00000000-0005-0000-0000-0000A9310000}"/>
    <cellStyle name="Normal 2 11 2" xfId="12704" xr:uid="{00000000-0005-0000-0000-0000AA310000}"/>
    <cellStyle name="Normal 2 11 2 2" xfId="12705" xr:uid="{00000000-0005-0000-0000-0000AB310000}"/>
    <cellStyle name="Normal 2 11 2 3" xfId="12706" xr:uid="{00000000-0005-0000-0000-0000AC310000}"/>
    <cellStyle name="Normal 2 11 20" xfId="12707" xr:uid="{00000000-0005-0000-0000-0000AD310000}"/>
    <cellStyle name="Normal 2 11 20 2" xfId="12708" xr:uid="{00000000-0005-0000-0000-0000AE310000}"/>
    <cellStyle name="Normal 2 11 20 3" xfId="12709" xr:uid="{00000000-0005-0000-0000-0000AF310000}"/>
    <cellStyle name="Normal 2 11 21" xfId="12710" xr:uid="{00000000-0005-0000-0000-0000B0310000}"/>
    <cellStyle name="Normal 2 11 21 2" xfId="12711" xr:uid="{00000000-0005-0000-0000-0000B1310000}"/>
    <cellStyle name="Normal 2 11 21 3" xfId="12712" xr:uid="{00000000-0005-0000-0000-0000B2310000}"/>
    <cellStyle name="Normal 2 11 22" xfId="12713" xr:uid="{00000000-0005-0000-0000-0000B3310000}"/>
    <cellStyle name="Normal 2 11 22 2" xfId="12714" xr:uid="{00000000-0005-0000-0000-0000B4310000}"/>
    <cellStyle name="Normal 2 11 22 3" xfId="12715" xr:uid="{00000000-0005-0000-0000-0000B5310000}"/>
    <cellStyle name="Normal 2 11 23" xfId="12716" xr:uid="{00000000-0005-0000-0000-0000B6310000}"/>
    <cellStyle name="Normal 2 11 23 2" xfId="12717" xr:uid="{00000000-0005-0000-0000-0000B7310000}"/>
    <cellStyle name="Normal 2 11 23 3" xfId="12718" xr:uid="{00000000-0005-0000-0000-0000B8310000}"/>
    <cellStyle name="Normal 2 11 24" xfId="12719" xr:uid="{00000000-0005-0000-0000-0000B9310000}"/>
    <cellStyle name="Normal 2 11 24 2" xfId="12720" xr:uid="{00000000-0005-0000-0000-0000BA310000}"/>
    <cellStyle name="Normal 2 11 24 3" xfId="12721" xr:uid="{00000000-0005-0000-0000-0000BB310000}"/>
    <cellStyle name="Normal 2 11 25" xfId="12722" xr:uid="{00000000-0005-0000-0000-0000BC310000}"/>
    <cellStyle name="Normal 2 11 25 2" xfId="12723" xr:uid="{00000000-0005-0000-0000-0000BD310000}"/>
    <cellStyle name="Normal 2 11 25 3" xfId="12724" xr:uid="{00000000-0005-0000-0000-0000BE310000}"/>
    <cellStyle name="Normal 2 11 26" xfId="12725" xr:uid="{00000000-0005-0000-0000-0000BF310000}"/>
    <cellStyle name="Normal 2 11 26 2" xfId="12726" xr:uid="{00000000-0005-0000-0000-0000C0310000}"/>
    <cellStyle name="Normal 2 11 26 3" xfId="12727" xr:uid="{00000000-0005-0000-0000-0000C1310000}"/>
    <cellStyle name="Normal 2 11 27" xfId="12728" xr:uid="{00000000-0005-0000-0000-0000C2310000}"/>
    <cellStyle name="Normal 2 11 27 2" xfId="12729" xr:uid="{00000000-0005-0000-0000-0000C3310000}"/>
    <cellStyle name="Normal 2 11 27 3" xfId="12730" xr:uid="{00000000-0005-0000-0000-0000C4310000}"/>
    <cellStyle name="Normal 2 11 28" xfId="12731" xr:uid="{00000000-0005-0000-0000-0000C5310000}"/>
    <cellStyle name="Normal 2 11 28 2" xfId="12732" xr:uid="{00000000-0005-0000-0000-0000C6310000}"/>
    <cellStyle name="Normal 2 11 28 3" xfId="12733" xr:uid="{00000000-0005-0000-0000-0000C7310000}"/>
    <cellStyle name="Normal 2 11 29" xfId="12734" xr:uid="{00000000-0005-0000-0000-0000C8310000}"/>
    <cellStyle name="Normal 2 11 29 2" xfId="12735" xr:uid="{00000000-0005-0000-0000-0000C9310000}"/>
    <cellStyle name="Normal 2 11 29 3" xfId="12736" xr:uid="{00000000-0005-0000-0000-0000CA310000}"/>
    <cellStyle name="Normal 2 11 3" xfId="12737" xr:uid="{00000000-0005-0000-0000-0000CB310000}"/>
    <cellStyle name="Normal 2 11 3 2" xfId="12738" xr:uid="{00000000-0005-0000-0000-0000CC310000}"/>
    <cellStyle name="Normal 2 11 3 3" xfId="12739" xr:uid="{00000000-0005-0000-0000-0000CD310000}"/>
    <cellStyle name="Normal 2 11 30" xfId="12740" xr:uid="{00000000-0005-0000-0000-0000CE310000}"/>
    <cellStyle name="Normal 2 11 30 2" xfId="12741" xr:uid="{00000000-0005-0000-0000-0000CF310000}"/>
    <cellStyle name="Normal 2 11 30 3" xfId="12742" xr:uid="{00000000-0005-0000-0000-0000D0310000}"/>
    <cellStyle name="Normal 2 11 31" xfId="12743" xr:uid="{00000000-0005-0000-0000-0000D1310000}"/>
    <cellStyle name="Normal 2 11 31 2" xfId="12744" xr:uid="{00000000-0005-0000-0000-0000D2310000}"/>
    <cellStyle name="Normal 2 11 31 3" xfId="12745" xr:uid="{00000000-0005-0000-0000-0000D3310000}"/>
    <cellStyle name="Normal 2 11 32" xfId="12746" xr:uid="{00000000-0005-0000-0000-0000D4310000}"/>
    <cellStyle name="Normal 2 11 32 2" xfId="12747" xr:uid="{00000000-0005-0000-0000-0000D5310000}"/>
    <cellStyle name="Normal 2 11 32 3" xfId="12748" xr:uid="{00000000-0005-0000-0000-0000D6310000}"/>
    <cellStyle name="Normal 2 11 33" xfId="12749" xr:uid="{00000000-0005-0000-0000-0000D7310000}"/>
    <cellStyle name="Normal 2 11 34" xfId="12750" xr:uid="{00000000-0005-0000-0000-0000D8310000}"/>
    <cellStyle name="Normal 2 11 34 2" xfId="12751" xr:uid="{00000000-0005-0000-0000-0000D9310000}"/>
    <cellStyle name="Normal 2 11 34 3" xfId="12752" xr:uid="{00000000-0005-0000-0000-0000DA310000}"/>
    <cellStyle name="Normal 2 11 35" xfId="12753" xr:uid="{00000000-0005-0000-0000-0000DB310000}"/>
    <cellStyle name="Normal 2 11 35 2" xfId="12754" xr:uid="{00000000-0005-0000-0000-0000DC310000}"/>
    <cellStyle name="Normal 2 11 35 3" xfId="12755" xr:uid="{00000000-0005-0000-0000-0000DD310000}"/>
    <cellStyle name="Normal 2 11 36" xfId="12756" xr:uid="{00000000-0005-0000-0000-0000DE310000}"/>
    <cellStyle name="Normal 2 11 36 2" xfId="12757" xr:uid="{00000000-0005-0000-0000-0000DF310000}"/>
    <cellStyle name="Normal 2 11 36 3" xfId="12758" xr:uid="{00000000-0005-0000-0000-0000E0310000}"/>
    <cellStyle name="Normal 2 11 37" xfId="12759" xr:uid="{00000000-0005-0000-0000-0000E1310000}"/>
    <cellStyle name="Normal 2 11 37 2" xfId="12760" xr:uid="{00000000-0005-0000-0000-0000E2310000}"/>
    <cellStyle name="Normal 2 11 37 3" xfId="12761" xr:uid="{00000000-0005-0000-0000-0000E3310000}"/>
    <cellStyle name="Normal 2 11 38" xfId="12762" xr:uid="{00000000-0005-0000-0000-0000E4310000}"/>
    <cellStyle name="Normal 2 11 38 2" xfId="12763" xr:uid="{00000000-0005-0000-0000-0000E5310000}"/>
    <cellStyle name="Normal 2 11 38 3" xfId="12764" xr:uid="{00000000-0005-0000-0000-0000E6310000}"/>
    <cellStyle name="Normal 2 11 4" xfId="12765" xr:uid="{00000000-0005-0000-0000-0000E7310000}"/>
    <cellStyle name="Normal 2 11 4 2" xfId="12766" xr:uid="{00000000-0005-0000-0000-0000E8310000}"/>
    <cellStyle name="Normal 2 11 4 3" xfId="12767" xr:uid="{00000000-0005-0000-0000-0000E9310000}"/>
    <cellStyle name="Normal 2 11 5" xfId="12768" xr:uid="{00000000-0005-0000-0000-0000EA310000}"/>
    <cellStyle name="Normal 2 11 5 2" xfId="12769" xr:uid="{00000000-0005-0000-0000-0000EB310000}"/>
    <cellStyle name="Normal 2 11 5 3" xfId="12770" xr:uid="{00000000-0005-0000-0000-0000EC310000}"/>
    <cellStyle name="Normal 2 11 6" xfId="12771" xr:uid="{00000000-0005-0000-0000-0000ED310000}"/>
    <cellStyle name="Normal 2 11 6 2" xfId="12772" xr:uid="{00000000-0005-0000-0000-0000EE310000}"/>
    <cellStyle name="Normal 2 11 6 3" xfId="12773" xr:uid="{00000000-0005-0000-0000-0000EF310000}"/>
    <cellStyle name="Normal 2 11 7" xfId="12774" xr:uid="{00000000-0005-0000-0000-0000F0310000}"/>
    <cellStyle name="Normal 2 11 7 2" xfId="12775" xr:uid="{00000000-0005-0000-0000-0000F1310000}"/>
    <cellStyle name="Normal 2 11 7 3" xfId="12776" xr:uid="{00000000-0005-0000-0000-0000F2310000}"/>
    <cellStyle name="Normal 2 11 8" xfId="12777" xr:uid="{00000000-0005-0000-0000-0000F3310000}"/>
    <cellStyle name="Normal 2 11 8 2" xfId="12778" xr:uid="{00000000-0005-0000-0000-0000F4310000}"/>
    <cellStyle name="Normal 2 11 8 3" xfId="12779" xr:uid="{00000000-0005-0000-0000-0000F5310000}"/>
    <cellStyle name="Normal 2 11 9" xfId="12780" xr:uid="{00000000-0005-0000-0000-0000F6310000}"/>
    <cellStyle name="Normal 2 11 9 2" xfId="12781" xr:uid="{00000000-0005-0000-0000-0000F7310000}"/>
    <cellStyle name="Normal 2 11 9 3" xfId="12782" xr:uid="{00000000-0005-0000-0000-0000F8310000}"/>
    <cellStyle name="Normal 2 110" xfId="12783" xr:uid="{00000000-0005-0000-0000-0000F9310000}"/>
    <cellStyle name="Normal 2 110 2" xfId="12784" xr:uid="{00000000-0005-0000-0000-0000FA310000}"/>
    <cellStyle name="Normal 2 110 3" xfId="12785" xr:uid="{00000000-0005-0000-0000-0000FB310000}"/>
    <cellStyle name="Normal 2 111" xfId="12786" xr:uid="{00000000-0005-0000-0000-0000FC310000}"/>
    <cellStyle name="Normal 2 111 2" xfId="12787" xr:uid="{00000000-0005-0000-0000-0000FD310000}"/>
    <cellStyle name="Normal 2 111 3" xfId="12788" xr:uid="{00000000-0005-0000-0000-0000FE310000}"/>
    <cellStyle name="Normal 2 112" xfId="12789" xr:uid="{00000000-0005-0000-0000-0000FF310000}"/>
    <cellStyle name="Normal 2 112 2" xfId="12790" xr:uid="{00000000-0005-0000-0000-000000320000}"/>
    <cellStyle name="Normal 2 112 3" xfId="12791" xr:uid="{00000000-0005-0000-0000-000001320000}"/>
    <cellStyle name="Normal 2 113" xfId="12792" xr:uid="{00000000-0005-0000-0000-000002320000}"/>
    <cellStyle name="Normal 2 113 2" xfId="12793" xr:uid="{00000000-0005-0000-0000-000003320000}"/>
    <cellStyle name="Normal 2 113 3" xfId="12794" xr:uid="{00000000-0005-0000-0000-000004320000}"/>
    <cellStyle name="Normal 2 114" xfId="12795" xr:uid="{00000000-0005-0000-0000-000005320000}"/>
    <cellStyle name="Normal 2 114 2" xfId="12796" xr:uid="{00000000-0005-0000-0000-000006320000}"/>
    <cellStyle name="Normal 2 114 3" xfId="12797" xr:uid="{00000000-0005-0000-0000-000007320000}"/>
    <cellStyle name="Normal 2 115" xfId="12798" xr:uid="{00000000-0005-0000-0000-000008320000}"/>
    <cellStyle name="Normal 2 115 2" xfId="12799" xr:uid="{00000000-0005-0000-0000-000009320000}"/>
    <cellStyle name="Normal 2 115 3" xfId="12800" xr:uid="{00000000-0005-0000-0000-00000A320000}"/>
    <cellStyle name="Normal 2 116" xfId="12801" xr:uid="{00000000-0005-0000-0000-00000B320000}"/>
    <cellStyle name="Normal 2 116 2" xfId="12802" xr:uid="{00000000-0005-0000-0000-00000C320000}"/>
    <cellStyle name="Normal 2 116 3" xfId="12803" xr:uid="{00000000-0005-0000-0000-00000D320000}"/>
    <cellStyle name="Normal 2 117" xfId="12804" xr:uid="{00000000-0005-0000-0000-00000E320000}"/>
    <cellStyle name="Normal 2 117 2" xfId="12805" xr:uid="{00000000-0005-0000-0000-00000F320000}"/>
    <cellStyle name="Normal 2 117 3" xfId="12806" xr:uid="{00000000-0005-0000-0000-000010320000}"/>
    <cellStyle name="Normal 2 118" xfId="12807" xr:uid="{00000000-0005-0000-0000-000011320000}"/>
    <cellStyle name="Normal 2 118 2" xfId="12808" xr:uid="{00000000-0005-0000-0000-000012320000}"/>
    <cellStyle name="Normal 2 118 3" xfId="12809" xr:uid="{00000000-0005-0000-0000-000013320000}"/>
    <cellStyle name="Normal 2 119" xfId="12810" xr:uid="{00000000-0005-0000-0000-000014320000}"/>
    <cellStyle name="Normal 2 119 2" xfId="12811" xr:uid="{00000000-0005-0000-0000-000015320000}"/>
    <cellStyle name="Normal 2 119 3" xfId="12812" xr:uid="{00000000-0005-0000-0000-000016320000}"/>
    <cellStyle name="Normal 2 12" xfId="12813" xr:uid="{00000000-0005-0000-0000-000017320000}"/>
    <cellStyle name="Normal 2 12 10" xfId="12814" xr:uid="{00000000-0005-0000-0000-000018320000}"/>
    <cellStyle name="Normal 2 12 10 2" xfId="12815" xr:uid="{00000000-0005-0000-0000-000019320000}"/>
    <cellStyle name="Normal 2 12 10 3" xfId="12816" xr:uid="{00000000-0005-0000-0000-00001A320000}"/>
    <cellStyle name="Normal 2 12 11" xfId="12817" xr:uid="{00000000-0005-0000-0000-00001B320000}"/>
    <cellStyle name="Normal 2 12 11 2" xfId="12818" xr:uid="{00000000-0005-0000-0000-00001C320000}"/>
    <cellStyle name="Normal 2 12 11 3" xfId="12819" xr:uid="{00000000-0005-0000-0000-00001D320000}"/>
    <cellStyle name="Normal 2 12 12" xfId="12820" xr:uid="{00000000-0005-0000-0000-00001E320000}"/>
    <cellStyle name="Normal 2 12 12 2" xfId="12821" xr:uid="{00000000-0005-0000-0000-00001F320000}"/>
    <cellStyle name="Normal 2 12 12 3" xfId="12822" xr:uid="{00000000-0005-0000-0000-000020320000}"/>
    <cellStyle name="Normal 2 12 13" xfId="12823" xr:uid="{00000000-0005-0000-0000-000021320000}"/>
    <cellStyle name="Normal 2 12 13 2" xfId="12824" xr:uid="{00000000-0005-0000-0000-000022320000}"/>
    <cellStyle name="Normal 2 12 13 3" xfId="12825" xr:uid="{00000000-0005-0000-0000-000023320000}"/>
    <cellStyle name="Normal 2 12 14" xfId="12826" xr:uid="{00000000-0005-0000-0000-000024320000}"/>
    <cellStyle name="Normal 2 12 14 2" xfId="12827" xr:uid="{00000000-0005-0000-0000-000025320000}"/>
    <cellStyle name="Normal 2 12 14 3" xfId="12828" xr:uid="{00000000-0005-0000-0000-000026320000}"/>
    <cellStyle name="Normal 2 12 15" xfId="12829" xr:uid="{00000000-0005-0000-0000-000027320000}"/>
    <cellStyle name="Normal 2 12 15 2" xfId="12830" xr:uid="{00000000-0005-0000-0000-000028320000}"/>
    <cellStyle name="Normal 2 12 15 3" xfId="12831" xr:uid="{00000000-0005-0000-0000-000029320000}"/>
    <cellStyle name="Normal 2 12 16" xfId="12832" xr:uid="{00000000-0005-0000-0000-00002A320000}"/>
    <cellStyle name="Normal 2 12 16 2" xfId="12833" xr:uid="{00000000-0005-0000-0000-00002B320000}"/>
    <cellStyle name="Normal 2 12 16 3" xfId="12834" xr:uid="{00000000-0005-0000-0000-00002C320000}"/>
    <cellStyle name="Normal 2 12 17" xfId="12835" xr:uid="{00000000-0005-0000-0000-00002D320000}"/>
    <cellStyle name="Normal 2 12 17 2" xfId="12836" xr:uid="{00000000-0005-0000-0000-00002E320000}"/>
    <cellStyle name="Normal 2 12 17 3" xfId="12837" xr:uid="{00000000-0005-0000-0000-00002F320000}"/>
    <cellStyle name="Normal 2 12 18" xfId="12838" xr:uid="{00000000-0005-0000-0000-000030320000}"/>
    <cellStyle name="Normal 2 12 18 2" xfId="12839" xr:uid="{00000000-0005-0000-0000-000031320000}"/>
    <cellStyle name="Normal 2 12 18 3" xfId="12840" xr:uid="{00000000-0005-0000-0000-000032320000}"/>
    <cellStyle name="Normal 2 12 19" xfId="12841" xr:uid="{00000000-0005-0000-0000-000033320000}"/>
    <cellStyle name="Normal 2 12 19 2" xfId="12842" xr:uid="{00000000-0005-0000-0000-000034320000}"/>
    <cellStyle name="Normal 2 12 19 3" xfId="12843" xr:uid="{00000000-0005-0000-0000-000035320000}"/>
    <cellStyle name="Normal 2 12 2" xfId="12844" xr:uid="{00000000-0005-0000-0000-000036320000}"/>
    <cellStyle name="Normal 2 12 2 2" xfId="12845" xr:uid="{00000000-0005-0000-0000-000037320000}"/>
    <cellStyle name="Normal 2 12 2 3" xfId="12846" xr:uid="{00000000-0005-0000-0000-000038320000}"/>
    <cellStyle name="Normal 2 12 20" xfId="12847" xr:uid="{00000000-0005-0000-0000-000039320000}"/>
    <cellStyle name="Normal 2 12 20 2" xfId="12848" xr:uid="{00000000-0005-0000-0000-00003A320000}"/>
    <cellStyle name="Normal 2 12 20 3" xfId="12849" xr:uid="{00000000-0005-0000-0000-00003B320000}"/>
    <cellStyle name="Normal 2 12 21" xfId="12850" xr:uid="{00000000-0005-0000-0000-00003C320000}"/>
    <cellStyle name="Normal 2 12 21 2" xfId="12851" xr:uid="{00000000-0005-0000-0000-00003D320000}"/>
    <cellStyle name="Normal 2 12 21 3" xfId="12852" xr:uid="{00000000-0005-0000-0000-00003E320000}"/>
    <cellStyle name="Normal 2 12 22" xfId="12853" xr:uid="{00000000-0005-0000-0000-00003F320000}"/>
    <cellStyle name="Normal 2 12 22 2" xfId="12854" xr:uid="{00000000-0005-0000-0000-000040320000}"/>
    <cellStyle name="Normal 2 12 22 3" xfId="12855" xr:uid="{00000000-0005-0000-0000-000041320000}"/>
    <cellStyle name="Normal 2 12 23" xfId="12856" xr:uid="{00000000-0005-0000-0000-000042320000}"/>
    <cellStyle name="Normal 2 12 23 2" xfId="12857" xr:uid="{00000000-0005-0000-0000-000043320000}"/>
    <cellStyle name="Normal 2 12 23 3" xfId="12858" xr:uid="{00000000-0005-0000-0000-000044320000}"/>
    <cellStyle name="Normal 2 12 24" xfId="12859" xr:uid="{00000000-0005-0000-0000-000045320000}"/>
    <cellStyle name="Normal 2 12 24 2" xfId="12860" xr:uid="{00000000-0005-0000-0000-000046320000}"/>
    <cellStyle name="Normal 2 12 24 3" xfId="12861" xr:uid="{00000000-0005-0000-0000-000047320000}"/>
    <cellStyle name="Normal 2 12 25" xfId="12862" xr:uid="{00000000-0005-0000-0000-000048320000}"/>
    <cellStyle name="Normal 2 12 25 2" xfId="12863" xr:uid="{00000000-0005-0000-0000-000049320000}"/>
    <cellStyle name="Normal 2 12 25 3" xfId="12864" xr:uid="{00000000-0005-0000-0000-00004A320000}"/>
    <cellStyle name="Normal 2 12 26" xfId="12865" xr:uid="{00000000-0005-0000-0000-00004B320000}"/>
    <cellStyle name="Normal 2 12 26 2" xfId="12866" xr:uid="{00000000-0005-0000-0000-00004C320000}"/>
    <cellStyle name="Normal 2 12 26 3" xfId="12867" xr:uid="{00000000-0005-0000-0000-00004D320000}"/>
    <cellStyle name="Normal 2 12 27" xfId="12868" xr:uid="{00000000-0005-0000-0000-00004E320000}"/>
    <cellStyle name="Normal 2 12 27 2" xfId="12869" xr:uid="{00000000-0005-0000-0000-00004F320000}"/>
    <cellStyle name="Normal 2 12 27 3" xfId="12870" xr:uid="{00000000-0005-0000-0000-000050320000}"/>
    <cellStyle name="Normal 2 12 28" xfId="12871" xr:uid="{00000000-0005-0000-0000-000051320000}"/>
    <cellStyle name="Normal 2 12 28 2" xfId="12872" xr:uid="{00000000-0005-0000-0000-000052320000}"/>
    <cellStyle name="Normal 2 12 28 3" xfId="12873" xr:uid="{00000000-0005-0000-0000-000053320000}"/>
    <cellStyle name="Normal 2 12 29" xfId="12874" xr:uid="{00000000-0005-0000-0000-000054320000}"/>
    <cellStyle name="Normal 2 12 29 2" xfId="12875" xr:uid="{00000000-0005-0000-0000-000055320000}"/>
    <cellStyle name="Normal 2 12 29 3" xfId="12876" xr:uid="{00000000-0005-0000-0000-000056320000}"/>
    <cellStyle name="Normal 2 12 3" xfId="12877" xr:uid="{00000000-0005-0000-0000-000057320000}"/>
    <cellStyle name="Normal 2 12 3 2" xfId="12878" xr:uid="{00000000-0005-0000-0000-000058320000}"/>
    <cellStyle name="Normal 2 12 3 3" xfId="12879" xr:uid="{00000000-0005-0000-0000-000059320000}"/>
    <cellStyle name="Normal 2 12 30" xfId="12880" xr:uid="{00000000-0005-0000-0000-00005A320000}"/>
    <cellStyle name="Normal 2 12 30 2" xfId="12881" xr:uid="{00000000-0005-0000-0000-00005B320000}"/>
    <cellStyle name="Normal 2 12 30 3" xfId="12882" xr:uid="{00000000-0005-0000-0000-00005C320000}"/>
    <cellStyle name="Normal 2 12 31" xfId="12883" xr:uid="{00000000-0005-0000-0000-00005D320000}"/>
    <cellStyle name="Normal 2 12 31 2" xfId="12884" xr:uid="{00000000-0005-0000-0000-00005E320000}"/>
    <cellStyle name="Normal 2 12 31 3" xfId="12885" xr:uid="{00000000-0005-0000-0000-00005F320000}"/>
    <cellStyle name="Normal 2 12 32" xfId="12886" xr:uid="{00000000-0005-0000-0000-000060320000}"/>
    <cellStyle name="Normal 2 12 32 2" xfId="12887" xr:uid="{00000000-0005-0000-0000-000061320000}"/>
    <cellStyle name="Normal 2 12 32 3" xfId="12888" xr:uid="{00000000-0005-0000-0000-000062320000}"/>
    <cellStyle name="Normal 2 12 33" xfId="12889" xr:uid="{00000000-0005-0000-0000-000063320000}"/>
    <cellStyle name="Normal 2 12 34" xfId="12890" xr:uid="{00000000-0005-0000-0000-000064320000}"/>
    <cellStyle name="Normal 2 12 34 2" xfId="12891" xr:uid="{00000000-0005-0000-0000-000065320000}"/>
    <cellStyle name="Normal 2 12 34 3" xfId="12892" xr:uid="{00000000-0005-0000-0000-000066320000}"/>
    <cellStyle name="Normal 2 12 35" xfId="12893" xr:uid="{00000000-0005-0000-0000-000067320000}"/>
    <cellStyle name="Normal 2 12 35 2" xfId="12894" xr:uid="{00000000-0005-0000-0000-000068320000}"/>
    <cellStyle name="Normal 2 12 35 3" xfId="12895" xr:uid="{00000000-0005-0000-0000-000069320000}"/>
    <cellStyle name="Normal 2 12 36" xfId="12896" xr:uid="{00000000-0005-0000-0000-00006A320000}"/>
    <cellStyle name="Normal 2 12 36 2" xfId="12897" xr:uid="{00000000-0005-0000-0000-00006B320000}"/>
    <cellStyle name="Normal 2 12 36 3" xfId="12898" xr:uid="{00000000-0005-0000-0000-00006C320000}"/>
    <cellStyle name="Normal 2 12 37" xfId="12899" xr:uid="{00000000-0005-0000-0000-00006D320000}"/>
    <cellStyle name="Normal 2 12 37 2" xfId="12900" xr:uid="{00000000-0005-0000-0000-00006E320000}"/>
    <cellStyle name="Normal 2 12 37 3" xfId="12901" xr:uid="{00000000-0005-0000-0000-00006F320000}"/>
    <cellStyle name="Normal 2 12 38" xfId="12902" xr:uid="{00000000-0005-0000-0000-000070320000}"/>
    <cellStyle name="Normal 2 12 38 2" xfId="12903" xr:uid="{00000000-0005-0000-0000-000071320000}"/>
    <cellStyle name="Normal 2 12 38 3" xfId="12904" xr:uid="{00000000-0005-0000-0000-000072320000}"/>
    <cellStyle name="Normal 2 12 4" xfId="12905" xr:uid="{00000000-0005-0000-0000-000073320000}"/>
    <cellStyle name="Normal 2 12 4 2" xfId="12906" xr:uid="{00000000-0005-0000-0000-000074320000}"/>
    <cellStyle name="Normal 2 12 4 3" xfId="12907" xr:uid="{00000000-0005-0000-0000-000075320000}"/>
    <cellStyle name="Normal 2 12 5" xfId="12908" xr:uid="{00000000-0005-0000-0000-000076320000}"/>
    <cellStyle name="Normal 2 12 5 2" xfId="12909" xr:uid="{00000000-0005-0000-0000-000077320000}"/>
    <cellStyle name="Normal 2 12 5 3" xfId="12910" xr:uid="{00000000-0005-0000-0000-000078320000}"/>
    <cellStyle name="Normal 2 12 6" xfId="12911" xr:uid="{00000000-0005-0000-0000-000079320000}"/>
    <cellStyle name="Normal 2 12 6 2" xfId="12912" xr:uid="{00000000-0005-0000-0000-00007A320000}"/>
    <cellStyle name="Normal 2 12 6 3" xfId="12913" xr:uid="{00000000-0005-0000-0000-00007B320000}"/>
    <cellStyle name="Normal 2 12 7" xfId="12914" xr:uid="{00000000-0005-0000-0000-00007C320000}"/>
    <cellStyle name="Normal 2 12 7 2" xfId="12915" xr:uid="{00000000-0005-0000-0000-00007D320000}"/>
    <cellStyle name="Normal 2 12 7 3" xfId="12916" xr:uid="{00000000-0005-0000-0000-00007E320000}"/>
    <cellStyle name="Normal 2 12 8" xfId="12917" xr:uid="{00000000-0005-0000-0000-00007F320000}"/>
    <cellStyle name="Normal 2 12 8 2" xfId="12918" xr:uid="{00000000-0005-0000-0000-000080320000}"/>
    <cellStyle name="Normal 2 12 8 3" xfId="12919" xr:uid="{00000000-0005-0000-0000-000081320000}"/>
    <cellStyle name="Normal 2 12 9" xfId="12920" xr:uid="{00000000-0005-0000-0000-000082320000}"/>
    <cellStyle name="Normal 2 12 9 2" xfId="12921" xr:uid="{00000000-0005-0000-0000-000083320000}"/>
    <cellStyle name="Normal 2 12 9 3" xfId="12922" xr:uid="{00000000-0005-0000-0000-000084320000}"/>
    <cellStyle name="Normal 2 120" xfId="12923" xr:uid="{00000000-0005-0000-0000-000085320000}"/>
    <cellStyle name="Normal 2 120 2" xfId="12924" xr:uid="{00000000-0005-0000-0000-000086320000}"/>
    <cellStyle name="Normal 2 120 3" xfId="12925" xr:uid="{00000000-0005-0000-0000-000087320000}"/>
    <cellStyle name="Normal 2 121" xfId="12926" xr:uid="{00000000-0005-0000-0000-000088320000}"/>
    <cellStyle name="Normal 2 121 2" xfId="12927" xr:uid="{00000000-0005-0000-0000-000089320000}"/>
    <cellStyle name="Normal 2 121 3" xfId="12928" xr:uid="{00000000-0005-0000-0000-00008A320000}"/>
    <cellStyle name="Normal 2 122" xfId="12929" xr:uid="{00000000-0005-0000-0000-00008B320000}"/>
    <cellStyle name="Normal 2 122 2" xfId="12930" xr:uid="{00000000-0005-0000-0000-00008C320000}"/>
    <cellStyle name="Normal 2 122 3" xfId="12931" xr:uid="{00000000-0005-0000-0000-00008D320000}"/>
    <cellStyle name="Normal 2 123" xfId="12932" xr:uid="{00000000-0005-0000-0000-00008E320000}"/>
    <cellStyle name="Normal 2 124" xfId="12933" xr:uid="{00000000-0005-0000-0000-00008F320000}"/>
    <cellStyle name="Normal 2 125" xfId="12934" xr:uid="{00000000-0005-0000-0000-000090320000}"/>
    <cellStyle name="Normal 2 126" xfId="12935" xr:uid="{00000000-0005-0000-0000-000091320000}"/>
    <cellStyle name="Normal 2 127" xfId="12936" xr:uid="{00000000-0005-0000-0000-000092320000}"/>
    <cellStyle name="Normal 2 128" xfId="12937" xr:uid="{00000000-0005-0000-0000-000093320000}"/>
    <cellStyle name="Normal 2 129" xfId="12938" xr:uid="{00000000-0005-0000-0000-000094320000}"/>
    <cellStyle name="Normal 2 13" xfId="12939" xr:uid="{00000000-0005-0000-0000-000095320000}"/>
    <cellStyle name="Normal 2 13 10" xfId="12940" xr:uid="{00000000-0005-0000-0000-000096320000}"/>
    <cellStyle name="Normal 2 13 10 2" xfId="12941" xr:uid="{00000000-0005-0000-0000-000097320000}"/>
    <cellStyle name="Normal 2 13 10 3" xfId="12942" xr:uid="{00000000-0005-0000-0000-000098320000}"/>
    <cellStyle name="Normal 2 13 11" xfId="12943" xr:uid="{00000000-0005-0000-0000-000099320000}"/>
    <cellStyle name="Normal 2 13 11 2" xfId="12944" xr:uid="{00000000-0005-0000-0000-00009A320000}"/>
    <cellStyle name="Normal 2 13 11 3" xfId="12945" xr:uid="{00000000-0005-0000-0000-00009B320000}"/>
    <cellStyle name="Normal 2 13 12" xfId="12946" xr:uid="{00000000-0005-0000-0000-00009C320000}"/>
    <cellStyle name="Normal 2 13 12 2" xfId="12947" xr:uid="{00000000-0005-0000-0000-00009D320000}"/>
    <cellStyle name="Normal 2 13 12 3" xfId="12948" xr:uid="{00000000-0005-0000-0000-00009E320000}"/>
    <cellStyle name="Normal 2 13 13" xfId="12949" xr:uid="{00000000-0005-0000-0000-00009F320000}"/>
    <cellStyle name="Normal 2 13 13 2" xfId="12950" xr:uid="{00000000-0005-0000-0000-0000A0320000}"/>
    <cellStyle name="Normal 2 13 13 3" xfId="12951" xr:uid="{00000000-0005-0000-0000-0000A1320000}"/>
    <cellStyle name="Normal 2 13 14" xfId="12952" xr:uid="{00000000-0005-0000-0000-0000A2320000}"/>
    <cellStyle name="Normal 2 13 14 2" xfId="12953" xr:uid="{00000000-0005-0000-0000-0000A3320000}"/>
    <cellStyle name="Normal 2 13 14 3" xfId="12954" xr:uid="{00000000-0005-0000-0000-0000A4320000}"/>
    <cellStyle name="Normal 2 13 15" xfId="12955" xr:uid="{00000000-0005-0000-0000-0000A5320000}"/>
    <cellStyle name="Normal 2 13 15 2" xfId="12956" xr:uid="{00000000-0005-0000-0000-0000A6320000}"/>
    <cellStyle name="Normal 2 13 15 3" xfId="12957" xr:uid="{00000000-0005-0000-0000-0000A7320000}"/>
    <cellStyle name="Normal 2 13 16" xfId="12958" xr:uid="{00000000-0005-0000-0000-0000A8320000}"/>
    <cellStyle name="Normal 2 13 16 2" xfId="12959" xr:uid="{00000000-0005-0000-0000-0000A9320000}"/>
    <cellStyle name="Normal 2 13 16 3" xfId="12960" xr:uid="{00000000-0005-0000-0000-0000AA320000}"/>
    <cellStyle name="Normal 2 13 17" xfId="12961" xr:uid="{00000000-0005-0000-0000-0000AB320000}"/>
    <cellStyle name="Normal 2 13 17 2" xfId="12962" xr:uid="{00000000-0005-0000-0000-0000AC320000}"/>
    <cellStyle name="Normal 2 13 17 3" xfId="12963" xr:uid="{00000000-0005-0000-0000-0000AD320000}"/>
    <cellStyle name="Normal 2 13 18" xfId="12964" xr:uid="{00000000-0005-0000-0000-0000AE320000}"/>
    <cellStyle name="Normal 2 13 18 2" xfId="12965" xr:uid="{00000000-0005-0000-0000-0000AF320000}"/>
    <cellStyle name="Normal 2 13 18 3" xfId="12966" xr:uid="{00000000-0005-0000-0000-0000B0320000}"/>
    <cellStyle name="Normal 2 13 19" xfId="12967" xr:uid="{00000000-0005-0000-0000-0000B1320000}"/>
    <cellStyle name="Normal 2 13 19 2" xfId="12968" xr:uid="{00000000-0005-0000-0000-0000B2320000}"/>
    <cellStyle name="Normal 2 13 19 3" xfId="12969" xr:uid="{00000000-0005-0000-0000-0000B3320000}"/>
    <cellStyle name="Normal 2 13 2" xfId="12970" xr:uid="{00000000-0005-0000-0000-0000B4320000}"/>
    <cellStyle name="Normal 2 13 2 2" xfId="12971" xr:uid="{00000000-0005-0000-0000-0000B5320000}"/>
    <cellStyle name="Normal 2 13 2 3" xfId="12972" xr:uid="{00000000-0005-0000-0000-0000B6320000}"/>
    <cellStyle name="Normal 2 13 20" xfId="12973" xr:uid="{00000000-0005-0000-0000-0000B7320000}"/>
    <cellStyle name="Normal 2 13 20 2" xfId="12974" xr:uid="{00000000-0005-0000-0000-0000B8320000}"/>
    <cellStyle name="Normal 2 13 20 3" xfId="12975" xr:uid="{00000000-0005-0000-0000-0000B9320000}"/>
    <cellStyle name="Normal 2 13 21" xfId="12976" xr:uid="{00000000-0005-0000-0000-0000BA320000}"/>
    <cellStyle name="Normal 2 13 21 2" xfId="12977" xr:uid="{00000000-0005-0000-0000-0000BB320000}"/>
    <cellStyle name="Normal 2 13 21 3" xfId="12978" xr:uid="{00000000-0005-0000-0000-0000BC320000}"/>
    <cellStyle name="Normal 2 13 22" xfId="12979" xr:uid="{00000000-0005-0000-0000-0000BD320000}"/>
    <cellStyle name="Normal 2 13 22 2" xfId="12980" xr:uid="{00000000-0005-0000-0000-0000BE320000}"/>
    <cellStyle name="Normal 2 13 22 3" xfId="12981" xr:uid="{00000000-0005-0000-0000-0000BF320000}"/>
    <cellStyle name="Normal 2 13 23" xfId="12982" xr:uid="{00000000-0005-0000-0000-0000C0320000}"/>
    <cellStyle name="Normal 2 13 23 2" xfId="12983" xr:uid="{00000000-0005-0000-0000-0000C1320000}"/>
    <cellStyle name="Normal 2 13 23 3" xfId="12984" xr:uid="{00000000-0005-0000-0000-0000C2320000}"/>
    <cellStyle name="Normal 2 13 24" xfId="12985" xr:uid="{00000000-0005-0000-0000-0000C3320000}"/>
    <cellStyle name="Normal 2 13 24 2" xfId="12986" xr:uid="{00000000-0005-0000-0000-0000C4320000}"/>
    <cellStyle name="Normal 2 13 24 3" xfId="12987" xr:uid="{00000000-0005-0000-0000-0000C5320000}"/>
    <cellStyle name="Normal 2 13 25" xfId="12988" xr:uid="{00000000-0005-0000-0000-0000C6320000}"/>
    <cellStyle name="Normal 2 13 25 2" xfId="12989" xr:uid="{00000000-0005-0000-0000-0000C7320000}"/>
    <cellStyle name="Normal 2 13 25 3" xfId="12990" xr:uid="{00000000-0005-0000-0000-0000C8320000}"/>
    <cellStyle name="Normal 2 13 26" xfId="12991" xr:uid="{00000000-0005-0000-0000-0000C9320000}"/>
    <cellStyle name="Normal 2 13 26 2" xfId="12992" xr:uid="{00000000-0005-0000-0000-0000CA320000}"/>
    <cellStyle name="Normal 2 13 26 3" xfId="12993" xr:uid="{00000000-0005-0000-0000-0000CB320000}"/>
    <cellStyle name="Normal 2 13 27" xfId="12994" xr:uid="{00000000-0005-0000-0000-0000CC320000}"/>
    <cellStyle name="Normal 2 13 27 2" xfId="12995" xr:uid="{00000000-0005-0000-0000-0000CD320000}"/>
    <cellStyle name="Normal 2 13 27 3" xfId="12996" xr:uid="{00000000-0005-0000-0000-0000CE320000}"/>
    <cellStyle name="Normal 2 13 28" xfId="12997" xr:uid="{00000000-0005-0000-0000-0000CF320000}"/>
    <cellStyle name="Normal 2 13 28 2" xfId="12998" xr:uid="{00000000-0005-0000-0000-0000D0320000}"/>
    <cellStyle name="Normal 2 13 28 3" xfId="12999" xr:uid="{00000000-0005-0000-0000-0000D1320000}"/>
    <cellStyle name="Normal 2 13 29" xfId="13000" xr:uid="{00000000-0005-0000-0000-0000D2320000}"/>
    <cellStyle name="Normal 2 13 29 2" xfId="13001" xr:uid="{00000000-0005-0000-0000-0000D3320000}"/>
    <cellStyle name="Normal 2 13 29 3" xfId="13002" xr:uid="{00000000-0005-0000-0000-0000D4320000}"/>
    <cellStyle name="Normal 2 13 3" xfId="13003" xr:uid="{00000000-0005-0000-0000-0000D5320000}"/>
    <cellStyle name="Normal 2 13 3 2" xfId="13004" xr:uid="{00000000-0005-0000-0000-0000D6320000}"/>
    <cellStyle name="Normal 2 13 3 3" xfId="13005" xr:uid="{00000000-0005-0000-0000-0000D7320000}"/>
    <cellStyle name="Normal 2 13 30" xfId="13006" xr:uid="{00000000-0005-0000-0000-0000D8320000}"/>
    <cellStyle name="Normal 2 13 30 2" xfId="13007" xr:uid="{00000000-0005-0000-0000-0000D9320000}"/>
    <cellStyle name="Normal 2 13 30 3" xfId="13008" xr:uid="{00000000-0005-0000-0000-0000DA320000}"/>
    <cellStyle name="Normal 2 13 31" xfId="13009" xr:uid="{00000000-0005-0000-0000-0000DB320000}"/>
    <cellStyle name="Normal 2 13 31 2" xfId="13010" xr:uid="{00000000-0005-0000-0000-0000DC320000}"/>
    <cellStyle name="Normal 2 13 31 3" xfId="13011" xr:uid="{00000000-0005-0000-0000-0000DD320000}"/>
    <cellStyle name="Normal 2 13 32" xfId="13012" xr:uid="{00000000-0005-0000-0000-0000DE320000}"/>
    <cellStyle name="Normal 2 13 32 2" xfId="13013" xr:uid="{00000000-0005-0000-0000-0000DF320000}"/>
    <cellStyle name="Normal 2 13 32 3" xfId="13014" xr:uid="{00000000-0005-0000-0000-0000E0320000}"/>
    <cellStyle name="Normal 2 13 33" xfId="13015" xr:uid="{00000000-0005-0000-0000-0000E1320000}"/>
    <cellStyle name="Normal 2 13 34" xfId="13016" xr:uid="{00000000-0005-0000-0000-0000E2320000}"/>
    <cellStyle name="Normal 2 13 34 2" xfId="13017" xr:uid="{00000000-0005-0000-0000-0000E3320000}"/>
    <cellStyle name="Normal 2 13 34 3" xfId="13018" xr:uid="{00000000-0005-0000-0000-0000E4320000}"/>
    <cellStyle name="Normal 2 13 35" xfId="13019" xr:uid="{00000000-0005-0000-0000-0000E5320000}"/>
    <cellStyle name="Normal 2 13 35 2" xfId="13020" xr:uid="{00000000-0005-0000-0000-0000E6320000}"/>
    <cellStyle name="Normal 2 13 35 3" xfId="13021" xr:uid="{00000000-0005-0000-0000-0000E7320000}"/>
    <cellStyle name="Normal 2 13 36" xfId="13022" xr:uid="{00000000-0005-0000-0000-0000E8320000}"/>
    <cellStyle name="Normal 2 13 36 2" xfId="13023" xr:uid="{00000000-0005-0000-0000-0000E9320000}"/>
    <cellStyle name="Normal 2 13 36 3" xfId="13024" xr:uid="{00000000-0005-0000-0000-0000EA320000}"/>
    <cellStyle name="Normal 2 13 37" xfId="13025" xr:uid="{00000000-0005-0000-0000-0000EB320000}"/>
    <cellStyle name="Normal 2 13 37 2" xfId="13026" xr:uid="{00000000-0005-0000-0000-0000EC320000}"/>
    <cellStyle name="Normal 2 13 37 3" xfId="13027" xr:uid="{00000000-0005-0000-0000-0000ED320000}"/>
    <cellStyle name="Normal 2 13 38" xfId="13028" xr:uid="{00000000-0005-0000-0000-0000EE320000}"/>
    <cellStyle name="Normal 2 13 38 2" xfId="13029" xr:uid="{00000000-0005-0000-0000-0000EF320000}"/>
    <cellStyle name="Normal 2 13 38 3" xfId="13030" xr:uid="{00000000-0005-0000-0000-0000F0320000}"/>
    <cellStyle name="Normal 2 13 4" xfId="13031" xr:uid="{00000000-0005-0000-0000-0000F1320000}"/>
    <cellStyle name="Normal 2 13 4 2" xfId="13032" xr:uid="{00000000-0005-0000-0000-0000F2320000}"/>
    <cellStyle name="Normal 2 13 4 3" xfId="13033" xr:uid="{00000000-0005-0000-0000-0000F3320000}"/>
    <cellStyle name="Normal 2 13 5" xfId="13034" xr:uid="{00000000-0005-0000-0000-0000F4320000}"/>
    <cellStyle name="Normal 2 13 5 2" xfId="13035" xr:uid="{00000000-0005-0000-0000-0000F5320000}"/>
    <cellStyle name="Normal 2 13 5 3" xfId="13036" xr:uid="{00000000-0005-0000-0000-0000F6320000}"/>
    <cellStyle name="Normal 2 13 6" xfId="13037" xr:uid="{00000000-0005-0000-0000-0000F7320000}"/>
    <cellStyle name="Normal 2 13 6 2" xfId="13038" xr:uid="{00000000-0005-0000-0000-0000F8320000}"/>
    <cellStyle name="Normal 2 13 6 3" xfId="13039" xr:uid="{00000000-0005-0000-0000-0000F9320000}"/>
    <cellStyle name="Normal 2 13 7" xfId="13040" xr:uid="{00000000-0005-0000-0000-0000FA320000}"/>
    <cellStyle name="Normal 2 13 7 2" xfId="13041" xr:uid="{00000000-0005-0000-0000-0000FB320000}"/>
    <cellStyle name="Normal 2 13 7 3" xfId="13042" xr:uid="{00000000-0005-0000-0000-0000FC320000}"/>
    <cellStyle name="Normal 2 13 8" xfId="13043" xr:uid="{00000000-0005-0000-0000-0000FD320000}"/>
    <cellStyle name="Normal 2 13 8 2" xfId="13044" xr:uid="{00000000-0005-0000-0000-0000FE320000}"/>
    <cellStyle name="Normal 2 13 8 3" xfId="13045" xr:uid="{00000000-0005-0000-0000-0000FF320000}"/>
    <cellStyle name="Normal 2 13 9" xfId="13046" xr:uid="{00000000-0005-0000-0000-000000330000}"/>
    <cellStyle name="Normal 2 13 9 2" xfId="13047" xr:uid="{00000000-0005-0000-0000-000001330000}"/>
    <cellStyle name="Normal 2 13 9 3" xfId="13048" xr:uid="{00000000-0005-0000-0000-000002330000}"/>
    <cellStyle name="Normal 2 130" xfId="13049" xr:uid="{00000000-0005-0000-0000-000003330000}"/>
    <cellStyle name="Normal 2 131" xfId="13050" xr:uid="{00000000-0005-0000-0000-000004330000}"/>
    <cellStyle name="Normal 2 131 2" xfId="13051" xr:uid="{00000000-0005-0000-0000-000005330000}"/>
    <cellStyle name="Normal 2 131 3" xfId="13052" xr:uid="{00000000-0005-0000-0000-000006330000}"/>
    <cellStyle name="Normal 2 132" xfId="13053" xr:uid="{00000000-0005-0000-0000-000007330000}"/>
    <cellStyle name="Normal 2 132 2" xfId="13054" xr:uid="{00000000-0005-0000-0000-000008330000}"/>
    <cellStyle name="Normal 2 132 3" xfId="13055" xr:uid="{00000000-0005-0000-0000-000009330000}"/>
    <cellStyle name="Normal 2 133" xfId="13056" xr:uid="{00000000-0005-0000-0000-00000A330000}"/>
    <cellStyle name="Normal 2 133 2" xfId="13057" xr:uid="{00000000-0005-0000-0000-00000B330000}"/>
    <cellStyle name="Normal 2 133 3" xfId="13058" xr:uid="{00000000-0005-0000-0000-00000C330000}"/>
    <cellStyle name="Normal 2 134" xfId="13059" xr:uid="{00000000-0005-0000-0000-00000D330000}"/>
    <cellStyle name="Normal 2 134 2" xfId="13060" xr:uid="{00000000-0005-0000-0000-00000E330000}"/>
    <cellStyle name="Normal 2 134 3" xfId="13061" xr:uid="{00000000-0005-0000-0000-00000F330000}"/>
    <cellStyle name="Normal 2 135" xfId="13062" xr:uid="{00000000-0005-0000-0000-000010330000}"/>
    <cellStyle name="Normal 2 135 2" xfId="13063" xr:uid="{00000000-0005-0000-0000-000011330000}"/>
    <cellStyle name="Normal 2 135 3" xfId="13064" xr:uid="{00000000-0005-0000-0000-000012330000}"/>
    <cellStyle name="Normal 2 136" xfId="13065" xr:uid="{00000000-0005-0000-0000-000013330000}"/>
    <cellStyle name="Normal 2 137" xfId="13066" xr:uid="{00000000-0005-0000-0000-000014330000}"/>
    <cellStyle name="Normal 2 138" xfId="13067" xr:uid="{00000000-0005-0000-0000-000015330000}"/>
    <cellStyle name="Normal 2 139" xfId="13068" xr:uid="{00000000-0005-0000-0000-000016330000}"/>
    <cellStyle name="Normal 2 14" xfId="13069" xr:uid="{00000000-0005-0000-0000-000017330000}"/>
    <cellStyle name="Normal 2 14 10" xfId="13070" xr:uid="{00000000-0005-0000-0000-000018330000}"/>
    <cellStyle name="Normal 2 14 10 2" xfId="13071" xr:uid="{00000000-0005-0000-0000-000019330000}"/>
    <cellStyle name="Normal 2 14 10 3" xfId="13072" xr:uid="{00000000-0005-0000-0000-00001A330000}"/>
    <cellStyle name="Normal 2 14 11" xfId="13073" xr:uid="{00000000-0005-0000-0000-00001B330000}"/>
    <cellStyle name="Normal 2 14 11 2" xfId="13074" xr:uid="{00000000-0005-0000-0000-00001C330000}"/>
    <cellStyle name="Normal 2 14 11 3" xfId="13075" xr:uid="{00000000-0005-0000-0000-00001D330000}"/>
    <cellStyle name="Normal 2 14 12" xfId="13076" xr:uid="{00000000-0005-0000-0000-00001E330000}"/>
    <cellStyle name="Normal 2 14 12 2" xfId="13077" xr:uid="{00000000-0005-0000-0000-00001F330000}"/>
    <cellStyle name="Normal 2 14 12 3" xfId="13078" xr:uid="{00000000-0005-0000-0000-000020330000}"/>
    <cellStyle name="Normal 2 14 13" xfId="13079" xr:uid="{00000000-0005-0000-0000-000021330000}"/>
    <cellStyle name="Normal 2 14 13 2" xfId="13080" xr:uid="{00000000-0005-0000-0000-000022330000}"/>
    <cellStyle name="Normal 2 14 13 3" xfId="13081" xr:uid="{00000000-0005-0000-0000-000023330000}"/>
    <cellStyle name="Normal 2 14 14" xfId="13082" xr:uid="{00000000-0005-0000-0000-000024330000}"/>
    <cellStyle name="Normal 2 14 14 2" xfId="13083" xr:uid="{00000000-0005-0000-0000-000025330000}"/>
    <cellStyle name="Normal 2 14 14 3" xfId="13084" xr:uid="{00000000-0005-0000-0000-000026330000}"/>
    <cellStyle name="Normal 2 14 15" xfId="13085" xr:uid="{00000000-0005-0000-0000-000027330000}"/>
    <cellStyle name="Normal 2 14 15 2" xfId="13086" xr:uid="{00000000-0005-0000-0000-000028330000}"/>
    <cellStyle name="Normal 2 14 15 3" xfId="13087" xr:uid="{00000000-0005-0000-0000-000029330000}"/>
    <cellStyle name="Normal 2 14 16" xfId="13088" xr:uid="{00000000-0005-0000-0000-00002A330000}"/>
    <cellStyle name="Normal 2 14 16 2" xfId="13089" xr:uid="{00000000-0005-0000-0000-00002B330000}"/>
    <cellStyle name="Normal 2 14 16 3" xfId="13090" xr:uid="{00000000-0005-0000-0000-00002C330000}"/>
    <cellStyle name="Normal 2 14 17" xfId="13091" xr:uid="{00000000-0005-0000-0000-00002D330000}"/>
    <cellStyle name="Normal 2 14 17 2" xfId="13092" xr:uid="{00000000-0005-0000-0000-00002E330000}"/>
    <cellStyle name="Normal 2 14 17 3" xfId="13093" xr:uid="{00000000-0005-0000-0000-00002F330000}"/>
    <cellStyle name="Normal 2 14 18" xfId="13094" xr:uid="{00000000-0005-0000-0000-000030330000}"/>
    <cellStyle name="Normal 2 14 18 2" xfId="13095" xr:uid="{00000000-0005-0000-0000-000031330000}"/>
    <cellStyle name="Normal 2 14 18 3" xfId="13096" xr:uid="{00000000-0005-0000-0000-000032330000}"/>
    <cellStyle name="Normal 2 14 19" xfId="13097" xr:uid="{00000000-0005-0000-0000-000033330000}"/>
    <cellStyle name="Normal 2 14 19 2" xfId="13098" xr:uid="{00000000-0005-0000-0000-000034330000}"/>
    <cellStyle name="Normal 2 14 19 3" xfId="13099" xr:uid="{00000000-0005-0000-0000-000035330000}"/>
    <cellStyle name="Normal 2 14 2" xfId="13100" xr:uid="{00000000-0005-0000-0000-000036330000}"/>
    <cellStyle name="Normal 2 14 2 2" xfId="13101" xr:uid="{00000000-0005-0000-0000-000037330000}"/>
    <cellStyle name="Normal 2 14 2 3" xfId="13102" xr:uid="{00000000-0005-0000-0000-000038330000}"/>
    <cellStyle name="Normal 2 14 20" xfId="13103" xr:uid="{00000000-0005-0000-0000-000039330000}"/>
    <cellStyle name="Normal 2 14 20 2" xfId="13104" xr:uid="{00000000-0005-0000-0000-00003A330000}"/>
    <cellStyle name="Normal 2 14 20 3" xfId="13105" xr:uid="{00000000-0005-0000-0000-00003B330000}"/>
    <cellStyle name="Normal 2 14 21" xfId="13106" xr:uid="{00000000-0005-0000-0000-00003C330000}"/>
    <cellStyle name="Normal 2 14 21 2" xfId="13107" xr:uid="{00000000-0005-0000-0000-00003D330000}"/>
    <cellStyle name="Normal 2 14 21 3" xfId="13108" xr:uid="{00000000-0005-0000-0000-00003E330000}"/>
    <cellStyle name="Normal 2 14 22" xfId="13109" xr:uid="{00000000-0005-0000-0000-00003F330000}"/>
    <cellStyle name="Normal 2 14 22 2" xfId="13110" xr:uid="{00000000-0005-0000-0000-000040330000}"/>
    <cellStyle name="Normal 2 14 22 3" xfId="13111" xr:uid="{00000000-0005-0000-0000-000041330000}"/>
    <cellStyle name="Normal 2 14 23" xfId="13112" xr:uid="{00000000-0005-0000-0000-000042330000}"/>
    <cellStyle name="Normal 2 14 23 2" xfId="13113" xr:uid="{00000000-0005-0000-0000-000043330000}"/>
    <cellStyle name="Normal 2 14 23 3" xfId="13114" xr:uid="{00000000-0005-0000-0000-000044330000}"/>
    <cellStyle name="Normal 2 14 24" xfId="13115" xr:uid="{00000000-0005-0000-0000-000045330000}"/>
    <cellStyle name="Normal 2 14 24 2" xfId="13116" xr:uid="{00000000-0005-0000-0000-000046330000}"/>
    <cellStyle name="Normal 2 14 24 3" xfId="13117" xr:uid="{00000000-0005-0000-0000-000047330000}"/>
    <cellStyle name="Normal 2 14 25" xfId="13118" xr:uid="{00000000-0005-0000-0000-000048330000}"/>
    <cellStyle name="Normal 2 14 25 2" xfId="13119" xr:uid="{00000000-0005-0000-0000-000049330000}"/>
    <cellStyle name="Normal 2 14 25 3" xfId="13120" xr:uid="{00000000-0005-0000-0000-00004A330000}"/>
    <cellStyle name="Normal 2 14 26" xfId="13121" xr:uid="{00000000-0005-0000-0000-00004B330000}"/>
    <cellStyle name="Normal 2 14 26 2" xfId="13122" xr:uid="{00000000-0005-0000-0000-00004C330000}"/>
    <cellStyle name="Normal 2 14 26 3" xfId="13123" xr:uid="{00000000-0005-0000-0000-00004D330000}"/>
    <cellStyle name="Normal 2 14 27" xfId="13124" xr:uid="{00000000-0005-0000-0000-00004E330000}"/>
    <cellStyle name="Normal 2 14 27 2" xfId="13125" xr:uid="{00000000-0005-0000-0000-00004F330000}"/>
    <cellStyle name="Normal 2 14 27 3" xfId="13126" xr:uid="{00000000-0005-0000-0000-000050330000}"/>
    <cellStyle name="Normal 2 14 28" xfId="13127" xr:uid="{00000000-0005-0000-0000-000051330000}"/>
    <cellStyle name="Normal 2 14 28 2" xfId="13128" xr:uid="{00000000-0005-0000-0000-000052330000}"/>
    <cellStyle name="Normal 2 14 28 3" xfId="13129" xr:uid="{00000000-0005-0000-0000-000053330000}"/>
    <cellStyle name="Normal 2 14 29" xfId="13130" xr:uid="{00000000-0005-0000-0000-000054330000}"/>
    <cellStyle name="Normal 2 14 29 2" xfId="13131" xr:uid="{00000000-0005-0000-0000-000055330000}"/>
    <cellStyle name="Normal 2 14 29 3" xfId="13132" xr:uid="{00000000-0005-0000-0000-000056330000}"/>
    <cellStyle name="Normal 2 14 3" xfId="13133" xr:uid="{00000000-0005-0000-0000-000057330000}"/>
    <cellStyle name="Normal 2 14 3 2" xfId="13134" xr:uid="{00000000-0005-0000-0000-000058330000}"/>
    <cellStyle name="Normal 2 14 3 3" xfId="13135" xr:uid="{00000000-0005-0000-0000-000059330000}"/>
    <cellStyle name="Normal 2 14 30" xfId="13136" xr:uid="{00000000-0005-0000-0000-00005A330000}"/>
    <cellStyle name="Normal 2 14 30 2" xfId="13137" xr:uid="{00000000-0005-0000-0000-00005B330000}"/>
    <cellStyle name="Normal 2 14 30 3" xfId="13138" xr:uid="{00000000-0005-0000-0000-00005C330000}"/>
    <cellStyle name="Normal 2 14 31" xfId="13139" xr:uid="{00000000-0005-0000-0000-00005D330000}"/>
    <cellStyle name="Normal 2 14 31 2" xfId="13140" xr:uid="{00000000-0005-0000-0000-00005E330000}"/>
    <cellStyle name="Normal 2 14 31 3" xfId="13141" xr:uid="{00000000-0005-0000-0000-00005F330000}"/>
    <cellStyle name="Normal 2 14 32" xfId="13142" xr:uid="{00000000-0005-0000-0000-000060330000}"/>
    <cellStyle name="Normal 2 14 32 2" xfId="13143" xr:uid="{00000000-0005-0000-0000-000061330000}"/>
    <cellStyle name="Normal 2 14 32 3" xfId="13144" xr:uid="{00000000-0005-0000-0000-000062330000}"/>
    <cellStyle name="Normal 2 14 33" xfId="13145" xr:uid="{00000000-0005-0000-0000-000063330000}"/>
    <cellStyle name="Normal 2 14 34" xfId="13146" xr:uid="{00000000-0005-0000-0000-000064330000}"/>
    <cellStyle name="Normal 2 14 34 2" xfId="13147" xr:uid="{00000000-0005-0000-0000-000065330000}"/>
    <cellStyle name="Normal 2 14 34 3" xfId="13148" xr:uid="{00000000-0005-0000-0000-000066330000}"/>
    <cellStyle name="Normal 2 14 35" xfId="13149" xr:uid="{00000000-0005-0000-0000-000067330000}"/>
    <cellStyle name="Normal 2 14 35 2" xfId="13150" xr:uid="{00000000-0005-0000-0000-000068330000}"/>
    <cellStyle name="Normal 2 14 35 3" xfId="13151" xr:uid="{00000000-0005-0000-0000-000069330000}"/>
    <cellStyle name="Normal 2 14 36" xfId="13152" xr:uid="{00000000-0005-0000-0000-00006A330000}"/>
    <cellStyle name="Normal 2 14 36 2" xfId="13153" xr:uid="{00000000-0005-0000-0000-00006B330000}"/>
    <cellStyle name="Normal 2 14 36 3" xfId="13154" xr:uid="{00000000-0005-0000-0000-00006C330000}"/>
    <cellStyle name="Normal 2 14 37" xfId="13155" xr:uid="{00000000-0005-0000-0000-00006D330000}"/>
    <cellStyle name="Normal 2 14 37 2" xfId="13156" xr:uid="{00000000-0005-0000-0000-00006E330000}"/>
    <cellStyle name="Normal 2 14 37 3" xfId="13157" xr:uid="{00000000-0005-0000-0000-00006F330000}"/>
    <cellStyle name="Normal 2 14 38" xfId="13158" xr:uid="{00000000-0005-0000-0000-000070330000}"/>
    <cellStyle name="Normal 2 14 38 2" xfId="13159" xr:uid="{00000000-0005-0000-0000-000071330000}"/>
    <cellStyle name="Normal 2 14 38 3" xfId="13160" xr:uid="{00000000-0005-0000-0000-000072330000}"/>
    <cellStyle name="Normal 2 14 4" xfId="13161" xr:uid="{00000000-0005-0000-0000-000073330000}"/>
    <cellStyle name="Normal 2 14 4 2" xfId="13162" xr:uid="{00000000-0005-0000-0000-000074330000}"/>
    <cellStyle name="Normal 2 14 4 3" xfId="13163" xr:uid="{00000000-0005-0000-0000-000075330000}"/>
    <cellStyle name="Normal 2 14 5" xfId="13164" xr:uid="{00000000-0005-0000-0000-000076330000}"/>
    <cellStyle name="Normal 2 14 5 2" xfId="13165" xr:uid="{00000000-0005-0000-0000-000077330000}"/>
    <cellStyle name="Normal 2 14 5 3" xfId="13166" xr:uid="{00000000-0005-0000-0000-000078330000}"/>
    <cellStyle name="Normal 2 14 6" xfId="13167" xr:uid="{00000000-0005-0000-0000-000079330000}"/>
    <cellStyle name="Normal 2 14 6 2" xfId="13168" xr:uid="{00000000-0005-0000-0000-00007A330000}"/>
    <cellStyle name="Normal 2 14 6 3" xfId="13169" xr:uid="{00000000-0005-0000-0000-00007B330000}"/>
    <cellStyle name="Normal 2 14 7" xfId="13170" xr:uid="{00000000-0005-0000-0000-00007C330000}"/>
    <cellStyle name="Normal 2 14 7 2" xfId="13171" xr:uid="{00000000-0005-0000-0000-00007D330000}"/>
    <cellStyle name="Normal 2 14 7 3" xfId="13172" xr:uid="{00000000-0005-0000-0000-00007E330000}"/>
    <cellStyle name="Normal 2 14 8" xfId="13173" xr:uid="{00000000-0005-0000-0000-00007F330000}"/>
    <cellStyle name="Normal 2 14 8 2" xfId="13174" xr:uid="{00000000-0005-0000-0000-000080330000}"/>
    <cellStyle name="Normal 2 14 8 3" xfId="13175" xr:uid="{00000000-0005-0000-0000-000081330000}"/>
    <cellStyle name="Normal 2 14 9" xfId="13176" xr:uid="{00000000-0005-0000-0000-000082330000}"/>
    <cellStyle name="Normal 2 14 9 2" xfId="13177" xr:uid="{00000000-0005-0000-0000-000083330000}"/>
    <cellStyle name="Normal 2 14 9 3" xfId="13178" xr:uid="{00000000-0005-0000-0000-000084330000}"/>
    <cellStyle name="Normal 2 140" xfId="13179" xr:uid="{00000000-0005-0000-0000-000085330000}"/>
    <cellStyle name="Normal 2 141" xfId="13180" xr:uid="{00000000-0005-0000-0000-000086330000}"/>
    <cellStyle name="Normal 2 142" xfId="13181" xr:uid="{00000000-0005-0000-0000-000087330000}"/>
    <cellStyle name="Normal 2 143" xfId="13182" xr:uid="{00000000-0005-0000-0000-000088330000}"/>
    <cellStyle name="Normal 2 144" xfId="13183" xr:uid="{00000000-0005-0000-0000-000089330000}"/>
    <cellStyle name="Normal 2 145" xfId="13184" xr:uid="{00000000-0005-0000-0000-00008A330000}"/>
    <cellStyle name="Normal 2 146" xfId="13185" xr:uid="{00000000-0005-0000-0000-00008B330000}"/>
    <cellStyle name="Normal 2 147" xfId="13186" xr:uid="{00000000-0005-0000-0000-00008C330000}"/>
    <cellStyle name="Normal 2 148" xfId="30345" xr:uid="{00000000-0005-0000-0000-00008D330000}"/>
    <cellStyle name="Normal 2 149" xfId="30794" xr:uid="{00000000-0005-0000-0000-00008E330000}"/>
    <cellStyle name="Normal 2 15" xfId="13187" xr:uid="{00000000-0005-0000-0000-00008F330000}"/>
    <cellStyle name="Normal 2 15 10" xfId="13188" xr:uid="{00000000-0005-0000-0000-000090330000}"/>
    <cellStyle name="Normal 2 15 10 2" xfId="13189" xr:uid="{00000000-0005-0000-0000-000091330000}"/>
    <cellStyle name="Normal 2 15 10 3" xfId="13190" xr:uid="{00000000-0005-0000-0000-000092330000}"/>
    <cellStyle name="Normal 2 15 11" xfId="13191" xr:uid="{00000000-0005-0000-0000-000093330000}"/>
    <cellStyle name="Normal 2 15 11 2" xfId="13192" xr:uid="{00000000-0005-0000-0000-000094330000}"/>
    <cellStyle name="Normal 2 15 11 3" xfId="13193" xr:uid="{00000000-0005-0000-0000-000095330000}"/>
    <cellStyle name="Normal 2 15 12" xfId="13194" xr:uid="{00000000-0005-0000-0000-000096330000}"/>
    <cellStyle name="Normal 2 15 12 2" xfId="13195" xr:uid="{00000000-0005-0000-0000-000097330000}"/>
    <cellStyle name="Normal 2 15 12 3" xfId="13196" xr:uid="{00000000-0005-0000-0000-000098330000}"/>
    <cellStyle name="Normal 2 15 13" xfId="13197" xr:uid="{00000000-0005-0000-0000-000099330000}"/>
    <cellStyle name="Normal 2 15 13 2" xfId="13198" xr:uid="{00000000-0005-0000-0000-00009A330000}"/>
    <cellStyle name="Normal 2 15 13 3" xfId="13199" xr:uid="{00000000-0005-0000-0000-00009B330000}"/>
    <cellStyle name="Normal 2 15 14" xfId="13200" xr:uid="{00000000-0005-0000-0000-00009C330000}"/>
    <cellStyle name="Normal 2 15 14 2" xfId="13201" xr:uid="{00000000-0005-0000-0000-00009D330000}"/>
    <cellStyle name="Normal 2 15 14 3" xfId="13202" xr:uid="{00000000-0005-0000-0000-00009E330000}"/>
    <cellStyle name="Normal 2 15 15" xfId="13203" xr:uid="{00000000-0005-0000-0000-00009F330000}"/>
    <cellStyle name="Normal 2 15 15 2" xfId="13204" xr:uid="{00000000-0005-0000-0000-0000A0330000}"/>
    <cellStyle name="Normal 2 15 15 3" xfId="13205" xr:uid="{00000000-0005-0000-0000-0000A1330000}"/>
    <cellStyle name="Normal 2 15 16" xfId="13206" xr:uid="{00000000-0005-0000-0000-0000A2330000}"/>
    <cellStyle name="Normal 2 15 16 2" xfId="13207" xr:uid="{00000000-0005-0000-0000-0000A3330000}"/>
    <cellStyle name="Normal 2 15 16 3" xfId="13208" xr:uid="{00000000-0005-0000-0000-0000A4330000}"/>
    <cellStyle name="Normal 2 15 17" xfId="13209" xr:uid="{00000000-0005-0000-0000-0000A5330000}"/>
    <cellStyle name="Normal 2 15 17 2" xfId="13210" xr:uid="{00000000-0005-0000-0000-0000A6330000}"/>
    <cellStyle name="Normal 2 15 17 3" xfId="13211" xr:uid="{00000000-0005-0000-0000-0000A7330000}"/>
    <cellStyle name="Normal 2 15 18" xfId="13212" xr:uid="{00000000-0005-0000-0000-0000A8330000}"/>
    <cellStyle name="Normal 2 15 18 2" xfId="13213" xr:uid="{00000000-0005-0000-0000-0000A9330000}"/>
    <cellStyle name="Normal 2 15 18 3" xfId="13214" xr:uid="{00000000-0005-0000-0000-0000AA330000}"/>
    <cellStyle name="Normal 2 15 19" xfId="13215" xr:uid="{00000000-0005-0000-0000-0000AB330000}"/>
    <cellStyle name="Normal 2 15 19 2" xfId="13216" xr:uid="{00000000-0005-0000-0000-0000AC330000}"/>
    <cellStyle name="Normal 2 15 19 3" xfId="13217" xr:uid="{00000000-0005-0000-0000-0000AD330000}"/>
    <cellStyle name="Normal 2 15 2" xfId="13218" xr:uid="{00000000-0005-0000-0000-0000AE330000}"/>
    <cellStyle name="Normal 2 15 2 2" xfId="13219" xr:uid="{00000000-0005-0000-0000-0000AF330000}"/>
    <cellStyle name="Normal 2 15 2 3" xfId="13220" xr:uid="{00000000-0005-0000-0000-0000B0330000}"/>
    <cellStyle name="Normal 2 15 20" xfId="13221" xr:uid="{00000000-0005-0000-0000-0000B1330000}"/>
    <cellStyle name="Normal 2 15 20 2" xfId="13222" xr:uid="{00000000-0005-0000-0000-0000B2330000}"/>
    <cellStyle name="Normal 2 15 20 3" xfId="13223" xr:uid="{00000000-0005-0000-0000-0000B3330000}"/>
    <cellStyle name="Normal 2 15 21" xfId="13224" xr:uid="{00000000-0005-0000-0000-0000B4330000}"/>
    <cellStyle name="Normal 2 15 21 2" xfId="13225" xr:uid="{00000000-0005-0000-0000-0000B5330000}"/>
    <cellStyle name="Normal 2 15 21 3" xfId="13226" xr:uid="{00000000-0005-0000-0000-0000B6330000}"/>
    <cellStyle name="Normal 2 15 22" xfId="13227" xr:uid="{00000000-0005-0000-0000-0000B7330000}"/>
    <cellStyle name="Normal 2 15 22 2" xfId="13228" xr:uid="{00000000-0005-0000-0000-0000B8330000}"/>
    <cellStyle name="Normal 2 15 22 3" xfId="13229" xr:uid="{00000000-0005-0000-0000-0000B9330000}"/>
    <cellStyle name="Normal 2 15 23" xfId="13230" xr:uid="{00000000-0005-0000-0000-0000BA330000}"/>
    <cellStyle name="Normal 2 15 23 2" xfId="13231" xr:uid="{00000000-0005-0000-0000-0000BB330000}"/>
    <cellStyle name="Normal 2 15 23 3" xfId="13232" xr:uid="{00000000-0005-0000-0000-0000BC330000}"/>
    <cellStyle name="Normal 2 15 24" xfId="13233" xr:uid="{00000000-0005-0000-0000-0000BD330000}"/>
    <cellStyle name="Normal 2 15 24 2" xfId="13234" xr:uid="{00000000-0005-0000-0000-0000BE330000}"/>
    <cellStyle name="Normal 2 15 24 3" xfId="13235" xr:uid="{00000000-0005-0000-0000-0000BF330000}"/>
    <cellStyle name="Normal 2 15 25" xfId="13236" xr:uid="{00000000-0005-0000-0000-0000C0330000}"/>
    <cellStyle name="Normal 2 15 25 2" xfId="13237" xr:uid="{00000000-0005-0000-0000-0000C1330000}"/>
    <cellStyle name="Normal 2 15 25 3" xfId="13238" xr:uid="{00000000-0005-0000-0000-0000C2330000}"/>
    <cellStyle name="Normal 2 15 26" xfId="13239" xr:uid="{00000000-0005-0000-0000-0000C3330000}"/>
    <cellStyle name="Normal 2 15 26 2" xfId="13240" xr:uid="{00000000-0005-0000-0000-0000C4330000}"/>
    <cellStyle name="Normal 2 15 26 3" xfId="13241" xr:uid="{00000000-0005-0000-0000-0000C5330000}"/>
    <cellStyle name="Normal 2 15 27" xfId="13242" xr:uid="{00000000-0005-0000-0000-0000C6330000}"/>
    <cellStyle name="Normal 2 15 27 2" xfId="13243" xr:uid="{00000000-0005-0000-0000-0000C7330000}"/>
    <cellStyle name="Normal 2 15 27 3" xfId="13244" xr:uid="{00000000-0005-0000-0000-0000C8330000}"/>
    <cellStyle name="Normal 2 15 28" xfId="13245" xr:uid="{00000000-0005-0000-0000-0000C9330000}"/>
    <cellStyle name="Normal 2 15 28 2" xfId="13246" xr:uid="{00000000-0005-0000-0000-0000CA330000}"/>
    <cellStyle name="Normal 2 15 28 3" xfId="13247" xr:uid="{00000000-0005-0000-0000-0000CB330000}"/>
    <cellStyle name="Normal 2 15 29" xfId="13248" xr:uid="{00000000-0005-0000-0000-0000CC330000}"/>
    <cellStyle name="Normal 2 15 29 2" xfId="13249" xr:uid="{00000000-0005-0000-0000-0000CD330000}"/>
    <cellStyle name="Normal 2 15 29 3" xfId="13250" xr:uid="{00000000-0005-0000-0000-0000CE330000}"/>
    <cellStyle name="Normal 2 15 3" xfId="13251" xr:uid="{00000000-0005-0000-0000-0000CF330000}"/>
    <cellStyle name="Normal 2 15 3 2" xfId="13252" xr:uid="{00000000-0005-0000-0000-0000D0330000}"/>
    <cellStyle name="Normal 2 15 3 3" xfId="13253" xr:uid="{00000000-0005-0000-0000-0000D1330000}"/>
    <cellStyle name="Normal 2 15 30" xfId="13254" xr:uid="{00000000-0005-0000-0000-0000D2330000}"/>
    <cellStyle name="Normal 2 15 30 2" xfId="13255" xr:uid="{00000000-0005-0000-0000-0000D3330000}"/>
    <cellStyle name="Normal 2 15 30 3" xfId="13256" xr:uid="{00000000-0005-0000-0000-0000D4330000}"/>
    <cellStyle name="Normal 2 15 31" xfId="13257" xr:uid="{00000000-0005-0000-0000-0000D5330000}"/>
    <cellStyle name="Normal 2 15 31 2" xfId="13258" xr:uid="{00000000-0005-0000-0000-0000D6330000}"/>
    <cellStyle name="Normal 2 15 31 3" xfId="13259" xr:uid="{00000000-0005-0000-0000-0000D7330000}"/>
    <cellStyle name="Normal 2 15 32" xfId="13260" xr:uid="{00000000-0005-0000-0000-0000D8330000}"/>
    <cellStyle name="Normal 2 15 32 2" xfId="13261" xr:uid="{00000000-0005-0000-0000-0000D9330000}"/>
    <cellStyle name="Normal 2 15 32 3" xfId="13262" xr:uid="{00000000-0005-0000-0000-0000DA330000}"/>
    <cellStyle name="Normal 2 15 33" xfId="13263" xr:uid="{00000000-0005-0000-0000-0000DB330000}"/>
    <cellStyle name="Normal 2 15 34" xfId="13264" xr:uid="{00000000-0005-0000-0000-0000DC330000}"/>
    <cellStyle name="Normal 2 15 34 2" xfId="13265" xr:uid="{00000000-0005-0000-0000-0000DD330000}"/>
    <cellStyle name="Normal 2 15 34 3" xfId="13266" xr:uid="{00000000-0005-0000-0000-0000DE330000}"/>
    <cellStyle name="Normal 2 15 35" xfId="13267" xr:uid="{00000000-0005-0000-0000-0000DF330000}"/>
    <cellStyle name="Normal 2 15 35 2" xfId="13268" xr:uid="{00000000-0005-0000-0000-0000E0330000}"/>
    <cellStyle name="Normal 2 15 35 3" xfId="13269" xr:uid="{00000000-0005-0000-0000-0000E1330000}"/>
    <cellStyle name="Normal 2 15 36" xfId="13270" xr:uid="{00000000-0005-0000-0000-0000E2330000}"/>
    <cellStyle name="Normal 2 15 36 2" xfId="13271" xr:uid="{00000000-0005-0000-0000-0000E3330000}"/>
    <cellStyle name="Normal 2 15 36 3" xfId="13272" xr:uid="{00000000-0005-0000-0000-0000E4330000}"/>
    <cellStyle name="Normal 2 15 37" xfId="13273" xr:uid="{00000000-0005-0000-0000-0000E5330000}"/>
    <cellStyle name="Normal 2 15 37 2" xfId="13274" xr:uid="{00000000-0005-0000-0000-0000E6330000}"/>
    <cellStyle name="Normal 2 15 37 3" xfId="13275" xr:uid="{00000000-0005-0000-0000-0000E7330000}"/>
    <cellStyle name="Normal 2 15 38" xfId="13276" xr:uid="{00000000-0005-0000-0000-0000E8330000}"/>
    <cellStyle name="Normal 2 15 38 2" xfId="13277" xr:uid="{00000000-0005-0000-0000-0000E9330000}"/>
    <cellStyle name="Normal 2 15 38 3" xfId="13278" xr:uid="{00000000-0005-0000-0000-0000EA330000}"/>
    <cellStyle name="Normal 2 15 4" xfId="13279" xr:uid="{00000000-0005-0000-0000-0000EB330000}"/>
    <cellStyle name="Normal 2 15 4 2" xfId="13280" xr:uid="{00000000-0005-0000-0000-0000EC330000}"/>
    <cellStyle name="Normal 2 15 4 3" xfId="13281" xr:uid="{00000000-0005-0000-0000-0000ED330000}"/>
    <cellStyle name="Normal 2 15 5" xfId="13282" xr:uid="{00000000-0005-0000-0000-0000EE330000}"/>
    <cellStyle name="Normal 2 15 5 2" xfId="13283" xr:uid="{00000000-0005-0000-0000-0000EF330000}"/>
    <cellStyle name="Normal 2 15 5 3" xfId="13284" xr:uid="{00000000-0005-0000-0000-0000F0330000}"/>
    <cellStyle name="Normal 2 15 6" xfId="13285" xr:uid="{00000000-0005-0000-0000-0000F1330000}"/>
    <cellStyle name="Normal 2 15 6 2" xfId="13286" xr:uid="{00000000-0005-0000-0000-0000F2330000}"/>
    <cellStyle name="Normal 2 15 6 3" xfId="13287" xr:uid="{00000000-0005-0000-0000-0000F3330000}"/>
    <cellStyle name="Normal 2 15 7" xfId="13288" xr:uid="{00000000-0005-0000-0000-0000F4330000}"/>
    <cellStyle name="Normal 2 15 7 2" xfId="13289" xr:uid="{00000000-0005-0000-0000-0000F5330000}"/>
    <cellStyle name="Normal 2 15 7 3" xfId="13290" xr:uid="{00000000-0005-0000-0000-0000F6330000}"/>
    <cellStyle name="Normal 2 15 8" xfId="13291" xr:uid="{00000000-0005-0000-0000-0000F7330000}"/>
    <cellStyle name="Normal 2 15 8 2" xfId="13292" xr:uid="{00000000-0005-0000-0000-0000F8330000}"/>
    <cellStyle name="Normal 2 15 8 3" xfId="13293" xr:uid="{00000000-0005-0000-0000-0000F9330000}"/>
    <cellStyle name="Normal 2 15 9" xfId="13294" xr:uid="{00000000-0005-0000-0000-0000FA330000}"/>
    <cellStyle name="Normal 2 15 9 2" xfId="13295" xr:uid="{00000000-0005-0000-0000-0000FB330000}"/>
    <cellStyle name="Normal 2 15 9 3" xfId="13296" xr:uid="{00000000-0005-0000-0000-0000FC330000}"/>
    <cellStyle name="Normal 2 16" xfId="13297" xr:uid="{00000000-0005-0000-0000-0000FD330000}"/>
    <cellStyle name="Normal 2 16 10" xfId="13298" xr:uid="{00000000-0005-0000-0000-0000FE330000}"/>
    <cellStyle name="Normal 2 16 10 2" xfId="13299" xr:uid="{00000000-0005-0000-0000-0000FF330000}"/>
    <cellStyle name="Normal 2 16 10 3" xfId="13300" xr:uid="{00000000-0005-0000-0000-000000340000}"/>
    <cellStyle name="Normal 2 16 11" xfId="13301" xr:uid="{00000000-0005-0000-0000-000001340000}"/>
    <cellStyle name="Normal 2 16 11 2" xfId="13302" xr:uid="{00000000-0005-0000-0000-000002340000}"/>
    <cellStyle name="Normal 2 16 11 3" xfId="13303" xr:uid="{00000000-0005-0000-0000-000003340000}"/>
    <cellStyle name="Normal 2 16 12" xfId="13304" xr:uid="{00000000-0005-0000-0000-000004340000}"/>
    <cellStyle name="Normal 2 16 12 2" xfId="13305" xr:uid="{00000000-0005-0000-0000-000005340000}"/>
    <cellStyle name="Normal 2 16 12 3" xfId="13306" xr:uid="{00000000-0005-0000-0000-000006340000}"/>
    <cellStyle name="Normal 2 16 13" xfId="13307" xr:uid="{00000000-0005-0000-0000-000007340000}"/>
    <cellStyle name="Normal 2 16 13 2" xfId="13308" xr:uid="{00000000-0005-0000-0000-000008340000}"/>
    <cellStyle name="Normal 2 16 13 3" xfId="13309" xr:uid="{00000000-0005-0000-0000-000009340000}"/>
    <cellStyle name="Normal 2 16 14" xfId="13310" xr:uid="{00000000-0005-0000-0000-00000A340000}"/>
    <cellStyle name="Normal 2 16 14 2" xfId="13311" xr:uid="{00000000-0005-0000-0000-00000B340000}"/>
    <cellStyle name="Normal 2 16 14 3" xfId="13312" xr:uid="{00000000-0005-0000-0000-00000C340000}"/>
    <cellStyle name="Normal 2 16 15" xfId="13313" xr:uid="{00000000-0005-0000-0000-00000D340000}"/>
    <cellStyle name="Normal 2 16 15 2" xfId="13314" xr:uid="{00000000-0005-0000-0000-00000E340000}"/>
    <cellStyle name="Normal 2 16 15 3" xfId="13315" xr:uid="{00000000-0005-0000-0000-00000F340000}"/>
    <cellStyle name="Normal 2 16 16" xfId="13316" xr:uid="{00000000-0005-0000-0000-000010340000}"/>
    <cellStyle name="Normal 2 16 16 2" xfId="13317" xr:uid="{00000000-0005-0000-0000-000011340000}"/>
    <cellStyle name="Normal 2 16 16 3" xfId="13318" xr:uid="{00000000-0005-0000-0000-000012340000}"/>
    <cellStyle name="Normal 2 16 17" xfId="13319" xr:uid="{00000000-0005-0000-0000-000013340000}"/>
    <cellStyle name="Normal 2 16 17 2" xfId="13320" xr:uid="{00000000-0005-0000-0000-000014340000}"/>
    <cellStyle name="Normal 2 16 17 3" xfId="13321" xr:uid="{00000000-0005-0000-0000-000015340000}"/>
    <cellStyle name="Normal 2 16 18" xfId="13322" xr:uid="{00000000-0005-0000-0000-000016340000}"/>
    <cellStyle name="Normal 2 16 18 2" xfId="13323" xr:uid="{00000000-0005-0000-0000-000017340000}"/>
    <cellStyle name="Normal 2 16 18 3" xfId="13324" xr:uid="{00000000-0005-0000-0000-000018340000}"/>
    <cellStyle name="Normal 2 16 19" xfId="13325" xr:uid="{00000000-0005-0000-0000-000019340000}"/>
    <cellStyle name="Normal 2 16 19 2" xfId="13326" xr:uid="{00000000-0005-0000-0000-00001A340000}"/>
    <cellStyle name="Normal 2 16 19 3" xfId="13327" xr:uid="{00000000-0005-0000-0000-00001B340000}"/>
    <cellStyle name="Normal 2 16 2" xfId="13328" xr:uid="{00000000-0005-0000-0000-00001C340000}"/>
    <cellStyle name="Normal 2 16 2 2" xfId="13329" xr:uid="{00000000-0005-0000-0000-00001D340000}"/>
    <cellStyle name="Normal 2 16 2 3" xfId="13330" xr:uid="{00000000-0005-0000-0000-00001E340000}"/>
    <cellStyle name="Normal 2 16 20" xfId="13331" xr:uid="{00000000-0005-0000-0000-00001F340000}"/>
    <cellStyle name="Normal 2 16 20 2" xfId="13332" xr:uid="{00000000-0005-0000-0000-000020340000}"/>
    <cellStyle name="Normal 2 16 20 3" xfId="13333" xr:uid="{00000000-0005-0000-0000-000021340000}"/>
    <cellStyle name="Normal 2 16 21" xfId="13334" xr:uid="{00000000-0005-0000-0000-000022340000}"/>
    <cellStyle name="Normal 2 16 21 2" xfId="13335" xr:uid="{00000000-0005-0000-0000-000023340000}"/>
    <cellStyle name="Normal 2 16 21 3" xfId="13336" xr:uid="{00000000-0005-0000-0000-000024340000}"/>
    <cellStyle name="Normal 2 16 22" xfId="13337" xr:uid="{00000000-0005-0000-0000-000025340000}"/>
    <cellStyle name="Normal 2 16 22 2" xfId="13338" xr:uid="{00000000-0005-0000-0000-000026340000}"/>
    <cellStyle name="Normal 2 16 22 3" xfId="13339" xr:uid="{00000000-0005-0000-0000-000027340000}"/>
    <cellStyle name="Normal 2 16 23" xfId="13340" xr:uid="{00000000-0005-0000-0000-000028340000}"/>
    <cellStyle name="Normal 2 16 23 2" xfId="13341" xr:uid="{00000000-0005-0000-0000-000029340000}"/>
    <cellStyle name="Normal 2 16 23 3" xfId="13342" xr:uid="{00000000-0005-0000-0000-00002A340000}"/>
    <cellStyle name="Normal 2 16 24" xfId="13343" xr:uid="{00000000-0005-0000-0000-00002B340000}"/>
    <cellStyle name="Normal 2 16 24 2" xfId="13344" xr:uid="{00000000-0005-0000-0000-00002C340000}"/>
    <cellStyle name="Normal 2 16 24 3" xfId="13345" xr:uid="{00000000-0005-0000-0000-00002D340000}"/>
    <cellStyle name="Normal 2 16 25" xfId="13346" xr:uid="{00000000-0005-0000-0000-00002E340000}"/>
    <cellStyle name="Normal 2 16 25 2" xfId="13347" xr:uid="{00000000-0005-0000-0000-00002F340000}"/>
    <cellStyle name="Normal 2 16 25 3" xfId="13348" xr:uid="{00000000-0005-0000-0000-000030340000}"/>
    <cellStyle name="Normal 2 16 26" xfId="13349" xr:uid="{00000000-0005-0000-0000-000031340000}"/>
    <cellStyle name="Normal 2 16 26 2" xfId="13350" xr:uid="{00000000-0005-0000-0000-000032340000}"/>
    <cellStyle name="Normal 2 16 26 3" xfId="13351" xr:uid="{00000000-0005-0000-0000-000033340000}"/>
    <cellStyle name="Normal 2 16 27" xfId="13352" xr:uid="{00000000-0005-0000-0000-000034340000}"/>
    <cellStyle name="Normal 2 16 27 2" xfId="13353" xr:uid="{00000000-0005-0000-0000-000035340000}"/>
    <cellStyle name="Normal 2 16 27 3" xfId="13354" xr:uid="{00000000-0005-0000-0000-000036340000}"/>
    <cellStyle name="Normal 2 16 28" xfId="13355" xr:uid="{00000000-0005-0000-0000-000037340000}"/>
    <cellStyle name="Normal 2 16 28 2" xfId="13356" xr:uid="{00000000-0005-0000-0000-000038340000}"/>
    <cellStyle name="Normal 2 16 28 3" xfId="13357" xr:uid="{00000000-0005-0000-0000-000039340000}"/>
    <cellStyle name="Normal 2 16 29" xfId="13358" xr:uid="{00000000-0005-0000-0000-00003A340000}"/>
    <cellStyle name="Normal 2 16 29 2" xfId="13359" xr:uid="{00000000-0005-0000-0000-00003B340000}"/>
    <cellStyle name="Normal 2 16 29 3" xfId="13360" xr:uid="{00000000-0005-0000-0000-00003C340000}"/>
    <cellStyle name="Normal 2 16 3" xfId="13361" xr:uid="{00000000-0005-0000-0000-00003D340000}"/>
    <cellStyle name="Normal 2 16 3 2" xfId="13362" xr:uid="{00000000-0005-0000-0000-00003E340000}"/>
    <cellStyle name="Normal 2 16 3 3" xfId="13363" xr:uid="{00000000-0005-0000-0000-00003F340000}"/>
    <cellStyle name="Normal 2 16 30" xfId="13364" xr:uid="{00000000-0005-0000-0000-000040340000}"/>
    <cellStyle name="Normal 2 16 30 2" xfId="13365" xr:uid="{00000000-0005-0000-0000-000041340000}"/>
    <cellStyle name="Normal 2 16 30 3" xfId="13366" xr:uid="{00000000-0005-0000-0000-000042340000}"/>
    <cellStyle name="Normal 2 16 31" xfId="13367" xr:uid="{00000000-0005-0000-0000-000043340000}"/>
    <cellStyle name="Normal 2 16 31 2" xfId="13368" xr:uid="{00000000-0005-0000-0000-000044340000}"/>
    <cellStyle name="Normal 2 16 31 3" xfId="13369" xr:uid="{00000000-0005-0000-0000-000045340000}"/>
    <cellStyle name="Normal 2 16 32" xfId="13370" xr:uid="{00000000-0005-0000-0000-000046340000}"/>
    <cellStyle name="Normal 2 16 32 2" xfId="13371" xr:uid="{00000000-0005-0000-0000-000047340000}"/>
    <cellStyle name="Normal 2 16 32 3" xfId="13372" xr:uid="{00000000-0005-0000-0000-000048340000}"/>
    <cellStyle name="Normal 2 16 33" xfId="13373" xr:uid="{00000000-0005-0000-0000-000049340000}"/>
    <cellStyle name="Normal 2 16 34" xfId="13374" xr:uid="{00000000-0005-0000-0000-00004A340000}"/>
    <cellStyle name="Normal 2 16 34 2" xfId="13375" xr:uid="{00000000-0005-0000-0000-00004B340000}"/>
    <cellStyle name="Normal 2 16 34 3" xfId="13376" xr:uid="{00000000-0005-0000-0000-00004C340000}"/>
    <cellStyle name="Normal 2 16 35" xfId="13377" xr:uid="{00000000-0005-0000-0000-00004D340000}"/>
    <cellStyle name="Normal 2 16 35 2" xfId="13378" xr:uid="{00000000-0005-0000-0000-00004E340000}"/>
    <cellStyle name="Normal 2 16 35 3" xfId="13379" xr:uid="{00000000-0005-0000-0000-00004F340000}"/>
    <cellStyle name="Normal 2 16 36" xfId="13380" xr:uid="{00000000-0005-0000-0000-000050340000}"/>
    <cellStyle name="Normal 2 16 36 2" xfId="13381" xr:uid="{00000000-0005-0000-0000-000051340000}"/>
    <cellStyle name="Normal 2 16 36 3" xfId="13382" xr:uid="{00000000-0005-0000-0000-000052340000}"/>
    <cellStyle name="Normal 2 16 37" xfId="13383" xr:uid="{00000000-0005-0000-0000-000053340000}"/>
    <cellStyle name="Normal 2 16 37 2" xfId="13384" xr:uid="{00000000-0005-0000-0000-000054340000}"/>
    <cellStyle name="Normal 2 16 37 3" xfId="13385" xr:uid="{00000000-0005-0000-0000-000055340000}"/>
    <cellStyle name="Normal 2 16 38" xfId="13386" xr:uid="{00000000-0005-0000-0000-000056340000}"/>
    <cellStyle name="Normal 2 16 38 2" xfId="13387" xr:uid="{00000000-0005-0000-0000-000057340000}"/>
    <cellStyle name="Normal 2 16 38 3" xfId="13388" xr:uid="{00000000-0005-0000-0000-000058340000}"/>
    <cellStyle name="Normal 2 16 4" xfId="13389" xr:uid="{00000000-0005-0000-0000-000059340000}"/>
    <cellStyle name="Normal 2 16 4 2" xfId="13390" xr:uid="{00000000-0005-0000-0000-00005A340000}"/>
    <cellStyle name="Normal 2 16 4 3" xfId="13391" xr:uid="{00000000-0005-0000-0000-00005B340000}"/>
    <cellStyle name="Normal 2 16 5" xfId="13392" xr:uid="{00000000-0005-0000-0000-00005C340000}"/>
    <cellStyle name="Normal 2 16 5 2" xfId="13393" xr:uid="{00000000-0005-0000-0000-00005D340000}"/>
    <cellStyle name="Normal 2 16 5 3" xfId="13394" xr:uid="{00000000-0005-0000-0000-00005E340000}"/>
    <cellStyle name="Normal 2 16 6" xfId="13395" xr:uid="{00000000-0005-0000-0000-00005F340000}"/>
    <cellStyle name="Normal 2 16 6 2" xfId="13396" xr:uid="{00000000-0005-0000-0000-000060340000}"/>
    <cellStyle name="Normal 2 16 6 3" xfId="13397" xr:uid="{00000000-0005-0000-0000-000061340000}"/>
    <cellStyle name="Normal 2 16 7" xfId="13398" xr:uid="{00000000-0005-0000-0000-000062340000}"/>
    <cellStyle name="Normal 2 16 7 2" xfId="13399" xr:uid="{00000000-0005-0000-0000-000063340000}"/>
    <cellStyle name="Normal 2 16 7 3" xfId="13400" xr:uid="{00000000-0005-0000-0000-000064340000}"/>
    <cellStyle name="Normal 2 16 8" xfId="13401" xr:uid="{00000000-0005-0000-0000-000065340000}"/>
    <cellStyle name="Normal 2 16 8 2" xfId="13402" xr:uid="{00000000-0005-0000-0000-000066340000}"/>
    <cellStyle name="Normal 2 16 8 3" xfId="13403" xr:uid="{00000000-0005-0000-0000-000067340000}"/>
    <cellStyle name="Normal 2 16 9" xfId="13404" xr:uid="{00000000-0005-0000-0000-000068340000}"/>
    <cellStyle name="Normal 2 16 9 2" xfId="13405" xr:uid="{00000000-0005-0000-0000-000069340000}"/>
    <cellStyle name="Normal 2 16 9 3" xfId="13406" xr:uid="{00000000-0005-0000-0000-00006A340000}"/>
    <cellStyle name="Normal 2 17" xfId="13407" xr:uid="{00000000-0005-0000-0000-00006B340000}"/>
    <cellStyle name="Normal 2 17 10" xfId="13408" xr:uid="{00000000-0005-0000-0000-00006C340000}"/>
    <cellStyle name="Normal 2 17 10 2" xfId="13409" xr:uid="{00000000-0005-0000-0000-00006D340000}"/>
    <cellStyle name="Normal 2 17 10 3" xfId="13410" xr:uid="{00000000-0005-0000-0000-00006E340000}"/>
    <cellStyle name="Normal 2 17 11" xfId="13411" xr:uid="{00000000-0005-0000-0000-00006F340000}"/>
    <cellStyle name="Normal 2 17 11 2" xfId="13412" xr:uid="{00000000-0005-0000-0000-000070340000}"/>
    <cellStyle name="Normal 2 17 11 3" xfId="13413" xr:uid="{00000000-0005-0000-0000-000071340000}"/>
    <cellStyle name="Normal 2 17 12" xfId="13414" xr:uid="{00000000-0005-0000-0000-000072340000}"/>
    <cellStyle name="Normal 2 17 12 2" xfId="13415" xr:uid="{00000000-0005-0000-0000-000073340000}"/>
    <cellStyle name="Normal 2 17 12 3" xfId="13416" xr:uid="{00000000-0005-0000-0000-000074340000}"/>
    <cellStyle name="Normal 2 17 13" xfId="13417" xr:uid="{00000000-0005-0000-0000-000075340000}"/>
    <cellStyle name="Normal 2 17 13 2" xfId="13418" xr:uid="{00000000-0005-0000-0000-000076340000}"/>
    <cellStyle name="Normal 2 17 13 3" xfId="13419" xr:uid="{00000000-0005-0000-0000-000077340000}"/>
    <cellStyle name="Normal 2 17 14" xfId="13420" xr:uid="{00000000-0005-0000-0000-000078340000}"/>
    <cellStyle name="Normal 2 17 14 2" xfId="13421" xr:uid="{00000000-0005-0000-0000-000079340000}"/>
    <cellStyle name="Normal 2 17 14 3" xfId="13422" xr:uid="{00000000-0005-0000-0000-00007A340000}"/>
    <cellStyle name="Normal 2 17 15" xfId="13423" xr:uid="{00000000-0005-0000-0000-00007B340000}"/>
    <cellStyle name="Normal 2 17 15 2" xfId="13424" xr:uid="{00000000-0005-0000-0000-00007C340000}"/>
    <cellStyle name="Normal 2 17 15 3" xfId="13425" xr:uid="{00000000-0005-0000-0000-00007D340000}"/>
    <cellStyle name="Normal 2 17 16" xfId="13426" xr:uid="{00000000-0005-0000-0000-00007E340000}"/>
    <cellStyle name="Normal 2 17 16 2" xfId="13427" xr:uid="{00000000-0005-0000-0000-00007F340000}"/>
    <cellStyle name="Normal 2 17 16 3" xfId="13428" xr:uid="{00000000-0005-0000-0000-000080340000}"/>
    <cellStyle name="Normal 2 17 17" xfId="13429" xr:uid="{00000000-0005-0000-0000-000081340000}"/>
    <cellStyle name="Normal 2 17 17 2" xfId="13430" xr:uid="{00000000-0005-0000-0000-000082340000}"/>
    <cellStyle name="Normal 2 17 17 3" xfId="13431" xr:uid="{00000000-0005-0000-0000-000083340000}"/>
    <cellStyle name="Normal 2 17 18" xfId="13432" xr:uid="{00000000-0005-0000-0000-000084340000}"/>
    <cellStyle name="Normal 2 17 18 2" xfId="13433" xr:uid="{00000000-0005-0000-0000-000085340000}"/>
    <cellStyle name="Normal 2 17 18 3" xfId="13434" xr:uid="{00000000-0005-0000-0000-000086340000}"/>
    <cellStyle name="Normal 2 17 19" xfId="13435" xr:uid="{00000000-0005-0000-0000-000087340000}"/>
    <cellStyle name="Normal 2 17 19 2" xfId="13436" xr:uid="{00000000-0005-0000-0000-000088340000}"/>
    <cellStyle name="Normal 2 17 19 3" xfId="13437" xr:uid="{00000000-0005-0000-0000-000089340000}"/>
    <cellStyle name="Normal 2 17 2" xfId="13438" xr:uid="{00000000-0005-0000-0000-00008A340000}"/>
    <cellStyle name="Normal 2 17 2 2" xfId="13439" xr:uid="{00000000-0005-0000-0000-00008B340000}"/>
    <cellStyle name="Normal 2 17 2 3" xfId="13440" xr:uid="{00000000-0005-0000-0000-00008C340000}"/>
    <cellStyle name="Normal 2 17 20" xfId="13441" xr:uid="{00000000-0005-0000-0000-00008D340000}"/>
    <cellStyle name="Normal 2 17 20 2" xfId="13442" xr:uid="{00000000-0005-0000-0000-00008E340000}"/>
    <cellStyle name="Normal 2 17 20 3" xfId="13443" xr:uid="{00000000-0005-0000-0000-00008F340000}"/>
    <cellStyle name="Normal 2 17 21" xfId="13444" xr:uid="{00000000-0005-0000-0000-000090340000}"/>
    <cellStyle name="Normal 2 17 21 2" xfId="13445" xr:uid="{00000000-0005-0000-0000-000091340000}"/>
    <cellStyle name="Normal 2 17 21 3" xfId="13446" xr:uid="{00000000-0005-0000-0000-000092340000}"/>
    <cellStyle name="Normal 2 17 22" xfId="13447" xr:uid="{00000000-0005-0000-0000-000093340000}"/>
    <cellStyle name="Normal 2 17 22 2" xfId="13448" xr:uid="{00000000-0005-0000-0000-000094340000}"/>
    <cellStyle name="Normal 2 17 22 3" xfId="13449" xr:uid="{00000000-0005-0000-0000-000095340000}"/>
    <cellStyle name="Normal 2 17 23" xfId="13450" xr:uid="{00000000-0005-0000-0000-000096340000}"/>
    <cellStyle name="Normal 2 17 23 2" xfId="13451" xr:uid="{00000000-0005-0000-0000-000097340000}"/>
    <cellStyle name="Normal 2 17 23 3" xfId="13452" xr:uid="{00000000-0005-0000-0000-000098340000}"/>
    <cellStyle name="Normal 2 17 24" xfId="13453" xr:uid="{00000000-0005-0000-0000-000099340000}"/>
    <cellStyle name="Normal 2 17 24 2" xfId="13454" xr:uid="{00000000-0005-0000-0000-00009A340000}"/>
    <cellStyle name="Normal 2 17 24 3" xfId="13455" xr:uid="{00000000-0005-0000-0000-00009B340000}"/>
    <cellStyle name="Normal 2 17 25" xfId="13456" xr:uid="{00000000-0005-0000-0000-00009C340000}"/>
    <cellStyle name="Normal 2 17 25 2" xfId="13457" xr:uid="{00000000-0005-0000-0000-00009D340000}"/>
    <cellStyle name="Normal 2 17 25 3" xfId="13458" xr:uid="{00000000-0005-0000-0000-00009E340000}"/>
    <cellStyle name="Normal 2 17 26" xfId="13459" xr:uid="{00000000-0005-0000-0000-00009F340000}"/>
    <cellStyle name="Normal 2 17 26 2" xfId="13460" xr:uid="{00000000-0005-0000-0000-0000A0340000}"/>
    <cellStyle name="Normal 2 17 26 3" xfId="13461" xr:uid="{00000000-0005-0000-0000-0000A1340000}"/>
    <cellStyle name="Normal 2 17 27" xfId="13462" xr:uid="{00000000-0005-0000-0000-0000A2340000}"/>
    <cellStyle name="Normal 2 17 27 2" xfId="13463" xr:uid="{00000000-0005-0000-0000-0000A3340000}"/>
    <cellStyle name="Normal 2 17 27 3" xfId="13464" xr:uid="{00000000-0005-0000-0000-0000A4340000}"/>
    <cellStyle name="Normal 2 17 28" xfId="13465" xr:uid="{00000000-0005-0000-0000-0000A5340000}"/>
    <cellStyle name="Normal 2 17 28 2" xfId="13466" xr:uid="{00000000-0005-0000-0000-0000A6340000}"/>
    <cellStyle name="Normal 2 17 28 3" xfId="13467" xr:uid="{00000000-0005-0000-0000-0000A7340000}"/>
    <cellStyle name="Normal 2 17 29" xfId="13468" xr:uid="{00000000-0005-0000-0000-0000A8340000}"/>
    <cellStyle name="Normal 2 17 29 2" xfId="13469" xr:uid="{00000000-0005-0000-0000-0000A9340000}"/>
    <cellStyle name="Normal 2 17 29 3" xfId="13470" xr:uid="{00000000-0005-0000-0000-0000AA340000}"/>
    <cellStyle name="Normal 2 17 3" xfId="13471" xr:uid="{00000000-0005-0000-0000-0000AB340000}"/>
    <cellStyle name="Normal 2 17 3 2" xfId="13472" xr:uid="{00000000-0005-0000-0000-0000AC340000}"/>
    <cellStyle name="Normal 2 17 3 3" xfId="13473" xr:uid="{00000000-0005-0000-0000-0000AD340000}"/>
    <cellStyle name="Normal 2 17 30" xfId="13474" xr:uid="{00000000-0005-0000-0000-0000AE340000}"/>
    <cellStyle name="Normal 2 17 30 2" xfId="13475" xr:uid="{00000000-0005-0000-0000-0000AF340000}"/>
    <cellStyle name="Normal 2 17 30 3" xfId="13476" xr:uid="{00000000-0005-0000-0000-0000B0340000}"/>
    <cellStyle name="Normal 2 17 31" xfId="13477" xr:uid="{00000000-0005-0000-0000-0000B1340000}"/>
    <cellStyle name="Normal 2 17 31 2" xfId="13478" xr:uid="{00000000-0005-0000-0000-0000B2340000}"/>
    <cellStyle name="Normal 2 17 31 3" xfId="13479" xr:uid="{00000000-0005-0000-0000-0000B3340000}"/>
    <cellStyle name="Normal 2 17 32" xfId="13480" xr:uid="{00000000-0005-0000-0000-0000B4340000}"/>
    <cellStyle name="Normal 2 17 32 2" xfId="13481" xr:uid="{00000000-0005-0000-0000-0000B5340000}"/>
    <cellStyle name="Normal 2 17 32 3" xfId="13482" xr:uid="{00000000-0005-0000-0000-0000B6340000}"/>
    <cellStyle name="Normal 2 17 33" xfId="13483" xr:uid="{00000000-0005-0000-0000-0000B7340000}"/>
    <cellStyle name="Normal 2 17 34" xfId="13484" xr:uid="{00000000-0005-0000-0000-0000B8340000}"/>
    <cellStyle name="Normal 2 17 34 2" xfId="13485" xr:uid="{00000000-0005-0000-0000-0000B9340000}"/>
    <cellStyle name="Normal 2 17 34 3" xfId="13486" xr:uid="{00000000-0005-0000-0000-0000BA340000}"/>
    <cellStyle name="Normal 2 17 35" xfId="13487" xr:uid="{00000000-0005-0000-0000-0000BB340000}"/>
    <cellStyle name="Normal 2 17 35 2" xfId="13488" xr:uid="{00000000-0005-0000-0000-0000BC340000}"/>
    <cellStyle name="Normal 2 17 35 3" xfId="13489" xr:uid="{00000000-0005-0000-0000-0000BD340000}"/>
    <cellStyle name="Normal 2 17 36" xfId="13490" xr:uid="{00000000-0005-0000-0000-0000BE340000}"/>
    <cellStyle name="Normal 2 17 36 2" xfId="13491" xr:uid="{00000000-0005-0000-0000-0000BF340000}"/>
    <cellStyle name="Normal 2 17 36 3" xfId="13492" xr:uid="{00000000-0005-0000-0000-0000C0340000}"/>
    <cellStyle name="Normal 2 17 37" xfId="13493" xr:uid="{00000000-0005-0000-0000-0000C1340000}"/>
    <cellStyle name="Normal 2 17 37 2" xfId="13494" xr:uid="{00000000-0005-0000-0000-0000C2340000}"/>
    <cellStyle name="Normal 2 17 37 3" xfId="13495" xr:uid="{00000000-0005-0000-0000-0000C3340000}"/>
    <cellStyle name="Normal 2 17 38" xfId="13496" xr:uid="{00000000-0005-0000-0000-0000C4340000}"/>
    <cellStyle name="Normal 2 17 38 2" xfId="13497" xr:uid="{00000000-0005-0000-0000-0000C5340000}"/>
    <cellStyle name="Normal 2 17 38 3" xfId="13498" xr:uid="{00000000-0005-0000-0000-0000C6340000}"/>
    <cellStyle name="Normal 2 17 39" xfId="30346" xr:uid="{00000000-0005-0000-0000-0000C7340000}"/>
    <cellStyle name="Normal 2 17 4" xfId="13499" xr:uid="{00000000-0005-0000-0000-0000C8340000}"/>
    <cellStyle name="Normal 2 17 4 2" xfId="13500" xr:uid="{00000000-0005-0000-0000-0000C9340000}"/>
    <cellStyle name="Normal 2 17 4 3" xfId="13501" xr:uid="{00000000-0005-0000-0000-0000CA340000}"/>
    <cellStyle name="Normal 2 17 5" xfId="13502" xr:uid="{00000000-0005-0000-0000-0000CB340000}"/>
    <cellStyle name="Normal 2 17 5 2" xfId="13503" xr:uid="{00000000-0005-0000-0000-0000CC340000}"/>
    <cellStyle name="Normal 2 17 5 3" xfId="13504" xr:uid="{00000000-0005-0000-0000-0000CD340000}"/>
    <cellStyle name="Normal 2 17 6" xfId="13505" xr:uid="{00000000-0005-0000-0000-0000CE340000}"/>
    <cellStyle name="Normal 2 17 6 2" xfId="13506" xr:uid="{00000000-0005-0000-0000-0000CF340000}"/>
    <cellStyle name="Normal 2 17 6 3" xfId="13507" xr:uid="{00000000-0005-0000-0000-0000D0340000}"/>
    <cellStyle name="Normal 2 17 7" xfId="13508" xr:uid="{00000000-0005-0000-0000-0000D1340000}"/>
    <cellStyle name="Normal 2 17 7 2" xfId="13509" xr:uid="{00000000-0005-0000-0000-0000D2340000}"/>
    <cellStyle name="Normal 2 17 7 3" xfId="13510" xr:uid="{00000000-0005-0000-0000-0000D3340000}"/>
    <cellStyle name="Normal 2 17 8" xfId="13511" xr:uid="{00000000-0005-0000-0000-0000D4340000}"/>
    <cellStyle name="Normal 2 17 8 2" xfId="13512" xr:uid="{00000000-0005-0000-0000-0000D5340000}"/>
    <cellStyle name="Normal 2 17 8 3" xfId="13513" xr:uid="{00000000-0005-0000-0000-0000D6340000}"/>
    <cellStyle name="Normal 2 17 9" xfId="13514" xr:uid="{00000000-0005-0000-0000-0000D7340000}"/>
    <cellStyle name="Normal 2 17 9 2" xfId="13515" xr:uid="{00000000-0005-0000-0000-0000D8340000}"/>
    <cellStyle name="Normal 2 17 9 3" xfId="13516" xr:uid="{00000000-0005-0000-0000-0000D9340000}"/>
    <cellStyle name="Normal 2 18" xfId="13517" xr:uid="{00000000-0005-0000-0000-0000DA340000}"/>
    <cellStyle name="Normal 2 18 10" xfId="13518" xr:uid="{00000000-0005-0000-0000-0000DB340000}"/>
    <cellStyle name="Normal 2 18 10 2" xfId="13519" xr:uid="{00000000-0005-0000-0000-0000DC340000}"/>
    <cellStyle name="Normal 2 18 10 3" xfId="13520" xr:uid="{00000000-0005-0000-0000-0000DD340000}"/>
    <cellStyle name="Normal 2 18 11" xfId="13521" xr:uid="{00000000-0005-0000-0000-0000DE340000}"/>
    <cellStyle name="Normal 2 18 11 2" xfId="13522" xr:uid="{00000000-0005-0000-0000-0000DF340000}"/>
    <cellStyle name="Normal 2 18 11 3" xfId="13523" xr:uid="{00000000-0005-0000-0000-0000E0340000}"/>
    <cellStyle name="Normal 2 18 12" xfId="13524" xr:uid="{00000000-0005-0000-0000-0000E1340000}"/>
    <cellStyle name="Normal 2 18 12 2" xfId="13525" xr:uid="{00000000-0005-0000-0000-0000E2340000}"/>
    <cellStyle name="Normal 2 18 12 3" xfId="13526" xr:uid="{00000000-0005-0000-0000-0000E3340000}"/>
    <cellStyle name="Normal 2 18 13" xfId="13527" xr:uid="{00000000-0005-0000-0000-0000E4340000}"/>
    <cellStyle name="Normal 2 18 13 2" xfId="13528" xr:uid="{00000000-0005-0000-0000-0000E5340000}"/>
    <cellStyle name="Normal 2 18 13 3" xfId="13529" xr:uid="{00000000-0005-0000-0000-0000E6340000}"/>
    <cellStyle name="Normal 2 18 14" xfId="13530" xr:uid="{00000000-0005-0000-0000-0000E7340000}"/>
    <cellStyle name="Normal 2 18 14 2" xfId="13531" xr:uid="{00000000-0005-0000-0000-0000E8340000}"/>
    <cellStyle name="Normal 2 18 14 3" xfId="13532" xr:uid="{00000000-0005-0000-0000-0000E9340000}"/>
    <cellStyle name="Normal 2 18 15" xfId="13533" xr:uid="{00000000-0005-0000-0000-0000EA340000}"/>
    <cellStyle name="Normal 2 18 15 2" xfId="13534" xr:uid="{00000000-0005-0000-0000-0000EB340000}"/>
    <cellStyle name="Normal 2 18 15 3" xfId="13535" xr:uid="{00000000-0005-0000-0000-0000EC340000}"/>
    <cellStyle name="Normal 2 18 16" xfId="13536" xr:uid="{00000000-0005-0000-0000-0000ED340000}"/>
    <cellStyle name="Normal 2 18 16 2" xfId="13537" xr:uid="{00000000-0005-0000-0000-0000EE340000}"/>
    <cellStyle name="Normal 2 18 16 3" xfId="13538" xr:uid="{00000000-0005-0000-0000-0000EF340000}"/>
    <cellStyle name="Normal 2 18 17" xfId="13539" xr:uid="{00000000-0005-0000-0000-0000F0340000}"/>
    <cellStyle name="Normal 2 18 17 2" xfId="13540" xr:uid="{00000000-0005-0000-0000-0000F1340000}"/>
    <cellStyle name="Normal 2 18 17 3" xfId="13541" xr:uid="{00000000-0005-0000-0000-0000F2340000}"/>
    <cellStyle name="Normal 2 18 18" xfId="13542" xr:uid="{00000000-0005-0000-0000-0000F3340000}"/>
    <cellStyle name="Normal 2 18 18 2" xfId="13543" xr:uid="{00000000-0005-0000-0000-0000F4340000}"/>
    <cellStyle name="Normal 2 18 18 3" xfId="13544" xr:uid="{00000000-0005-0000-0000-0000F5340000}"/>
    <cellStyle name="Normal 2 18 19" xfId="13545" xr:uid="{00000000-0005-0000-0000-0000F6340000}"/>
    <cellStyle name="Normal 2 18 19 2" xfId="13546" xr:uid="{00000000-0005-0000-0000-0000F7340000}"/>
    <cellStyle name="Normal 2 18 19 3" xfId="13547" xr:uid="{00000000-0005-0000-0000-0000F8340000}"/>
    <cellStyle name="Normal 2 18 2" xfId="13548" xr:uid="{00000000-0005-0000-0000-0000F9340000}"/>
    <cellStyle name="Normal 2 18 2 2" xfId="13549" xr:uid="{00000000-0005-0000-0000-0000FA340000}"/>
    <cellStyle name="Normal 2 18 2 3" xfId="13550" xr:uid="{00000000-0005-0000-0000-0000FB340000}"/>
    <cellStyle name="Normal 2 18 20" xfId="13551" xr:uid="{00000000-0005-0000-0000-0000FC340000}"/>
    <cellStyle name="Normal 2 18 20 2" xfId="13552" xr:uid="{00000000-0005-0000-0000-0000FD340000}"/>
    <cellStyle name="Normal 2 18 20 3" xfId="13553" xr:uid="{00000000-0005-0000-0000-0000FE340000}"/>
    <cellStyle name="Normal 2 18 21" xfId="13554" xr:uid="{00000000-0005-0000-0000-0000FF340000}"/>
    <cellStyle name="Normal 2 18 21 2" xfId="13555" xr:uid="{00000000-0005-0000-0000-000000350000}"/>
    <cellStyle name="Normal 2 18 21 3" xfId="13556" xr:uid="{00000000-0005-0000-0000-000001350000}"/>
    <cellStyle name="Normal 2 18 22" xfId="13557" xr:uid="{00000000-0005-0000-0000-000002350000}"/>
    <cellStyle name="Normal 2 18 22 2" xfId="13558" xr:uid="{00000000-0005-0000-0000-000003350000}"/>
    <cellStyle name="Normal 2 18 22 3" xfId="13559" xr:uid="{00000000-0005-0000-0000-000004350000}"/>
    <cellStyle name="Normal 2 18 23" xfId="13560" xr:uid="{00000000-0005-0000-0000-000005350000}"/>
    <cellStyle name="Normal 2 18 23 2" xfId="13561" xr:uid="{00000000-0005-0000-0000-000006350000}"/>
    <cellStyle name="Normal 2 18 23 3" xfId="13562" xr:uid="{00000000-0005-0000-0000-000007350000}"/>
    <cellStyle name="Normal 2 18 24" xfId="13563" xr:uid="{00000000-0005-0000-0000-000008350000}"/>
    <cellStyle name="Normal 2 18 24 2" xfId="13564" xr:uid="{00000000-0005-0000-0000-000009350000}"/>
    <cellStyle name="Normal 2 18 24 3" xfId="13565" xr:uid="{00000000-0005-0000-0000-00000A350000}"/>
    <cellStyle name="Normal 2 18 25" xfId="13566" xr:uid="{00000000-0005-0000-0000-00000B350000}"/>
    <cellStyle name="Normal 2 18 25 2" xfId="13567" xr:uid="{00000000-0005-0000-0000-00000C350000}"/>
    <cellStyle name="Normal 2 18 25 3" xfId="13568" xr:uid="{00000000-0005-0000-0000-00000D350000}"/>
    <cellStyle name="Normal 2 18 26" xfId="13569" xr:uid="{00000000-0005-0000-0000-00000E350000}"/>
    <cellStyle name="Normal 2 18 26 2" xfId="13570" xr:uid="{00000000-0005-0000-0000-00000F350000}"/>
    <cellStyle name="Normal 2 18 26 3" xfId="13571" xr:uid="{00000000-0005-0000-0000-000010350000}"/>
    <cellStyle name="Normal 2 18 27" xfId="13572" xr:uid="{00000000-0005-0000-0000-000011350000}"/>
    <cellStyle name="Normal 2 18 27 2" xfId="13573" xr:uid="{00000000-0005-0000-0000-000012350000}"/>
    <cellStyle name="Normal 2 18 27 3" xfId="13574" xr:uid="{00000000-0005-0000-0000-000013350000}"/>
    <cellStyle name="Normal 2 18 28" xfId="13575" xr:uid="{00000000-0005-0000-0000-000014350000}"/>
    <cellStyle name="Normal 2 18 28 2" xfId="13576" xr:uid="{00000000-0005-0000-0000-000015350000}"/>
    <cellStyle name="Normal 2 18 28 3" xfId="13577" xr:uid="{00000000-0005-0000-0000-000016350000}"/>
    <cellStyle name="Normal 2 18 29" xfId="13578" xr:uid="{00000000-0005-0000-0000-000017350000}"/>
    <cellStyle name="Normal 2 18 29 2" xfId="13579" xr:uid="{00000000-0005-0000-0000-000018350000}"/>
    <cellStyle name="Normal 2 18 29 3" xfId="13580" xr:uid="{00000000-0005-0000-0000-000019350000}"/>
    <cellStyle name="Normal 2 18 3" xfId="13581" xr:uid="{00000000-0005-0000-0000-00001A350000}"/>
    <cellStyle name="Normal 2 18 3 2" xfId="13582" xr:uid="{00000000-0005-0000-0000-00001B350000}"/>
    <cellStyle name="Normal 2 18 3 3" xfId="13583" xr:uid="{00000000-0005-0000-0000-00001C350000}"/>
    <cellStyle name="Normal 2 18 30" xfId="13584" xr:uid="{00000000-0005-0000-0000-00001D350000}"/>
    <cellStyle name="Normal 2 18 30 2" xfId="13585" xr:uid="{00000000-0005-0000-0000-00001E350000}"/>
    <cellStyle name="Normal 2 18 30 3" xfId="13586" xr:uid="{00000000-0005-0000-0000-00001F350000}"/>
    <cellStyle name="Normal 2 18 31" xfId="13587" xr:uid="{00000000-0005-0000-0000-000020350000}"/>
    <cellStyle name="Normal 2 18 31 2" xfId="13588" xr:uid="{00000000-0005-0000-0000-000021350000}"/>
    <cellStyle name="Normal 2 18 31 3" xfId="13589" xr:uid="{00000000-0005-0000-0000-000022350000}"/>
    <cellStyle name="Normal 2 18 32" xfId="13590" xr:uid="{00000000-0005-0000-0000-000023350000}"/>
    <cellStyle name="Normal 2 18 32 2" xfId="13591" xr:uid="{00000000-0005-0000-0000-000024350000}"/>
    <cellStyle name="Normal 2 18 32 3" xfId="13592" xr:uid="{00000000-0005-0000-0000-000025350000}"/>
    <cellStyle name="Normal 2 18 33" xfId="13593" xr:uid="{00000000-0005-0000-0000-000026350000}"/>
    <cellStyle name="Normal 2 18 34" xfId="13594" xr:uid="{00000000-0005-0000-0000-000027350000}"/>
    <cellStyle name="Normal 2 18 34 2" xfId="13595" xr:uid="{00000000-0005-0000-0000-000028350000}"/>
    <cellStyle name="Normal 2 18 34 3" xfId="13596" xr:uid="{00000000-0005-0000-0000-000029350000}"/>
    <cellStyle name="Normal 2 18 35" xfId="13597" xr:uid="{00000000-0005-0000-0000-00002A350000}"/>
    <cellStyle name="Normal 2 18 35 2" xfId="13598" xr:uid="{00000000-0005-0000-0000-00002B350000}"/>
    <cellStyle name="Normal 2 18 35 3" xfId="13599" xr:uid="{00000000-0005-0000-0000-00002C350000}"/>
    <cellStyle name="Normal 2 18 36" xfId="13600" xr:uid="{00000000-0005-0000-0000-00002D350000}"/>
    <cellStyle name="Normal 2 18 36 2" xfId="13601" xr:uid="{00000000-0005-0000-0000-00002E350000}"/>
    <cellStyle name="Normal 2 18 36 3" xfId="13602" xr:uid="{00000000-0005-0000-0000-00002F350000}"/>
    <cellStyle name="Normal 2 18 37" xfId="13603" xr:uid="{00000000-0005-0000-0000-000030350000}"/>
    <cellStyle name="Normal 2 18 37 2" xfId="13604" xr:uid="{00000000-0005-0000-0000-000031350000}"/>
    <cellStyle name="Normal 2 18 37 3" xfId="13605" xr:uid="{00000000-0005-0000-0000-000032350000}"/>
    <cellStyle name="Normal 2 18 38" xfId="13606" xr:uid="{00000000-0005-0000-0000-000033350000}"/>
    <cellStyle name="Normal 2 18 38 2" xfId="13607" xr:uid="{00000000-0005-0000-0000-000034350000}"/>
    <cellStyle name="Normal 2 18 38 3" xfId="13608" xr:uid="{00000000-0005-0000-0000-000035350000}"/>
    <cellStyle name="Normal 2 18 4" xfId="13609" xr:uid="{00000000-0005-0000-0000-000036350000}"/>
    <cellStyle name="Normal 2 18 4 2" xfId="13610" xr:uid="{00000000-0005-0000-0000-000037350000}"/>
    <cellStyle name="Normal 2 18 4 3" xfId="13611" xr:uid="{00000000-0005-0000-0000-000038350000}"/>
    <cellStyle name="Normal 2 18 5" xfId="13612" xr:uid="{00000000-0005-0000-0000-000039350000}"/>
    <cellStyle name="Normal 2 18 5 2" xfId="13613" xr:uid="{00000000-0005-0000-0000-00003A350000}"/>
    <cellStyle name="Normal 2 18 5 3" xfId="13614" xr:uid="{00000000-0005-0000-0000-00003B350000}"/>
    <cellStyle name="Normal 2 18 6" xfId="13615" xr:uid="{00000000-0005-0000-0000-00003C350000}"/>
    <cellStyle name="Normal 2 18 6 2" xfId="13616" xr:uid="{00000000-0005-0000-0000-00003D350000}"/>
    <cellStyle name="Normal 2 18 6 3" xfId="13617" xr:uid="{00000000-0005-0000-0000-00003E350000}"/>
    <cellStyle name="Normal 2 18 7" xfId="13618" xr:uid="{00000000-0005-0000-0000-00003F350000}"/>
    <cellStyle name="Normal 2 18 7 2" xfId="13619" xr:uid="{00000000-0005-0000-0000-000040350000}"/>
    <cellStyle name="Normal 2 18 7 3" xfId="13620" xr:uid="{00000000-0005-0000-0000-000041350000}"/>
    <cellStyle name="Normal 2 18 8" xfId="13621" xr:uid="{00000000-0005-0000-0000-000042350000}"/>
    <cellStyle name="Normal 2 18 8 2" xfId="13622" xr:uid="{00000000-0005-0000-0000-000043350000}"/>
    <cellStyle name="Normal 2 18 8 3" xfId="13623" xr:uid="{00000000-0005-0000-0000-000044350000}"/>
    <cellStyle name="Normal 2 18 9" xfId="13624" xr:uid="{00000000-0005-0000-0000-000045350000}"/>
    <cellStyle name="Normal 2 18 9 2" xfId="13625" xr:uid="{00000000-0005-0000-0000-000046350000}"/>
    <cellStyle name="Normal 2 18 9 3" xfId="13626" xr:uid="{00000000-0005-0000-0000-000047350000}"/>
    <cellStyle name="Normal 2 19" xfId="13627" xr:uid="{00000000-0005-0000-0000-000048350000}"/>
    <cellStyle name="Normal 2 19 10" xfId="13628" xr:uid="{00000000-0005-0000-0000-000049350000}"/>
    <cellStyle name="Normal 2 19 10 2" xfId="13629" xr:uid="{00000000-0005-0000-0000-00004A350000}"/>
    <cellStyle name="Normal 2 19 10 3" xfId="13630" xr:uid="{00000000-0005-0000-0000-00004B350000}"/>
    <cellStyle name="Normal 2 19 11" xfId="13631" xr:uid="{00000000-0005-0000-0000-00004C350000}"/>
    <cellStyle name="Normal 2 19 11 2" xfId="13632" xr:uid="{00000000-0005-0000-0000-00004D350000}"/>
    <cellStyle name="Normal 2 19 11 3" xfId="13633" xr:uid="{00000000-0005-0000-0000-00004E350000}"/>
    <cellStyle name="Normal 2 19 12" xfId="13634" xr:uid="{00000000-0005-0000-0000-00004F350000}"/>
    <cellStyle name="Normal 2 19 12 2" xfId="13635" xr:uid="{00000000-0005-0000-0000-000050350000}"/>
    <cellStyle name="Normal 2 19 12 3" xfId="13636" xr:uid="{00000000-0005-0000-0000-000051350000}"/>
    <cellStyle name="Normal 2 19 13" xfId="13637" xr:uid="{00000000-0005-0000-0000-000052350000}"/>
    <cellStyle name="Normal 2 19 13 2" xfId="13638" xr:uid="{00000000-0005-0000-0000-000053350000}"/>
    <cellStyle name="Normal 2 19 13 3" xfId="13639" xr:uid="{00000000-0005-0000-0000-000054350000}"/>
    <cellStyle name="Normal 2 19 14" xfId="13640" xr:uid="{00000000-0005-0000-0000-000055350000}"/>
    <cellStyle name="Normal 2 19 14 2" xfId="13641" xr:uid="{00000000-0005-0000-0000-000056350000}"/>
    <cellStyle name="Normal 2 19 14 3" xfId="13642" xr:uid="{00000000-0005-0000-0000-000057350000}"/>
    <cellStyle name="Normal 2 19 15" xfId="13643" xr:uid="{00000000-0005-0000-0000-000058350000}"/>
    <cellStyle name="Normal 2 19 15 2" xfId="13644" xr:uid="{00000000-0005-0000-0000-000059350000}"/>
    <cellStyle name="Normal 2 19 15 3" xfId="13645" xr:uid="{00000000-0005-0000-0000-00005A350000}"/>
    <cellStyle name="Normal 2 19 16" xfId="13646" xr:uid="{00000000-0005-0000-0000-00005B350000}"/>
    <cellStyle name="Normal 2 19 16 2" xfId="13647" xr:uid="{00000000-0005-0000-0000-00005C350000}"/>
    <cellStyle name="Normal 2 19 16 3" xfId="13648" xr:uid="{00000000-0005-0000-0000-00005D350000}"/>
    <cellStyle name="Normal 2 19 17" xfId="13649" xr:uid="{00000000-0005-0000-0000-00005E350000}"/>
    <cellStyle name="Normal 2 19 17 2" xfId="13650" xr:uid="{00000000-0005-0000-0000-00005F350000}"/>
    <cellStyle name="Normal 2 19 17 3" xfId="13651" xr:uid="{00000000-0005-0000-0000-000060350000}"/>
    <cellStyle name="Normal 2 19 18" xfId="13652" xr:uid="{00000000-0005-0000-0000-000061350000}"/>
    <cellStyle name="Normal 2 19 18 2" xfId="13653" xr:uid="{00000000-0005-0000-0000-000062350000}"/>
    <cellStyle name="Normal 2 19 18 3" xfId="13654" xr:uid="{00000000-0005-0000-0000-000063350000}"/>
    <cellStyle name="Normal 2 19 19" xfId="13655" xr:uid="{00000000-0005-0000-0000-000064350000}"/>
    <cellStyle name="Normal 2 19 19 2" xfId="13656" xr:uid="{00000000-0005-0000-0000-000065350000}"/>
    <cellStyle name="Normal 2 19 19 3" xfId="13657" xr:uid="{00000000-0005-0000-0000-000066350000}"/>
    <cellStyle name="Normal 2 19 2" xfId="13658" xr:uid="{00000000-0005-0000-0000-000067350000}"/>
    <cellStyle name="Normal 2 19 2 2" xfId="13659" xr:uid="{00000000-0005-0000-0000-000068350000}"/>
    <cellStyle name="Normal 2 19 2 3" xfId="13660" xr:uid="{00000000-0005-0000-0000-000069350000}"/>
    <cellStyle name="Normal 2 19 20" xfId="13661" xr:uid="{00000000-0005-0000-0000-00006A350000}"/>
    <cellStyle name="Normal 2 19 20 2" xfId="13662" xr:uid="{00000000-0005-0000-0000-00006B350000}"/>
    <cellStyle name="Normal 2 19 20 3" xfId="13663" xr:uid="{00000000-0005-0000-0000-00006C350000}"/>
    <cellStyle name="Normal 2 19 21" xfId="13664" xr:uid="{00000000-0005-0000-0000-00006D350000}"/>
    <cellStyle name="Normal 2 19 21 2" xfId="13665" xr:uid="{00000000-0005-0000-0000-00006E350000}"/>
    <cellStyle name="Normal 2 19 21 3" xfId="13666" xr:uid="{00000000-0005-0000-0000-00006F350000}"/>
    <cellStyle name="Normal 2 19 22" xfId="13667" xr:uid="{00000000-0005-0000-0000-000070350000}"/>
    <cellStyle name="Normal 2 19 22 2" xfId="13668" xr:uid="{00000000-0005-0000-0000-000071350000}"/>
    <cellStyle name="Normal 2 19 22 3" xfId="13669" xr:uid="{00000000-0005-0000-0000-000072350000}"/>
    <cellStyle name="Normal 2 19 23" xfId="13670" xr:uid="{00000000-0005-0000-0000-000073350000}"/>
    <cellStyle name="Normal 2 19 23 2" xfId="13671" xr:uid="{00000000-0005-0000-0000-000074350000}"/>
    <cellStyle name="Normal 2 19 23 3" xfId="13672" xr:uid="{00000000-0005-0000-0000-000075350000}"/>
    <cellStyle name="Normal 2 19 24" xfId="13673" xr:uid="{00000000-0005-0000-0000-000076350000}"/>
    <cellStyle name="Normal 2 19 24 2" xfId="13674" xr:uid="{00000000-0005-0000-0000-000077350000}"/>
    <cellStyle name="Normal 2 19 24 3" xfId="13675" xr:uid="{00000000-0005-0000-0000-000078350000}"/>
    <cellStyle name="Normal 2 19 25" xfId="13676" xr:uid="{00000000-0005-0000-0000-000079350000}"/>
    <cellStyle name="Normal 2 19 25 2" xfId="13677" xr:uid="{00000000-0005-0000-0000-00007A350000}"/>
    <cellStyle name="Normal 2 19 25 3" xfId="13678" xr:uid="{00000000-0005-0000-0000-00007B350000}"/>
    <cellStyle name="Normal 2 19 26" xfId="13679" xr:uid="{00000000-0005-0000-0000-00007C350000}"/>
    <cellStyle name="Normal 2 19 26 2" xfId="13680" xr:uid="{00000000-0005-0000-0000-00007D350000}"/>
    <cellStyle name="Normal 2 19 26 3" xfId="13681" xr:uid="{00000000-0005-0000-0000-00007E350000}"/>
    <cellStyle name="Normal 2 19 27" xfId="13682" xr:uid="{00000000-0005-0000-0000-00007F350000}"/>
    <cellStyle name="Normal 2 19 27 2" xfId="13683" xr:uid="{00000000-0005-0000-0000-000080350000}"/>
    <cellStyle name="Normal 2 19 27 3" xfId="13684" xr:uid="{00000000-0005-0000-0000-000081350000}"/>
    <cellStyle name="Normal 2 19 28" xfId="13685" xr:uid="{00000000-0005-0000-0000-000082350000}"/>
    <cellStyle name="Normal 2 19 28 2" xfId="13686" xr:uid="{00000000-0005-0000-0000-000083350000}"/>
    <cellStyle name="Normal 2 19 28 3" xfId="13687" xr:uid="{00000000-0005-0000-0000-000084350000}"/>
    <cellStyle name="Normal 2 19 29" xfId="13688" xr:uid="{00000000-0005-0000-0000-000085350000}"/>
    <cellStyle name="Normal 2 19 29 2" xfId="13689" xr:uid="{00000000-0005-0000-0000-000086350000}"/>
    <cellStyle name="Normal 2 19 29 3" xfId="13690" xr:uid="{00000000-0005-0000-0000-000087350000}"/>
    <cellStyle name="Normal 2 19 3" xfId="13691" xr:uid="{00000000-0005-0000-0000-000088350000}"/>
    <cellStyle name="Normal 2 19 3 2" xfId="13692" xr:uid="{00000000-0005-0000-0000-000089350000}"/>
    <cellStyle name="Normal 2 19 3 3" xfId="13693" xr:uid="{00000000-0005-0000-0000-00008A350000}"/>
    <cellStyle name="Normal 2 19 30" xfId="13694" xr:uid="{00000000-0005-0000-0000-00008B350000}"/>
    <cellStyle name="Normal 2 19 30 2" xfId="13695" xr:uid="{00000000-0005-0000-0000-00008C350000}"/>
    <cellStyle name="Normal 2 19 30 3" xfId="13696" xr:uid="{00000000-0005-0000-0000-00008D350000}"/>
    <cellStyle name="Normal 2 19 31" xfId="13697" xr:uid="{00000000-0005-0000-0000-00008E350000}"/>
    <cellStyle name="Normal 2 19 31 2" xfId="13698" xr:uid="{00000000-0005-0000-0000-00008F350000}"/>
    <cellStyle name="Normal 2 19 31 3" xfId="13699" xr:uid="{00000000-0005-0000-0000-000090350000}"/>
    <cellStyle name="Normal 2 19 32" xfId="13700" xr:uid="{00000000-0005-0000-0000-000091350000}"/>
    <cellStyle name="Normal 2 19 32 2" xfId="13701" xr:uid="{00000000-0005-0000-0000-000092350000}"/>
    <cellStyle name="Normal 2 19 32 3" xfId="13702" xr:uid="{00000000-0005-0000-0000-000093350000}"/>
    <cellStyle name="Normal 2 19 33" xfId="13703" xr:uid="{00000000-0005-0000-0000-000094350000}"/>
    <cellStyle name="Normal 2 19 34" xfId="13704" xr:uid="{00000000-0005-0000-0000-000095350000}"/>
    <cellStyle name="Normal 2 19 34 2" xfId="13705" xr:uid="{00000000-0005-0000-0000-000096350000}"/>
    <cellStyle name="Normal 2 19 34 3" xfId="13706" xr:uid="{00000000-0005-0000-0000-000097350000}"/>
    <cellStyle name="Normal 2 19 35" xfId="13707" xr:uid="{00000000-0005-0000-0000-000098350000}"/>
    <cellStyle name="Normal 2 19 35 2" xfId="13708" xr:uid="{00000000-0005-0000-0000-000099350000}"/>
    <cellStyle name="Normal 2 19 35 3" xfId="13709" xr:uid="{00000000-0005-0000-0000-00009A350000}"/>
    <cellStyle name="Normal 2 19 36" xfId="13710" xr:uid="{00000000-0005-0000-0000-00009B350000}"/>
    <cellStyle name="Normal 2 19 36 2" xfId="13711" xr:uid="{00000000-0005-0000-0000-00009C350000}"/>
    <cellStyle name="Normal 2 19 36 3" xfId="13712" xr:uid="{00000000-0005-0000-0000-00009D350000}"/>
    <cellStyle name="Normal 2 19 37" xfId="13713" xr:uid="{00000000-0005-0000-0000-00009E350000}"/>
    <cellStyle name="Normal 2 19 37 2" xfId="13714" xr:uid="{00000000-0005-0000-0000-00009F350000}"/>
    <cellStyle name="Normal 2 19 37 3" xfId="13715" xr:uid="{00000000-0005-0000-0000-0000A0350000}"/>
    <cellStyle name="Normal 2 19 38" xfId="13716" xr:uid="{00000000-0005-0000-0000-0000A1350000}"/>
    <cellStyle name="Normal 2 19 38 2" xfId="13717" xr:uid="{00000000-0005-0000-0000-0000A2350000}"/>
    <cellStyle name="Normal 2 19 38 3" xfId="13718" xr:uid="{00000000-0005-0000-0000-0000A3350000}"/>
    <cellStyle name="Normal 2 19 4" xfId="13719" xr:uid="{00000000-0005-0000-0000-0000A4350000}"/>
    <cellStyle name="Normal 2 19 4 2" xfId="13720" xr:uid="{00000000-0005-0000-0000-0000A5350000}"/>
    <cellStyle name="Normal 2 19 4 3" xfId="13721" xr:uid="{00000000-0005-0000-0000-0000A6350000}"/>
    <cellStyle name="Normal 2 19 5" xfId="13722" xr:uid="{00000000-0005-0000-0000-0000A7350000}"/>
    <cellStyle name="Normal 2 19 5 2" xfId="13723" xr:uid="{00000000-0005-0000-0000-0000A8350000}"/>
    <cellStyle name="Normal 2 19 5 3" xfId="13724" xr:uid="{00000000-0005-0000-0000-0000A9350000}"/>
    <cellStyle name="Normal 2 19 6" xfId="13725" xr:uid="{00000000-0005-0000-0000-0000AA350000}"/>
    <cellStyle name="Normal 2 19 6 2" xfId="13726" xr:uid="{00000000-0005-0000-0000-0000AB350000}"/>
    <cellStyle name="Normal 2 19 6 3" xfId="13727" xr:uid="{00000000-0005-0000-0000-0000AC350000}"/>
    <cellStyle name="Normal 2 19 7" xfId="13728" xr:uid="{00000000-0005-0000-0000-0000AD350000}"/>
    <cellStyle name="Normal 2 19 7 2" xfId="13729" xr:uid="{00000000-0005-0000-0000-0000AE350000}"/>
    <cellStyle name="Normal 2 19 7 3" xfId="13730" xr:uid="{00000000-0005-0000-0000-0000AF350000}"/>
    <cellStyle name="Normal 2 19 8" xfId="13731" xr:uid="{00000000-0005-0000-0000-0000B0350000}"/>
    <cellStyle name="Normal 2 19 8 2" xfId="13732" xr:uid="{00000000-0005-0000-0000-0000B1350000}"/>
    <cellStyle name="Normal 2 19 8 3" xfId="13733" xr:uid="{00000000-0005-0000-0000-0000B2350000}"/>
    <cellStyle name="Normal 2 19 9" xfId="13734" xr:uid="{00000000-0005-0000-0000-0000B3350000}"/>
    <cellStyle name="Normal 2 19 9 2" xfId="13735" xr:uid="{00000000-0005-0000-0000-0000B4350000}"/>
    <cellStyle name="Normal 2 19 9 3" xfId="13736" xr:uid="{00000000-0005-0000-0000-0000B5350000}"/>
    <cellStyle name="Normal 2 2" xfId="13737" xr:uid="{00000000-0005-0000-0000-0000B6350000}"/>
    <cellStyle name="Normal 2 2 10" xfId="13738" xr:uid="{00000000-0005-0000-0000-0000B7350000}"/>
    <cellStyle name="Normal 2 2 10 2" xfId="13739" xr:uid="{00000000-0005-0000-0000-0000B8350000}"/>
    <cellStyle name="Normal 2 2 10 3" xfId="13740" xr:uid="{00000000-0005-0000-0000-0000B9350000}"/>
    <cellStyle name="Normal 2 2 10 4" xfId="13741" xr:uid="{00000000-0005-0000-0000-0000BA350000}"/>
    <cellStyle name="Normal 2 2 11" xfId="13742" xr:uid="{00000000-0005-0000-0000-0000BB350000}"/>
    <cellStyle name="Normal 2 2 12" xfId="13743" xr:uid="{00000000-0005-0000-0000-0000BC350000}"/>
    <cellStyle name="Normal 2 2 13" xfId="13744" xr:uid="{00000000-0005-0000-0000-0000BD350000}"/>
    <cellStyle name="Normal 2 2 14" xfId="13745" xr:uid="{00000000-0005-0000-0000-0000BE350000}"/>
    <cellStyle name="Normal 2 2 15" xfId="13746" xr:uid="{00000000-0005-0000-0000-0000BF350000}"/>
    <cellStyle name="Normal 2 2 16" xfId="13747" xr:uid="{00000000-0005-0000-0000-0000C0350000}"/>
    <cellStyle name="Normal 2 2 17" xfId="13748" xr:uid="{00000000-0005-0000-0000-0000C1350000}"/>
    <cellStyle name="Normal 2 2 18" xfId="13749" xr:uid="{00000000-0005-0000-0000-0000C2350000}"/>
    <cellStyle name="Normal 2 2 19" xfId="13750" xr:uid="{00000000-0005-0000-0000-0000C3350000}"/>
    <cellStyle name="Normal 2 2 2" xfId="13751" xr:uid="{00000000-0005-0000-0000-0000C4350000}"/>
    <cellStyle name="Normal 2 2 2 2" xfId="13752" xr:uid="{00000000-0005-0000-0000-0000C5350000}"/>
    <cellStyle name="Normal 2 2 2 2 2" xfId="13753" xr:uid="{00000000-0005-0000-0000-0000C6350000}"/>
    <cellStyle name="Normal 2 2 2 2 2 2" xfId="13754" xr:uid="{00000000-0005-0000-0000-0000C7350000}"/>
    <cellStyle name="Normal 2 2 2 2 3" xfId="13755" xr:uid="{00000000-0005-0000-0000-0000C8350000}"/>
    <cellStyle name="Normal 2 2 2 2 4" xfId="13756" xr:uid="{00000000-0005-0000-0000-0000C9350000}"/>
    <cellStyle name="Normal 2 2 2 3" xfId="13757" xr:uid="{00000000-0005-0000-0000-0000CA350000}"/>
    <cellStyle name="Normal 2 2 2 4" xfId="13758" xr:uid="{00000000-0005-0000-0000-0000CB350000}"/>
    <cellStyle name="Normal 2 2 2 5" xfId="13759" xr:uid="{00000000-0005-0000-0000-0000CC350000}"/>
    <cellStyle name="Normal 2 2 20" xfId="13760" xr:uid="{00000000-0005-0000-0000-0000CD350000}"/>
    <cellStyle name="Normal 2 2 21" xfId="13761" xr:uid="{00000000-0005-0000-0000-0000CE350000}"/>
    <cellStyle name="Normal 2 2 22" xfId="13762" xr:uid="{00000000-0005-0000-0000-0000CF350000}"/>
    <cellStyle name="Normal 2 2 23" xfId="13763" xr:uid="{00000000-0005-0000-0000-0000D0350000}"/>
    <cellStyle name="Normal 2 2 23 10" xfId="13764" xr:uid="{00000000-0005-0000-0000-0000D1350000}"/>
    <cellStyle name="Normal 2 2 23 11" xfId="13765" xr:uid="{00000000-0005-0000-0000-0000D2350000}"/>
    <cellStyle name="Normal 2 2 23 12" xfId="13766" xr:uid="{00000000-0005-0000-0000-0000D3350000}"/>
    <cellStyle name="Normal 2 2 23 2" xfId="13767" xr:uid="{00000000-0005-0000-0000-0000D4350000}"/>
    <cellStyle name="Normal 2 2 23 2 2" xfId="13768" xr:uid="{00000000-0005-0000-0000-0000D5350000}"/>
    <cellStyle name="Normal 2 2 23 3" xfId="13769" xr:uid="{00000000-0005-0000-0000-0000D6350000}"/>
    <cellStyle name="Normal 2 2 23 4" xfId="13770" xr:uid="{00000000-0005-0000-0000-0000D7350000}"/>
    <cellStyle name="Normal 2 2 23 5" xfId="13771" xr:uid="{00000000-0005-0000-0000-0000D8350000}"/>
    <cellStyle name="Normal 2 2 23 6" xfId="13772" xr:uid="{00000000-0005-0000-0000-0000D9350000}"/>
    <cellStyle name="Normal 2 2 23 7" xfId="13773" xr:uid="{00000000-0005-0000-0000-0000DA350000}"/>
    <cellStyle name="Normal 2 2 23 8" xfId="13774" xr:uid="{00000000-0005-0000-0000-0000DB350000}"/>
    <cellStyle name="Normal 2 2 23 9" xfId="13775" xr:uid="{00000000-0005-0000-0000-0000DC350000}"/>
    <cellStyle name="Normal 2 2 24" xfId="13776" xr:uid="{00000000-0005-0000-0000-0000DD350000}"/>
    <cellStyle name="Normal 2 2 24 2" xfId="13777" xr:uid="{00000000-0005-0000-0000-0000DE350000}"/>
    <cellStyle name="Normal 2 2 24 3" xfId="13778" xr:uid="{00000000-0005-0000-0000-0000DF350000}"/>
    <cellStyle name="Normal 2 2 24 4" xfId="13779" xr:uid="{00000000-0005-0000-0000-0000E0350000}"/>
    <cellStyle name="Normal 2 2 24 5" xfId="13780" xr:uid="{00000000-0005-0000-0000-0000E1350000}"/>
    <cellStyle name="Normal 2 2 24 6" xfId="13781" xr:uid="{00000000-0005-0000-0000-0000E2350000}"/>
    <cellStyle name="Normal 2 2 24 7" xfId="13782" xr:uid="{00000000-0005-0000-0000-0000E3350000}"/>
    <cellStyle name="Normal 2 2 25" xfId="13783" xr:uid="{00000000-0005-0000-0000-0000E4350000}"/>
    <cellStyle name="Normal 2 2 25 2" xfId="13784" xr:uid="{00000000-0005-0000-0000-0000E5350000}"/>
    <cellStyle name="Normal 2 2 25 3" xfId="13785" xr:uid="{00000000-0005-0000-0000-0000E6350000}"/>
    <cellStyle name="Normal 2 2 25 4" xfId="13786" xr:uid="{00000000-0005-0000-0000-0000E7350000}"/>
    <cellStyle name="Normal 2 2 25 5" xfId="13787" xr:uid="{00000000-0005-0000-0000-0000E8350000}"/>
    <cellStyle name="Normal 2 2 25 6" xfId="13788" xr:uid="{00000000-0005-0000-0000-0000E9350000}"/>
    <cellStyle name="Normal 2 2 25 7" xfId="13789" xr:uid="{00000000-0005-0000-0000-0000EA350000}"/>
    <cellStyle name="Normal 2 2 26" xfId="13790" xr:uid="{00000000-0005-0000-0000-0000EB350000}"/>
    <cellStyle name="Normal 2 2 26 2" xfId="13791" xr:uid="{00000000-0005-0000-0000-0000EC350000}"/>
    <cellStyle name="Normal 2 2 26 3" xfId="13792" xr:uid="{00000000-0005-0000-0000-0000ED350000}"/>
    <cellStyle name="Normal 2 2 26 4" xfId="13793" xr:uid="{00000000-0005-0000-0000-0000EE350000}"/>
    <cellStyle name="Normal 2 2 26 5" xfId="13794" xr:uid="{00000000-0005-0000-0000-0000EF350000}"/>
    <cellStyle name="Normal 2 2 26 6" xfId="13795" xr:uid="{00000000-0005-0000-0000-0000F0350000}"/>
    <cellStyle name="Normal 2 2 26 7" xfId="13796" xr:uid="{00000000-0005-0000-0000-0000F1350000}"/>
    <cellStyle name="Normal 2 2 27" xfId="13797" xr:uid="{00000000-0005-0000-0000-0000F2350000}"/>
    <cellStyle name="Normal 2 2 27 2" xfId="13798" xr:uid="{00000000-0005-0000-0000-0000F3350000}"/>
    <cellStyle name="Normal 2 2 27 3" xfId="13799" xr:uid="{00000000-0005-0000-0000-0000F4350000}"/>
    <cellStyle name="Normal 2 2 27 4" xfId="13800" xr:uid="{00000000-0005-0000-0000-0000F5350000}"/>
    <cellStyle name="Normal 2 2 27 5" xfId="13801" xr:uid="{00000000-0005-0000-0000-0000F6350000}"/>
    <cellStyle name="Normal 2 2 27 6" xfId="13802" xr:uid="{00000000-0005-0000-0000-0000F7350000}"/>
    <cellStyle name="Normal 2 2 27 7" xfId="13803" xr:uid="{00000000-0005-0000-0000-0000F8350000}"/>
    <cellStyle name="Normal 2 2 28" xfId="13804" xr:uid="{00000000-0005-0000-0000-0000F9350000}"/>
    <cellStyle name="Normal 2 2 29" xfId="13805" xr:uid="{00000000-0005-0000-0000-0000FA350000}"/>
    <cellStyle name="Normal 2 2 3" xfId="13806" xr:uid="{00000000-0005-0000-0000-0000FB350000}"/>
    <cellStyle name="Normal 2 2 30" xfId="13807" xr:uid="{00000000-0005-0000-0000-0000FC350000}"/>
    <cellStyle name="Normal 2 2 31" xfId="13808" xr:uid="{00000000-0005-0000-0000-0000FD350000}"/>
    <cellStyle name="Normal 2 2 32" xfId="13809" xr:uid="{00000000-0005-0000-0000-0000FE350000}"/>
    <cellStyle name="Normal 2 2 33" xfId="13810" xr:uid="{00000000-0005-0000-0000-0000FF350000}"/>
    <cellStyle name="Normal 2 2 34" xfId="30347" xr:uid="{00000000-0005-0000-0000-000000360000}"/>
    <cellStyle name="Normal 2 2 4" xfId="13811" xr:uid="{00000000-0005-0000-0000-000001360000}"/>
    <cellStyle name="Normal 2 2 5" xfId="13812" xr:uid="{00000000-0005-0000-0000-000002360000}"/>
    <cellStyle name="Normal 2 2 6" xfId="13813" xr:uid="{00000000-0005-0000-0000-000003360000}"/>
    <cellStyle name="Normal 2 2 7" xfId="13814" xr:uid="{00000000-0005-0000-0000-000004360000}"/>
    <cellStyle name="Normal 2 2 8" xfId="13815" xr:uid="{00000000-0005-0000-0000-000005360000}"/>
    <cellStyle name="Normal 2 2 9" xfId="13816" xr:uid="{00000000-0005-0000-0000-000006360000}"/>
    <cellStyle name="Normal 2 20" xfId="13817" xr:uid="{00000000-0005-0000-0000-000007360000}"/>
    <cellStyle name="Normal 2 20 10" xfId="13818" xr:uid="{00000000-0005-0000-0000-000008360000}"/>
    <cellStyle name="Normal 2 20 10 2" xfId="13819" xr:uid="{00000000-0005-0000-0000-000009360000}"/>
    <cellStyle name="Normal 2 20 10 3" xfId="13820" xr:uid="{00000000-0005-0000-0000-00000A360000}"/>
    <cellStyle name="Normal 2 20 11" xfId="13821" xr:uid="{00000000-0005-0000-0000-00000B360000}"/>
    <cellStyle name="Normal 2 20 11 2" xfId="13822" xr:uid="{00000000-0005-0000-0000-00000C360000}"/>
    <cellStyle name="Normal 2 20 11 3" xfId="13823" xr:uid="{00000000-0005-0000-0000-00000D360000}"/>
    <cellStyle name="Normal 2 20 12" xfId="13824" xr:uid="{00000000-0005-0000-0000-00000E360000}"/>
    <cellStyle name="Normal 2 20 12 2" xfId="13825" xr:uid="{00000000-0005-0000-0000-00000F360000}"/>
    <cellStyle name="Normal 2 20 12 3" xfId="13826" xr:uid="{00000000-0005-0000-0000-000010360000}"/>
    <cellStyle name="Normal 2 20 13" xfId="13827" xr:uid="{00000000-0005-0000-0000-000011360000}"/>
    <cellStyle name="Normal 2 20 13 2" xfId="13828" xr:uid="{00000000-0005-0000-0000-000012360000}"/>
    <cellStyle name="Normal 2 20 13 3" xfId="13829" xr:uid="{00000000-0005-0000-0000-000013360000}"/>
    <cellStyle name="Normal 2 20 14" xfId="13830" xr:uid="{00000000-0005-0000-0000-000014360000}"/>
    <cellStyle name="Normal 2 20 14 2" xfId="13831" xr:uid="{00000000-0005-0000-0000-000015360000}"/>
    <cellStyle name="Normal 2 20 14 3" xfId="13832" xr:uid="{00000000-0005-0000-0000-000016360000}"/>
    <cellStyle name="Normal 2 20 15" xfId="13833" xr:uid="{00000000-0005-0000-0000-000017360000}"/>
    <cellStyle name="Normal 2 20 15 2" xfId="13834" xr:uid="{00000000-0005-0000-0000-000018360000}"/>
    <cellStyle name="Normal 2 20 15 3" xfId="13835" xr:uid="{00000000-0005-0000-0000-000019360000}"/>
    <cellStyle name="Normal 2 20 16" xfId="13836" xr:uid="{00000000-0005-0000-0000-00001A360000}"/>
    <cellStyle name="Normal 2 20 16 2" xfId="13837" xr:uid="{00000000-0005-0000-0000-00001B360000}"/>
    <cellStyle name="Normal 2 20 16 3" xfId="13838" xr:uid="{00000000-0005-0000-0000-00001C360000}"/>
    <cellStyle name="Normal 2 20 17" xfId="13839" xr:uid="{00000000-0005-0000-0000-00001D360000}"/>
    <cellStyle name="Normal 2 20 17 2" xfId="13840" xr:uid="{00000000-0005-0000-0000-00001E360000}"/>
    <cellStyle name="Normal 2 20 17 3" xfId="13841" xr:uid="{00000000-0005-0000-0000-00001F360000}"/>
    <cellStyle name="Normal 2 20 18" xfId="13842" xr:uid="{00000000-0005-0000-0000-000020360000}"/>
    <cellStyle name="Normal 2 20 18 2" xfId="13843" xr:uid="{00000000-0005-0000-0000-000021360000}"/>
    <cellStyle name="Normal 2 20 18 3" xfId="13844" xr:uid="{00000000-0005-0000-0000-000022360000}"/>
    <cellStyle name="Normal 2 20 19" xfId="13845" xr:uid="{00000000-0005-0000-0000-000023360000}"/>
    <cellStyle name="Normal 2 20 19 2" xfId="13846" xr:uid="{00000000-0005-0000-0000-000024360000}"/>
    <cellStyle name="Normal 2 20 19 3" xfId="13847" xr:uid="{00000000-0005-0000-0000-000025360000}"/>
    <cellStyle name="Normal 2 20 2" xfId="13848" xr:uid="{00000000-0005-0000-0000-000026360000}"/>
    <cellStyle name="Normal 2 20 2 2" xfId="13849" xr:uid="{00000000-0005-0000-0000-000027360000}"/>
    <cellStyle name="Normal 2 20 2 3" xfId="13850" xr:uid="{00000000-0005-0000-0000-000028360000}"/>
    <cellStyle name="Normal 2 20 20" xfId="13851" xr:uid="{00000000-0005-0000-0000-000029360000}"/>
    <cellStyle name="Normal 2 20 20 2" xfId="13852" xr:uid="{00000000-0005-0000-0000-00002A360000}"/>
    <cellStyle name="Normal 2 20 20 3" xfId="13853" xr:uid="{00000000-0005-0000-0000-00002B360000}"/>
    <cellStyle name="Normal 2 20 21" xfId="13854" xr:uid="{00000000-0005-0000-0000-00002C360000}"/>
    <cellStyle name="Normal 2 20 21 2" xfId="13855" xr:uid="{00000000-0005-0000-0000-00002D360000}"/>
    <cellStyle name="Normal 2 20 21 3" xfId="13856" xr:uid="{00000000-0005-0000-0000-00002E360000}"/>
    <cellStyle name="Normal 2 20 22" xfId="13857" xr:uid="{00000000-0005-0000-0000-00002F360000}"/>
    <cellStyle name="Normal 2 20 22 2" xfId="13858" xr:uid="{00000000-0005-0000-0000-000030360000}"/>
    <cellStyle name="Normal 2 20 22 3" xfId="13859" xr:uid="{00000000-0005-0000-0000-000031360000}"/>
    <cellStyle name="Normal 2 20 23" xfId="13860" xr:uid="{00000000-0005-0000-0000-000032360000}"/>
    <cellStyle name="Normal 2 20 23 2" xfId="13861" xr:uid="{00000000-0005-0000-0000-000033360000}"/>
    <cellStyle name="Normal 2 20 23 3" xfId="13862" xr:uid="{00000000-0005-0000-0000-000034360000}"/>
    <cellStyle name="Normal 2 20 24" xfId="13863" xr:uid="{00000000-0005-0000-0000-000035360000}"/>
    <cellStyle name="Normal 2 20 24 2" xfId="13864" xr:uid="{00000000-0005-0000-0000-000036360000}"/>
    <cellStyle name="Normal 2 20 24 3" xfId="13865" xr:uid="{00000000-0005-0000-0000-000037360000}"/>
    <cellStyle name="Normal 2 20 25" xfId="13866" xr:uid="{00000000-0005-0000-0000-000038360000}"/>
    <cellStyle name="Normal 2 20 25 2" xfId="13867" xr:uid="{00000000-0005-0000-0000-000039360000}"/>
    <cellStyle name="Normal 2 20 25 3" xfId="13868" xr:uid="{00000000-0005-0000-0000-00003A360000}"/>
    <cellStyle name="Normal 2 20 26" xfId="13869" xr:uid="{00000000-0005-0000-0000-00003B360000}"/>
    <cellStyle name="Normal 2 20 26 2" xfId="13870" xr:uid="{00000000-0005-0000-0000-00003C360000}"/>
    <cellStyle name="Normal 2 20 26 3" xfId="13871" xr:uid="{00000000-0005-0000-0000-00003D360000}"/>
    <cellStyle name="Normal 2 20 27" xfId="13872" xr:uid="{00000000-0005-0000-0000-00003E360000}"/>
    <cellStyle name="Normal 2 20 27 2" xfId="13873" xr:uid="{00000000-0005-0000-0000-00003F360000}"/>
    <cellStyle name="Normal 2 20 27 3" xfId="13874" xr:uid="{00000000-0005-0000-0000-000040360000}"/>
    <cellStyle name="Normal 2 20 28" xfId="13875" xr:uid="{00000000-0005-0000-0000-000041360000}"/>
    <cellStyle name="Normal 2 20 28 2" xfId="13876" xr:uid="{00000000-0005-0000-0000-000042360000}"/>
    <cellStyle name="Normal 2 20 28 3" xfId="13877" xr:uid="{00000000-0005-0000-0000-000043360000}"/>
    <cellStyle name="Normal 2 20 29" xfId="13878" xr:uid="{00000000-0005-0000-0000-000044360000}"/>
    <cellStyle name="Normal 2 20 29 2" xfId="13879" xr:uid="{00000000-0005-0000-0000-000045360000}"/>
    <cellStyle name="Normal 2 20 29 3" xfId="13880" xr:uid="{00000000-0005-0000-0000-000046360000}"/>
    <cellStyle name="Normal 2 20 3" xfId="13881" xr:uid="{00000000-0005-0000-0000-000047360000}"/>
    <cellStyle name="Normal 2 20 3 2" xfId="13882" xr:uid="{00000000-0005-0000-0000-000048360000}"/>
    <cellStyle name="Normal 2 20 3 3" xfId="13883" xr:uid="{00000000-0005-0000-0000-000049360000}"/>
    <cellStyle name="Normal 2 20 30" xfId="13884" xr:uid="{00000000-0005-0000-0000-00004A360000}"/>
    <cellStyle name="Normal 2 20 30 2" xfId="13885" xr:uid="{00000000-0005-0000-0000-00004B360000}"/>
    <cellStyle name="Normal 2 20 30 3" xfId="13886" xr:uid="{00000000-0005-0000-0000-00004C360000}"/>
    <cellStyle name="Normal 2 20 31" xfId="13887" xr:uid="{00000000-0005-0000-0000-00004D360000}"/>
    <cellStyle name="Normal 2 20 31 2" xfId="13888" xr:uid="{00000000-0005-0000-0000-00004E360000}"/>
    <cellStyle name="Normal 2 20 31 3" xfId="13889" xr:uid="{00000000-0005-0000-0000-00004F360000}"/>
    <cellStyle name="Normal 2 20 32" xfId="13890" xr:uid="{00000000-0005-0000-0000-000050360000}"/>
    <cellStyle name="Normal 2 20 32 2" xfId="13891" xr:uid="{00000000-0005-0000-0000-000051360000}"/>
    <cellStyle name="Normal 2 20 32 3" xfId="13892" xr:uid="{00000000-0005-0000-0000-000052360000}"/>
    <cellStyle name="Normal 2 20 33" xfId="13893" xr:uid="{00000000-0005-0000-0000-000053360000}"/>
    <cellStyle name="Normal 2 20 34" xfId="13894" xr:uid="{00000000-0005-0000-0000-000054360000}"/>
    <cellStyle name="Normal 2 20 34 2" xfId="13895" xr:uid="{00000000-0005-0000-0000-000055360000}"/>
    <cellStyle name="Normal 2 20 34 3" xfId="13896" xr:uid="{00000000-0005-0000-0000-000056360000}"/>
    <cellStyle name="Normal 2 20 35" xfId="13897" xr:uid="{00000000-0005-0000-0000-000057360000}"/>
    <cellStyle name="Normal 2 20 35 2" xfId="13898" xr:uid="{00000000-0005-0000-0000-000058360000}"/>
    <cellStyle name="Normal 2 20 35 3" xfId="13899" xr:uid="{00000000-0005-0000-0000-000059360000}"/>
    <cellStyle name="Normal 2 20 36" xfId="13900" xr:uid="{00000000-0005-0000-0000-00005A360000}"/>
    <cellStyle name="Normal 2 20 36 2" xfId="13901" xr:uid="{00000000-0005-0000-0000-00005B360000}"/>
    <cellStyle name="Normal 2 20 36 3" xfId="13902" xr:uid="{00000000-0005-0000-0000-00005C360000}"/>
    <cellStyle name="Normal 2 20 37" xfId="13903" xr:uid="{00000000-0005-0000-0000-00005D360000}"/>
    <cellStyle name="Normal 2 20 37 2" xfId="13904" xr:uid="{00000000-0005-0000-0000-00005E360000}"/>
    <cellStyle name="Normal 2 20 37 3" xfId="13905" xr:uid="{00000000-0005-0000-0000-00005F360000}"/>
    <cellStyle name="Normal 2 20 38" xfId="13906" xr:uid="{00000000-0005-0000-0000-000060360000}"/>
    <cellStyle name="Normal 2 20 38 2" xfId="13907" xr:uid="{00000000-0005-0000-0000-000061360000}"/>
    <cellStyle name="Normal 2 20 38 3" xfId="13908" xr:uid="{00000000-0005-0000-0000-000062360000}"/>
    <cellStyle name="Normal 2 20 4" xfId="13909" xr:uid="{00000000-0005-0000-0000-000063360000}"/>
    <cellStyle name="Normal 2 20 4 2" xfId="13910" xr:uid="{00000000-0005-0000-0000-000064360000}"/>
    <cellStyle name="Normal 2 20 4 3" xfId="13911" xr:uid="{00000000-0005-0000-0000-000065360000}"/>
    <cellStyle name="Normal 2 20 5" xfId="13912" xr:uid="{00000000-0005-0000-0000-000066360000}"/>
    <cellStyle name="Normal 2 20 5 2" xfId="13913" xr:uid="{00000000-0005-0000-0000-000067360000}"/>
    <cellStyle name="Normal 2 20 5 3" xfId="13914" xr:uid="{00000000-0005-0000-0000-000068360000}"/>
    <cellStyle name="Normal 2 20 6" xfId="13915" xr:uid="{00000000-0005-0000-0000-000069360000}"/>
    <cellStyle name="Normal 2 20 6 2" xfId="13916" xr:uid="{00000000-0005-0000-0000-00006A360000}"/>
    <cellStyle name="Normal 2 20 6 3" xfId="13917" xr:uid="{00000000-0005-0000-0000-00006B360000}"/>
    <cellStyle name="Normal 2 20 7" xfId="13918" xr:uid="{00000000-0005-0000-0000-00006C360000}"/>
    <cellStyle name="Normal 2 20 7 2" xfId="13919" xr:uid="{00000000-0005-0000-0000-00006D360000}"/>
    <cellStyle name="Normal 2 20 7 3" xfId="13920" xr:uid="{00000000-0005-0000-0000-00006E360000}"/>
    <cellStyle name="Normal 2 20 8" xfId="13921" xr:uid="{00000000-0005-0000-0000-00006F360000}"/>
    <cellStyle name="Normal 2 20 8 2" xfId="13922" xr:uid="{00000000-0005-0000-0000-000070360000}"/>
    <cellStyle name="Normal 2 20 8 3" xfId="13923" xr:uid="{00000000-0005-0000-0000-000071360000}"/>
    <cellStyle name="Normal 2 20 9" xfId="13924" xr:uid="{00000000-0005-0000-0000-000072360000}"/>
    <cellStyle name="Normal 2 20 9 2" xfId="13925" xr:uid="{00000000-0005-0000-0000-000073360000}"/>
    <cellStyle name="Normal 2 20 9 3" xfId="13926" xr:uid="{00000000-0005-0000-0000-000074360000}"/>
    <cellStyle name="Normal 2 21" xfId="13927" xr:uid="{00000000-0005-0000-0000-000075360000}"/>
    <cellStyle name="Normal 2 21 10" xfId="13928" xr:uid="{00000000-0005-0000-0000-000076360000}"/>
    <cellStyle name="Normal 2 21 10 2" xfId="13929" xr:uid="{00000000-0005-0000-0000-000077360000}"/>
    <cellStyle name="Normal 2 21 10 3" xfId="13930" xr:uid="{00000000-0005-0000-0000-000078360000}"/>
    <cellStyle name="Normal 2 21 11" xfId="13931" xr:uid="{00000000-0005-0000-0000-000079360000}"/>
    <cellStyle name="Normal 2 21 11 2" xfId="13932" xr:uid="{00000000-0005-0000-0000-00007A360000}"/>
    <cellStyle name="Normal 2 21 11 3" xfId="13933" xr:uid="{00000000-0005-0000-0000-00007B360000}"/>
    <cellStyle name="Normal 2 21 12" xfId="13934" xr:uid="{00000000-0005-0000-0000-00007C360000}"/>
    <cellStyle name="Normal 2 21 12 2" xfId="13935" xr:uid="{00000000-0005-0000-0000-00007D360000}"/>
    <cellStyle name="Normal 2 21 12 3" xfId="13936" xr:uid="{00000000-0005-0000-0000-00007E360000}"/>
    <cellStyle name="Normal 2 21 13" xfId="13937" xr:uid="{00000000-0005-0000-0000-00007F360000}"/>
    <cellStyle name="Normal 2 21 13 2" xfId="13938" xr:uid="{00000000-0005-0000-0000-000080360000}"/>
    <cellStyle name="Normal 2 21 13 3" xfId="13939" xr:uid="{00000000-0005-0000-0000-000081360000}"/>
    <cellStyle name="Normal 2 21 14" xfId="13940" xr:uid="{00000000-0005-0000-0000-000082360000}"/>
    <cellStyle name="Normal 2 21 14 2" xfId="13941" xr:uid="{00000000-0005-0000-0000-000083360000}"/>
    <cellStyle name="Normal 2 21 14 3" xfId="13942" xr:uid="{00000000-0005-0000-0000-000084360000}"/>
    <cellStyle name="Normal 2 21 15" xfId="13943" xr:uid="{00000000-0005-0000-0000-000085360000}"/>
    <cellStyle name="Normal 2 21 15 2" xfId="13944" xr:uid="{00000000-0005-0000-0000-000086360000}"/>
    <cellStyle name="Normal 2 21 15 3" xfId="13945" xr:uid="{00000000-0005-0000-0000-000087360000}"/>
    <cellStyle name="Normal 2 21 16" xfId="13946" xr:uid="{00000000-0005-0000-0000-000088360000}"/>
    <cellStyle name="Normal 2 21 16 2" xfId="13947" xr:uid="{00000000-0005-0000-0000-000089360000}"/>
    <cellStyle name="Normal 2 21 16 3" xfId="13948" xr:uid="{00000000-0005-0000-0000-00008A360000}"/>
    <cellStyle name="Normal 2 21 17" xfId="13949" xr:uid="{00000000-0005-0000-0000-00008B360000}"/>
    <cellStyle name="Normal 2 21 17 2" xfId="13950" xr:uid="{00000000-0005-0000-0000-00008C360000}"/>
    <cellStyle name="Normal 2 21 17 3" xfId="13951" xr:uid="{00000000-0005-0000-0000-00008D360000}"/>
    <cellStyle name="Normal 2 21 18" xfId="13952" xr:uid="{00000000-0005-0000-0000-00008E360000}"/>
    <cellStyle name="Normal 2 21 18 2" xfId="13953" xr:uid="{00000000-0005-0000-0000-00008F360000}"/>
    <cellStyle name="Normal 2 21 18 3" xfId="13954" xr:uid="{00000000-0005-0000-0000-000090360000}"/>
    <cellStyle name="Normal 2 21 19" xfId="13955" xr:uid="{00000000-0005-0000-0000-000091360000}"/>
    <cellStyle name="Normal 2 21 19 2" xfId="13956" xr:uid="{00000000-0005-0000-0000-000092360000}"/>
    <cellStyle name="Normal 2 21 19 3" xfId="13957" xr:uid="{00000000-0005-0000-0000-000093360000}"/>
    <cellStyle name="Normal 2 21 2" xfId="13958" xr:uid="{00000000-0005-0000-0000-000094360000}"/>
    <cellStyle name="Normal 2 21 2 2" xfId="13959" xr:uid="{00000000-0005-0000-0000-000095360000}"/>
    <cellStyle name="Normal 2 21 2 3" xfId="13960" xr:uid="{00000000-0005-0000-0000-000096360000}"/>
    <cellStyle name="Normal 2 21 20" xfId="13961" xr:uid="{00000000-0005-0000-0000-000097360000}"/>
    <cellStyle name="Normal 2 21 20 2" xfId="13962" xr:uid="{00000000-0005-0000-0000-000098360000}"/>
    <cellStyle name="Normal 2 21 20 3" xfId="13963" xr:uid="{00000000-0005-0000-0000-000099360000}"/>
    <cellStyle name="Normal 2 21 21" xfId="13964" xr:uid="{00000000-0005-0000-0000-00009A360000}"/>
    <cellStyle name="Normal 2 21 21 2" xfId="13965" xr:uid="{00000000-0005-0000-0000-00009B360000}"/>
    <cellStyle name="Normal 2 21 21 3" xfId="13966" xr:uid="{00000000-0005-0000-0000-00009C360000}"/>
    <cellStyle name="Normal 2 21 22" xfId="13967" xr:uid="{00000000-0005-0000-0000-00009D360000}"/>
    <cellStyle name="Normal 2 21 22 2" xfId="13968" xr:uid="{00000000-0005-0000-0000-00009E360000}"/>
    <cellStyle name="Normal 2 21 22 3" xfId="13969" xr:uid="{00000000-0005-0000-0000-00009F360000}"/>
    <cellStyle name="Normal 2 21 23" xfId="13970" xr:uid="{00000000-0005-0000-0000-0000A0360000}"/>
    <cellStyle name="Normal 2 21 23 2" xfId="13971" xr:uid="{00000000-0005-0000-0000-0000A1360000}"/>
    <cellStyle name="Normal 2 21 23 3" xfId="13972" xr:uid="{00000000-0005-0000-0000-0000A2360000}"/>
    <cellStyle name="Normal 2 21 24" xfId="13973" xr:uid="{00000000-0005-0000-0000-0000A3360000}"/>
    <cellStyle name="Normal 2 21 24 2" xfId="13974" xr:uid="{00000000-0005-0000-0000-0000A4360000}"/>
    <cellStyle name="Normal 2 21 24 3" xfId="13975" xr:uid="{00000000-0005-0000-0000-0000A5360000}"/>
    <cellStyle name="Normal 2 21 25" xfId="13976" xr:uid="{00000000-0005-0000-0000-0000A6360000}"/>
    <cellStyle name="Normal 2 21 25 2" xfId="13977" xr:uid="{00000000-0005-0000-0000-0000A7360000}"/>
    <cellStyle name="Normal 2 21 25 3" xfId="13978" xr:uid="{00000000-0005-0000-0000-0000A8360000}"/>
    <cellStyle name="Normal 2 21 26" xfId="13979" xr:uid="{00000000-0005-0000-0000-0000A9360000}"/>
    <cellStyle name="Normal 2 21 26 2" xfId="13980" xr:uid="{00000000-0005-0000-0000-0000AA360000}"/>
    <cellStyle name="Normal 2 21 26 3" xfId="13981" xr:uid="{00000000-0005-0000-0000-0000AB360000}"/>
    <cellStyle name="Normal 2 21 27" xfId="13982" xr:uid="{00000000-0005-0000-0000-0000AC360000}"/>
    <cellStyle name="Normal 2 21 27 2" xfId="13983" xr:uid="{00000000-0005-0000-0000-0000AD360000}"/>
    <cellStyle name="Normal 2 21 27 3" xfId="13984" xr:uid="{00000000-0005-0000-0000-0000AE360000}"/>
    <cellStyle name="Normal 2 21 28" xfId="13985" xr:uid="{00000000-0005-0000-0000-0000AF360000}"/>
    <cellStyle name="Normal 2 21 28 2" xfId="13986" xr:uid="{00000000-0005-0000-0000-0000B0360000}"/>
    <cellStyle name="Normal 2 21 28 3" xfId="13987" xr:uid="{00000000-0005-0000-0000-0000B1360000}"/>
    <cellStyle name="Normal 2 21 29" xfId="13988" xr:uid="{00000000-0005-0000-0000-0000B2360000}"/>
    <cellStyle name="Normal 2 21 29 2" xfId="13989" xr:uid="{00000000-0005-0000-0000-0000B3360000}"/>
    <cellStyle name="Normal 2 21 29 3" xfId="13990" xr:uid="{00000000-0005-0000-0000-0000B4360000}"/>
    <cellStyle name="Normal 2 21 3" xfId="13991" xr:uid="{00000000-0005-0000-0000-0000B5360000}"/>
    <cellStyle name="Normal 2 21 3 2" xfId="13992" xr:uid="{00000000-0005-0000-0000-0000B6360000}"/>
    <cellStyle name="Normal 2 21 3 3" xfId="13993" xr:uid="{00000000-0005-0000-0000-0000B7360000}"/>
    <cellStyle name="Normal 2 21 30" xfId="13994" xr:uid="{00000000-0005-0000-0000-0000B8360000}"/>
    <cellStyle name="Normal 2 21 30 2" xfId="13995" xr:uid="{00000000-0005-0000-0000-0000B9360000}"/>
    <cellStyle name="Normal 2 21 30 3" xfId="13996" xr:uid="{00000000-0005-0000-0000-0000BA360000}"/>
    <cellStyle name="Normal 2 21 31" xfId="13997" xr:uid="{00000000-0005-0000-0000-0000BB360000}"/>
    <cellStyle name="Normal 2 21 31 2" xfId="13998" xr:uid="{00000000-0005-0000-0000-0000BC360000}"/>
    <cellStyle name="Normal 2 21 31 3" xfId="13999" xr:uid="{00000000-0005-0000-0000-0000BD360000}"/>
    <cellStyle name="Normal 2 21 32" xfId="14000" xr:uid="{00000000-0005-0000-0000-0000BE360000}"/>
    <cellStyle name="Normal 2 21 32 2" xfId="14001" xr:uid="{00000000-0005-0000-0000-0000BF360000}"/>
    <cellStyle name="Normal 2 21 32 3" xfId="14002" xr:uid="{00000000-0005-0000-0000-0000C0360000}"/>
    <cellStyle name="Normal 2 21 33" xfId="14003" xr:uid="{00000000-0005-0000-0000-0000C1360000}"/>
    <cellStyle name="Normal 2 21 34" xfId="14004" xr:uid="{00000000-0005-0000-0000-0000C2360000}"/>
    <cellStyle name="Normal 2 21 34 2" xfId="14005" xr:uid="{00000000-0005-0000-0000-0000C3360000}"/>
    <cellStyle name="Normal 2 21 34 3" xfId="14006" xr:uid="{00000000-0005-0000-0000-0000C4360000}"/>
    <cellStyle name="Normal 2 21 35" xfId="14007" xr:uid="{00000000-0005-0000-0000-0000C5360000}"/>
    <cellStyle name="Normal 2 21 35 2" xfId="14008" xr:uid="{00000000-0005-0000-0000-0000C6360000}"/>
    <cellStyle name="Normal 2 21 35 3" xfId="14009" xr:uid="{00000000-0005-0000-0000-0000C7360000}"/>
    <cellStyle name="Normal 2 21 36" xfId="14010" xr:uid="{00000000-0005-0000-0000-0000C8360000}"/>
    <cellStyle name="Normal 2 21 36 2" xfId="14011" xr:uid="{00000000-0005-0000-0000-0000C9360000}"/>
    <cellStyle name="Normal 2 21 36 3" xfId="14012" xr:uid="{00000000-0005-0000-0000-0000CA360000}"/>
    <cellStyle name="Normal 2 21 37" xfId="14013" xr:uid="{00000000-0005-0000-0000-0000CB360000}"/>
    <cellStyle name="Normal 2 21 37 2" xfId="14014" xr:uid="{00000000-0005-0000-0000-0000CC360000}"/>
    <cellStyle name="Normal 2 21 37 3" xfId="14015" xr:uid="{00000000-0005-0000-0000-0000CD360000}"/>
    <cellStyle name="Normal 2 21 38" xfId="14016" xr:uid="{00000000-0005-0000-0000-0000CE360000}"/>
    <cellStyle name="Normal 2 21 38 2" xfId="14017" xr:uid="{00000000-0005-0000-0000-0000CF360000}"/>
    <cellStyle name="Normal 2 21 38 3" xfId="14018" xr:uid="{00000000-0005-0000-0000-0000D0360000}"/>
    <cellStyle name="Normal 2 21 4" xfId="14019" xr:uid="{00000000-0005-0000-0000-0000D1360000}"/>
    <cellStyle name="Normal 2 21 4 2" xfId="14020" xr:uid="{00000000-0005-0000-0000-0000D2360000}"/>
    <cellStyle name="Normal 2 21 4 3" xfId="14021" xr:uid="{00000000-0005-0000-0000-0000D3360000}"/>
    <cellStyle name="Normal 2 21 5" xfId="14022" xr:uid="{00000000-0005-0000-0000-0000D4360000}"/>
    <cellStyle name="Normal 2 21 5 2" xfId="14023" xr:uid="{00000000-0005-0000-0000-0000D5360000}"/>
    <cellStyle name="Normal 2 21 5 3" xfId="14024" xr:uid="{00000000-0005-0000-0000-0000D6360000}"/>
    <cellStyle name="Normal 2 21 6" xfId="14025" xr:uid="{00000000-0005-0000-0000-0000D7360000}"/>
    <cellStyle name="Normal 2 21 6 2" xfId="14026" xr:uid="{00000000-0005-0000-0000-0000D8360000}"/>
    <cellStyle name="Normal 2 21 6 3" xfId="14027" xr:uid="{00000000-0005-0000-0000-0000D9360000}"/>
    <cellStyle name="Normal 2 21 7" xfId="14028" xr:uid="{00000000-0005-0000-0000-0000DA360000}"/>
    <cellStyle name="Normal 2 21 7 2" xfId="14029" xr:uid="{00000000-0005-0000-0000-0000DB360000}"/>
    <cellStyle name="Normal 2 21 7 3" xfId="14030" xr:uid="{00000000-0005-0000-0000-0000DC360000}"/>
    <cellStyle name="Normal 2 21 8" xfId="14031" xr:uid="{00000000-0005-0000-0000-0000DD360000}"/>
    <cellStyle name="Normal 2 21 8 2" xfId="14032" xr:uid="{00000000-0005-0000-0000-0000DE360000}"/>
    <cellStyle name="Normal 2 21 8 3" xfId="14033" xr:uid="{00000000-0005-0000-0000-0000DF360000}"/>
    <cellStyle name="Normal 2 21 9" xfId="14034" xr:uid="{00000000-0005-0000-0000-0000E0360000}"/>
    <cellStyle name="Normal 2 21 9 2" xfId="14035" xr:uid="{00000000-0005-0000-0000-0000E1360000}"/>
    <cellStyle name="Normal 2 21 9 3" xfId="14036" xr:uid="{00000000-0005-0000-0000-0000E2360000}"/>
    <cellStyle name="Normal 2 22" xfId="14037" xr:uid="{00000000-0005-0000-0000-0000E3360000}"/>
    <cellStyle name="Normal 2 22 10" xfId="14038" xr:uid="{00000000-0005-0000-0000-0000E4360000}"/>
    <cellStyle name="Normal 2 22 10 2" xfId="14039" xr:uid="{00000000-0005-0000-0000-0000E5360000}"/>
    <cellStyle name="Normal 2 22 10 3" xfId="14040" xr:uid="{00000000-0005-0000-0000-0000E6360000}"/>
    <cellStyle name="Normal 2 22 11" xfId="14041" xr:uid="{00000000-0005-0000-0000-0000E7360000}"/>
    <cellStyle name="Normal 2 22 11 2" xfId="14042" xr:uid="{00000000-0005-0000-0000-0000E8360000}"/>
    <cellStyle name="Normal 2 22 11 3" xfId="14043" xr:uid="{00000000-0005-0000-0000-0000E9360000}"/>
    <cellStyle name="Normal 2 22 12" xfId="14044" xr:uid="{00000000-0005-0000-0000-0000EA360000}"/>
    <cellStyle name="Normal 2 22 12 2" xfId="14045" xr:uid="{00000000-0005-0000-0000-0000EB360000}"/>
    <cellStyle name="Normal 2 22 12 3" xfId="14046" xr:uid="{00000000-0005-0000-0000-0000EC360000}"/>
    <cellStyle name="Normal 2 22 13" xfId="14047" xr:uid="{00000000-0005-0000-0000-0000ED360000}"/>
    <cellStyle name="Normal 2 22 13 2" xfId="14048" xr:uid="{00000000-0005-0000-0000-0000EE360000}"/>
    <cellStyle name="Normal 2 22 13 3" xfId="14049" xr:uid="{00000000-0005-0000-0000-0000EF360000}"/>
    <cellStyle name="Normal 2 22 14" xfId="14050" xr:uid="{00000000-0005-0000-0000-0000F0360000}"/>
    <cellStyle name="Normal 2 22 14 2" xfId="14051" xr:uid="{00000000-0005-0000-0000-0000F1360000}"/>
    <cellStyle name="Normal 2 22 14 3" xfId="14052" xr:uid="{00000000-0005-0000-0000-0000F2360000}"/>
    <cellStyle name="Normal 2 22 15" xfId="14053" xr:uid="{00000000-0005-0000-0000-0000F3360000}"/>
    <cellStyle name="Normal 2 22 15 2" xfId="14054" xr:uid="{00000000-0005-0000-0000-0000F4360000}"/>
    <cellStyle name="Normal 2 22 15 3" xfId="14055" xr:uid="{00000000-0005-0000-0000-0000F5360000}"/>
    <cellStyle name="Normal 2 22 16" xfId="14056" xr:uid="{00000000-0005-0000-0000-0000F6360000}"/>
    <cellStyle name="Normal 2 22 16 2" xfId="14057" xr:uid="{00000000-0005-0000-0000-0000F7360000}"/>
    <cellStyle name="Normal 2 22 16 3" xfId="14058" xr:uid="{00000000-0005-0000-0000-0000F8360000}"/>
    <cellStyle name="Normal 2 22 17" xfId="14059" xr:uid="{00000000-0005-0000-0000-0000F9360000}"/>
    <cellStyle name="Normal 2 22 17 2" xfId="14060" xr:uid="{00000000-0005-0000-0000-0000FA360000}"/>
    <cellStyle name="Normal 2 22 17 3" xfId="14061" xr:uid="{00000000-0005-0000-0000-0000FB360000}"/>
    <cellStyle name="Normal 2 22 18" xfId="14062" xr:uid="{00000000-0005-0000-0000-0000FC360000}"/>
    <cellStyle name="Normal 2 22 18 2" xfId="14063" xr:uid="{00000000-0005-0000-0000-0000FD360000}"/>
    <cellStyle name="Normal 2 22 18 3" xfId="14064" xr:uid="{00000000-0005-0000-0000-0000FE360000}"/>
    <cellStyle name="Normal 2 22 19" xfId="14065" xr:uid="{00000000-0005-0000-0000-0000FF360000}"/>
    <cellStyle name="Normal 2 22 19 2" xfId="14066" xr:uid="{00000000-0005-0000-0000-000000370000}"/>
    <cellStyle name="Normal 2 22 19 3" xfId="14067" xr:uid="{00000000-0005-0000-0000-000001370000}"/>
    <cellStyle name="Normal 2 22 2" xfId="14068" xr:uid="{00000000-0005-0000-0000-000002370000}"/>
    <cellStyle name="Normal 2 22 2 2" xfId="14069" xr:uid="{00000000-0005-0000-0000-000003370000}"/>
    <cellStyle name="Normal 2 22 2 3" xfId="14070" xr:uid="{00000000-0005-0000-0000-000004370000}"/>
    <cellStyle name="Normal 2 22 20" xfId="14071" xr:uid="{00000000-0005-0000-0000-000005370000}"/>
    <cellStyle name="Normal 2 22 20 2" xfId="14072" xr:uid="{00000000-0005-0000-0000-000006370000}"/>
    <cellStyle name="Normal 2 22 20 3" xfId="14073" xr:uid="{00000000-0005-0000-0000-000007370000}"/>
    <cellStyle name="Normal 2 22 21" xfId="14074" xr:uid="{00000000-0005-0000-0000-000008370000}"/>
    <cellStyle name="Normal 2 22 21 2" xfId="14075" xr:uid="{00000000-0005-0000-0000-000009370000}"/>
    <cellStyle name="Normal 2 22 21 3" xfId="14076" xr:uid="{00000000-0005-0000-0000-00000A370000}"/>
    <cellStyle name="Normal 2 22 22" xfId="14077" xr:uid="{00000000-0005-0000-0000-00000B370000}"/>
    <cellStyle name="Normal 2 22 22 2" xfId="14078" xr:uid="{00000000-0005-0000-0000-00000C370000}"/>
    <cellStyle name="Normal 2 22 22 3" xfId="14079" xr:uid="{00000000-0005-0000-0000-00000D370000}"/>
    <cellStyle name="Normal 2 22 23" xfId="14080" xr:uid="{00000000-0005-0000-0000-00000E370000}"/>
    <cellStyle name="Normal 2 22 23 2" xfId="14081" xr:uid="{00000000-0005-0000-0000-00000F370000}"/>
    <cellStyle name="Normal 2 22 23 3" xfId="14082" xr:uid="{00000000-0005-0000-0000-000010370000}"/>
    <cellStyle name="Normal 2 22 24" xfId="14083" xr:uid="{00000000-0005-0000-0000-000011370000}"/>
    <cellStyle name="Normal 2 22 24 2" xfId="14084" xr:uid="{00000000-0005-0000-0000-000012370000}"/>
    <cellStyle name="Normal 2 22 24 3" xfId="14085" xr:uid="{00000000-0005-0000-0000-000013370000}"/>
    <cellStyle name="Normal 2 22 25" xfId="14086" xr:uid="{00000000-0005-0000-0000-000014370000}"/>
    <cellStyle name="Normal 2 22 25 2" xfId="14087" xr:uid="{00000000-0005-0000-0000-000015370000}"/>
    <cellStyle name="Normal 2 22 25 3" xfId="14088" xr:uid="{00000000-0005-0000-0000-000016370000}"/>
    <cellStyle name="Normal 2 22 26" xfId="14089" xr:uid="{00000000-0005-0000-0000-000017370000}"/>
    <cellStyle name="Normal 2 22 26 2" xfId="14090" xr:uid="{00000000-0005-0000-0000-000018370000}"/>
    <cellStyle name="Normal 2 22 26 3" xfId="14091" xr:uid="{00000000-0005-0000-0000-000019370000}"/>
    <cellStyle name="Normal 2 22 27" xfId="14092" xr:uid="{00000000-0005-0000-0000-00001A370000}"/>
    <cellStyle name="Normal 2 22 27 2" xfId="14093" xr:uid="{00000000-0005-0000-0000-00001B370000}"/>
    <cellStyle name="Normal 2 22 27 3" xfId="14094" xr:uid="{00000000-0005-0000-0000-00001C370000}"/>
    <cellStyle name="Normal 2 22 28" xfId="14095" xr:uid="{00000000-0005-0000-0000-00001D370000}"/>
    <cellStyle name="Normal 2 22 28 2" xfId="14096" xr:uid="{00000000-0005-0000-0000-00001E370000}"/>
    <cellStyle name="Normal 2 22 28 3" xfId="14097" xr:uid="{00000000-0005-0000-0000-00001F370000}"/>
    <cellStyle name="Normal 2 22 29" xfId="14098" xr:uid="{00000000-0005-0000-0000-000020370000}"/>
    <cellStyle name="Normal 2 22 29 2" xfId="14099" xr:uid="{00000000-0005-0000-0000-000021370000}"/>
    <cellStyle name="Normal 2 22 29 3" xfId="14100" xr:uid="{00000000-0005-0000-0000-000022370000}"/>
    <cellStyle name="Normal 2 22 3" xfId="14101" xr:uid="{00000000-0005-0000-0000-000023370000}"/>
    <cellStyle name="Normal 2 22 3 2" xfId="14102" xr:uid="{00000000-0005-0000-0000-000024370000}"/>
    <cellStyle name="Normal 2 22 3 3" xfId="14103" xr:uid="{00000000-0005-0000-0000-000025370000}"/>
    <cellStyle name="Normal 2 22 30" xfId="14104" xr:uid="{00000000-0005-0000-0000-000026370000}"/>
    <cellStyle name="Normal 2 22 30 2" xfId="14105" xr:uid="{00000000-0005-0000-0000-000027370000}"/>
    <cellStyle name="Normal 2 22 30 3" xfId="14106" xr:uid="{00000000-0005-0000-0000-000028370000}"/>
    <cellStyle name="Normal 2 22 31" xfId="14107" xr:uid="{00000000-0005-0000-0000-000029370000}"/>
    <cellStyle name="Normal 2 22 31 2" xfId="14108" xr:uid="{00000000-0005-0000-0000-00002A370000}"/>
    <cellStyle name="Normal 2 22 31 3" xfId="14109" xr:uid="{00000000-0005-0000-0000-00002B370000}"/>
    <cellStyle name="Normal 2 22 32" xfId="14110" xr:uid="{00000000-0005-0000-0000-00002C370000}"/>
    <cellStyle name="Normal 2 22 32 2" xfId="14111" xr:uid="{00000000-0005-0000-0000-00002D370000}"/>
    <cellStyle name="Normal 2 22 32 3" xfId="14112" xr:uid="{00000000-0005-0000-0000-00002E370000}"/>
    <cellStyle name="Normal 2 22 33" xfId="14113" xr:uid="{00000000-0005-0000-0000-00002F370000}"/>
    <cellStyle name="Normal 2 22 34" xfId="14114" xr:uid="{00000000-0005-0000-0000-000030370000}"/>
    <cellStyle name="Normal 2 22 34 2" xfId="14115" xr:uid="{00000000-0005-0000-0000-000031370000}"/>
    <cellStyle name="Normal 2 22 34 3" xfId="14116" xr:uid="{00000000-0005-0000-0000-000032370000}"/>
    <cellStyle name="Normal 2 22 35" xfId="14117" xr:uid="{00000000-0005-0000-0000-000033370000}"/>
    <cellStyle name="Normal 2 22 35 2" xfId="14118" xr:uid="{00000000-0005-0000-0000-000034370000}"/>
    <cellStyle name="Normal 2 22 35 3" xfId="14119" xr:uid="{00000000-0005-0000-0000-000035370000}"/>
    <cellStyle name="Normal 2 22 36" xfId="14120" xr:uid="{00000000-0005-0000-0000-000036370000}"/>
    <cellStyle name="Normal 2 22 36 2" xfId="14121" xr:uid="{00000000-0005-0000-0000-000037370000}"/>
    <cellStyle name="Normal 2 22 36 3" xfId="14122" xr:uid="{00000000-0005-0000-0000-000038370000}"/>
    <cellStyle name="Normal 2 22 37" xfId="14123" xr:uid="{00000000-0005-0000-0000-000039370000}"/>
    <cellStyle name="Normal 2 22 37 2" xfId="14124" xr:uid="{00000000-0005-0000-0000-00003A370000}"/>
    <cellStyle name="Normal 2 22 37 3" xfId="14125" xr:uid="{00000000-0005-0000-0000-00003B370000}"/>
    <cellStyle name="Normal 2 22 38" xfId="14126" xr:uid="{00000000-0005-0000-0000-00003C370000}"/>
    <cellStyle name="Normal 2 22 38 2" xfId="14127" xr:uid="{00000000-0005-0000-0000-00003D370000}"/>
    <cellStyle name="Normal 2 22 38 3" xfId="14128" xr:uid="{00000000-0005-0000-0000-00003E370000}"/>
    <cellStyle name="Normal 2 22 4" xfId="14129" xr:uid="{00000000-0005-0000-0000-00003F370000}"/>
    <cellStyle name="Normal 2 22 4 2" xfId="14130" xr:uid="{00000000-0005-0000-0000-000040370000}"/>
    <cellStyle name="Normal 2 22 4 3" xfId="14131" xr:uid="{00000000-0005-0000-0000-000041370000}"/>
    <cellStyle name="Normal 2 22 5" xfId="14132" xr:uid="{00000000-0005-0000-0000-000042370000}"/>
    <cellStyle name="Normal 2 22 5 2" xfId="14133" xr:uid="{00000000-0005-0000-0000-000043370000}"/>
    <cellStyle name="Normal 2 22 5 3" xfId="14134" xr:uid="{00000000-0005-0000-0000-000044370000}"/>
    <cellStyle name="Normal 2 22 6" xfId="14135" xr:uid="{00000000-0005-0000-0000-000045370000}"/>
    <cellStyle name="Normal 2 22 6 2" xfId="14136" xr:uid="{00000000-0005-0000-0000-000046370000}"/>
    <cellStyle name="Normal 2 22 6 3" xfId="14137" xr:uid="{00000000-0005-0000-0000-000047370000}"/>
    <cellStyle name="Normal 2 22 7" xfId="14138" xr:uid="{00000000-0005-0000-0000-000048370000}"/>
    <cellStyle name="Normal 2 22 7 2" xfId="14139" xr:uid="{00000000-0005-0000-0000-000049370000}"/>
    <cellStyle name="Normal 2 22 7 3" xfId="14140" xr:uid="{00000000-0005-0000-0000-00004A370000}"/>
    <cellStyle name="Normal 2 22 8" xfId="14141" xr:uid="{00000000-0005-0000-0000-00004B370000}"/>
    <cellStyle name="Normal 2 22 8 2" xfId="14142" xr:uid="{00000000-0005-0000-0000-00004C370000}"/>
    <cellStyle name="Normal 2 22 8 3" xfId="14143" xr:uid="{00000000-0005-0000-0000-00004D370000}"/>
    <cellStyle name="Normal 2 22 9" xfId="14144" xr:uid="{00000000-0005-0000-0000-00004E370000}"/>
    <cellStyle name="Normal 2 22 9 2" xfId="14145" xr:uid="{00000000-0005-0000-0000-00004F370000}"/>
    <cellStyle name="Normal 2 22 9 3" xfId="14146" xr:uid="{00000000-0005-0000-0000-000050370000}"/>
    <cellStyle name="Normal 2 23" xfId="14147" xr:uid="{00000000-0005-0000-0000-000051370000}"/>
    <cellStyle name="Normal 2 23 10" xfId="14148" xr:uid="{00000000-0005-0000-0000-000052370000}"/>
    <cellStyle name="Normal 2 23 10 2" xfId="14149" xr:uid="{00000000-0005-0000-0000-000053370000}"/>
    <cellStyle name="Normal 2 23 10 3" xfId="14150" xr:uid="{00000000-0005-0000-0000-000054370000}"/>
    <cellStyle name="Normal 2 23 11" xfId="14151" xr:uid="{00000000-0005-0000-0000-000055370000}"/>
    <cellStyle name="Normal 2 23 11 2" xfId="14152" xr:uid="{00000000-0005-0000-0000-000056370000}"/>
    <cellStyle name="Normal 2 23 11 3" xfId="14153" xr:uid="{00000000-0005-0000-0000-000057370000}"/>
    <cellStyle name="Normal 2 23 12" xfId="14154" xr:uid="{00000000-0005-0000-0000-000058370000}"/>
    <cellStyle name="Normal 2 23 12 2" xfId="14155" xr:uid="{00000000-0005-0000-0000-000059370000}"/>
    <cellStyle name="Normal 2 23 12 3" xfId="14156" xr:uid="{00000000-0005-0000-0000-00005A370000}"/>
    <cellStyle name="Normal 2 23 13" xfId="14157" xr:uid="{00000000-0005-0000-0000-00005B370000}"/>
    <cellStyle name="Normal 2 23 13 2" xfId="14158" xr:uid="{00000000-0005-0000-0000-00005C370000}"/>
    <cellStyle name="Normal 2 23 13 3" xfId="14159" xr:uid="{00000000-0005-0000-0000-00005D370000}"/>
    <cellStyle name="Normal 2 23 14" xfId="14160" xr:uid="{00000000-0005-0000-0000-00005E370000}"/>
    <cellStyle name="Normal 2 23 14 2" xfId="14161" xr:uid="{00000000-0005-0000-0000-00005F370000}"/>
    <cellStyle name="Normal 2 23 14 3" xfId="14162" xr:uid="{00000000-0005-0000-0000-000060370000}"/>
    <cellStyle name="Normal 2 23 15" xfId="14163" xr:uid="{00000000-0005-0000-0000-000061370000}"/>
    <cellStyle name="Normal 2 23 15 2" xfId="14164" xr:uid="{00000000-0005-0000-0000-000062370000}"/>
    <cellStyle name="Normal 2 23 15 3" xfId="14165" xr:uid="{00000000-0005-0000-0000-000063370000}"/>
    <cellStyle name="Normal 2 23 16" xfId="14166" xr:uid="{00000000-0005-0000-0000-000064370000}"/>
    <cellStyle name="Normal 2 23 16 2" xfId="14167" xr:uid="{00000000-0005-0000-0000-000065370000}"/>
    <cellStyle name="Normal 2 23 16 3" xfId="14168" xr:uid="{00000000-0005-0000-0000-000066370000}"/>
    <cellStyle name="Normal 2 23 17" xfId="14169" xr:uid="{00000000-0005-0000-0000-000067370000}"/>
    <cellStyle name="Normal 2 23 17 2" xfId="14170" xr:uid="{00000000-0005-0000-0000-000068370000}"/>
    <cellStyle name="Normal 2 23 17 3" xfId="14171" xr:uid="{00000000-0005-0000-0000-000069370000}"/>
    <cellStyle name="Normal 2 23 18" xfId="14172" xr:uid="{00000000-0005-0000-0000-00006A370000}"/>
    <cellStyle name="Normal 2 23 18 2" xfId="14173" xr:uid="{00000000-0005-0000-0000-00006B370000}"/>
    <cellStyle name="Normal 2 23 18 3" xfId="14174" xr:uid="{00000000-0005-0000-0000-00006C370000}"/>
    <cellStyle name="Normal 2 23 19" xfId="14175" xr:uid="{00000000-0005-0000-0000-00006D370000}"/>
    <cellStyle name="Normal 2 23 19 2" xfId="14176" xr:uid="{00000000-0005-0000-0000-00006E370000}"/>
    <cellStyle name="Normal 2 23 19 3" xfId="14177" xr:uid="{00000000-0005-0000-0000-00006F370000}"/>
    <cellStyle name="Normal 2 23 2" xfId="14178" xr:uid="{00000000-0005-0000-0000-000070370000}"/>
    <cellStyle name="Normal 2 23 2 2" xfId="14179" xr:uid="{00000000-0005-0000-0000-000071370000}"/>
    <cellStyle name="Normal 2 23 2 3" xfId="14180" xr:uid="{00000000-0005-0000-0000-000072370000}"/>
    <cellStyle name="Normal 2 23 20" xfId="14181" xr:uid="{00000000-0005-0000-0000-000073370000}"/>
    <cellStyle name="Normal 2 23 20 2" xfId="14182" xr:uid="{00000000-0005-0000-0000-000074370000}"/>
    <cellStyle name="Normal 2 23 20 3" xfId="14183" xr:uid="{00000000-0005-0000-0000-000075370000}"/>
    <cellStyle name="Normal 2 23 21" xfId="14184" xr:uid="{00000000-0005-0000-0000-000076370000}"/>
    <cellStyle name="Normal 2 23 21 2" xfId="14185" xr:uid="{00000000-0005-0000-0000-000077370000}"/>
    <cellStyle name="Normal 2 23 21 3" xfId="14186" xr:uid="{00000000-0005-0000-0000-000078370000}"/>
    <cellStyle name="Normal 2 23 22" xfId="14187" xr:uid="{00000000-0005-0000-0000-000079370000}"/>
    <cellStyle name="Normal 2 23 22 2" xfId="14188" xr:uid="{00000000-0005-0000-0000-00007A370000}"/>
    <cellStyle name="Normal 2 23 22 3" xfId="14189" xr:uid="{00000000-0005-0000-0000-00007B370000}"/>
    <cellStyle name="Normal 2 23 23" xfId="14190" xr:uid="{00000000-0005-0000-0000-00007C370000}"/>
    <cellStyle name="Normal 2 23 23 2" xfId="14191" xr:uid="{00000000-0005-0000-0000-00007D370000}"/>
    <cellStyle name="Normal 2 23 23 3" xfId="14192" xr:uid="{00000000-0005-0000-0000-00007E370000}"/>
    <cellStyle name="Normal 2 23 24" xfId="14193" xr:uid="{00000000-0005-0000-0000-00007F370000}"/>
    <cellStyle name="Normal 2 23 24 2" xfId="14194" xr:uid="{00000000-0005-0000-0000-000080370000}"/>
    <cellStyle name="Normal 2 23 24 3" xfId="14195" xr:uid="{00000000-0005-0000-0000-000081370000}"/>
    <cellStyle name="Normal 2 23 25" xfId="14196" xr:uid="{00000000-0005-0000-0000-000082370000}"/>
    <cellStyle name="Normal 2 23 25 2" xfId="14197" xr:uid="{00000000-0005-0000-0000-000083370000}"/>
    <cellStyle name="Normal 2 23 25 3" xfId="14198" xr:uid="{00000000-0005-0000-0000-000084370000}"/>
    <cellStyle name="Normal 2 23 26" xfId="14199" xr:uid="{00000000-0005-0000-0000-000085370000}"/>
    <cellStyle name="Normal 2 23 26 2" xfId="14200" xr:uid="{00000000-0005-0000-0000-000086370000}"/>
    <cellStyle name="Normal 2 23 26 3" xfId="14201" xr:uid="{00000000-0005-0000-0000-000087370000}"/>
    <cellStyle name="Normal 2 23 27" xfId="14202" xr:uid="{00000000-0005-0000-0000-000088370000}"/>
    <cellStyle name="Normal 2 23 27 2" xfId="14203" xr:uid="{00000000-0005-0000-0000-000089370000}"/>
    <cellStyle name="Normal 2 23 27 3" xfId="14204" xr:uid="{00000000-0005-0000-0000-00008A370000}"/>
    <cellStyle name="Normal 2 23 28" xfId="14205" xr:uid="{00000000-0005-0000-0000-00008B370000}"/>
    <cellStyle name="Normal 2 23 28 2" xfId="14206" xr:uid="{00000000-0005-0000-0000-00008C370000}"/>
    <cellStyle name="Normal 2 23 28 3" xfId="14207" xr:uid="{00000000-0005-0000-0000-00008D370000}"/>
    <cellStyle name="Normal 2 23 29" xfId="14208" xr:uid="{00000000-0005-0000-0000-00008E370000}"/>
    <cellStyle name="Normal 2 23 29 2" xfId="14209" xr:uid="{00000000-0005-0000-0000-00008F370000}"/>
    <cellStyle name="Normal 2 23 29 3" xfId="14210" xr:uid="{00000000-0005-0000-0000-000090370000}"/>
    <cellStyle name="Normal 2 23 3" xfId="14211" xr:uid="{00000000-0005-0000-0000-000091370000}"/>
    <cellStyle name="Normal 2 23 3 2" xfId="14212" xr:uid="{00000000-0005-0000-0000-000092370000}"/>
    <cellStyle name="Normal 2 23 3 3" xfId="14213" xr:uid="{00000000-0005-0000-0000-000093370000}"/>
    <cellStyle name="Normal 2 23 30" xfId="14214" xr:uid="{00000000-0005-0000-0000-000094370000}"/>
    <cellStyle name="Normal 2 23 30 2" xfId="14215" xr:uid="{00000000-0005-0000-0000-000095370000}"/>
    <cellStyle name="Normal 2 23 30 3" xfId="14216" xr:uid="{00000000-0005-0000-0000-000096370000}"/>
    <cellStyle name="Normal 2 23 31" xfId="14217" xr:uid="{00000000-0005-0000-0000-000097370000}"/>
    <cellStyle name="Normal 2 23 31 2" xfId="14218" xr:uid="{00000000-0005-0000-0000-000098370000}"/>
    <cellStyle name="Normal 2 23 31 3" xfId="14219" xr:uid="{00000000-0005-0000-0000-000099370000}"/>
    <cellStyle name="Normal 2 23 32" xfId="14220" xr:uid="{00000000-0005-0000-0000-00009A370000}"/>
    <cellStyle name="Normal 2 23 32 2" xfId="14221" xr:uid="{00000000-0005-0000-0000-00009B370000}"/>
    <cellStyle name="Normal 2 23 32 3" xfId="14222" xr:uid="{00000000-0005-0000-0000-00009C370000}"/>
    <cellStyle name="Normal 2 23 33" xfId="14223" xr:uid="{00000000-0005-0000-0000-00009D370000}"/>
    <cellStyle name="Normal 2 23 34" xfId="14224" xr:uid="{00000000-0005-0000-0000-00009E370000}"/>
    <cellStyle name="Normal 2 23 34 2" xfId="14225" xr:uid="{00000000-0005-0000-0000-00009F370000}"/>
    <cellStyle name="Normal 2 23 34 3" xfId="14226" xr:uid="{00000000-0005-0000-0000-0000A0370000}"/>
    <cellStyle name="Normal 2 23 35" xfId="14227" xr:uid="{00000000-0005-0000-0000-0000A1370000}"/>
    <cellStyle name="Normal 2 23 35 2" xfId="14228" xr:uid="{00000000-0005-0000-0000-0000A2370000}"/>
    <cellStyle name="Normal 2 23 35 3" xfId="14229" xr:uid="{00000000-0005-0000-0000-0000A3370000}"/>
    <cellStyle name="Normal 2 23 36" xfId="14230" xr:uid="{00000000-0005-0000-0000-0000A4370000}"/>
    <cellStyle name="Normal 2 23 36 2" xfId="14231" xr:uid="{00000000-0005-0000-0000-0000A5370000}"/>
    <cellStyle name="Normal 2 23 36 3" xfId="14232" xr:uid="{00000000-0005-0000-0000-0000A6370000}"/>
    <cellStyle name="Normal 2 23 37" xfId="14233" xr:uid="{00000000-0005-0000-0000-0000A7370000}"/>
    <cellStyle name="Normal 2 23 37 2" xfId="14234" xr:uid="{00000000-0005-0000-0000-0000A8370000}"/>
    <cellStyle name="Normal 2 23 37 3" xfId="14235" xr:uid="{00000000-0005-0000-0000-0000A9370000}"/>
    <cellStyle name="Normal 2 23 38" xfId="14236" xr:uid="{00000000-0005-0000-0000-0000AA370000}"/>
    <cellStyle name="Normal 2 23 38 2" xfId="14237" xr:uid="{00000000-0005-0000-0000-0000AB370000}"/>
    <cellStyle name="Normal 2 23 38 3" xfId="14238" xr:uid="{00000000-0005-0000-0000-0000AC370000}"/>
    <cellStyle name="Normal 2 23 4" xfId="14239" xr:uid="{00000000-0005-0000-0000-0000AD370000}"/>
    <cellStyle name="Normal 2 23 4 2" xfId="14240" xr:uid="{00000000-0005-0000-0000-0000AE370000}"/>
    <cellStyle name="Normal 2 23 4 3" xfId="14241" xr:uid="{00000000-0005-0000-0000-0000AF370000}"/>
    <cellStyle name="Normal 2 23 5" xfId="14242" xr:uid="{00000000-0005-0000-0000-0000B0370000}"/>
    <cellStyle name="Normal 2 23 5 2" xfId="14243" xr:uid="{00000000-0005-0000-0000-0000B1370000}"/>
    <cellStyle name="Normal 2 23 5 3" xfId="14244" xr:uid="{00000000-0005-0000-0000-0000B2370000}"/>
    <cellStyle name="Normal 2 23 6" xfId="14245" xr:uid="{00000000-0005-0000-0000-0000B3370000}"/>
    <cellStyle name="Normal 2 23 6 2" xfId="14246" xr:uid="{00000000-0005-0000-0000-0000B4370000}"/>
    <cellStyle name="Normal 2 23 6 3" xfId="14247" xr:uid="{00000000-0005-0000-0000-0000B5370000}"/>
    <cellStyle name="Normal 2 23 7" xfId="14248" xr:uid="{00000000-0005-0000-0000-0000B6370000}"/>
    <cellStyle name="Normal 2 23 7 2" xfId="14249" xr:uid="{00000000-0005-0000-0000-0000B7370000}"/>
    <cellStyle name="Normal 2 23 7 3" xfId="14250" xr:uid="{00000000-0005-0000-0000-0000B8370000}"/>
    <cellStyle name="Normal 2 23 8" xfId="14251" xr:uid="{00000000-0005-0000-0000-0000B9370000}"/>
    <cellStyle name="Normal 2 23 8 2" xfId="14252" xr:uid="{00000000-0005-0000-0000-0000BA370000}"/>
    <cellStyle name="Normal 2 23 8 3" xfId="14253" xr:uid="{00000000-0005-0000-0000-0000BB370000}"/>
    <cellStyle name="Normal 2 23 9" xfId="14254" xr:uid="{00000000-0005-0000-0000-0000BC370000}"/>
    <cellStyle name="Normal 2 23 9 2" xfId="14255" xr:uid="{00000000-0005-0000-0000-0000BD370000}"/>
    <cellStyle name="Normal 2 23 9 3" xfId="14256" xr:uid="{00000000-0005-0000-0000-0000BE370000}"/>
    <cellStyle name="Normal 2 24" xfId="14257" xr:uid="{00000000-0005-0000-0000-0000BF370000}"/>
    <cellStyle name="Normal 2 24 10" xfId="14258" xr:uid="{00000000-0005-0000-0000-0000C0370000}"/>
    <cellStyle name="Normal 2 24 10 2" xfId="14259" xr:uid="{00000000-0005-0000-0000-0000C1370000}"/>
    <cellStyle name="Normal 2 24 10 3" xfId="14260" xr:uid="{00000000-0005-0000-0000-0000C2370000}"/>
    <cellStyle name="Normal 2 24 11" xfId="14261" xr:uid="{00000000-0005-0000-0000-0000C3370000}"/>
    <cellStyle name="Normal 2 24 11 2" xfId="14262" xr:uid="{00000000-0005-0000-0000-0000C4370000}"/>
    <cellStyle name="Normal 2 24 11 3" xfId="14263" xr:uid="{00000000-0005-0000-0000-0000C5370000}"/>
    <cellStyle name="Normal 2 24 12" xfId="14264" xr:uid="{00000000-0005-0000-0000-0000C6370000}"/>
    <cellStyle name="Normal 2 24 12 2" xfId="14265" xr:uid="{00000000-0005-0000-0000-0000C7370000}"/>
    <cellStyle name="Normal 2 24 12 3" xfId="14266" xr:uid="{00000000-0005-0000-0000-0000C8370000}"/>
    <cellStyle name="Normal 2 24 13" xfId="14267" xr:uid="{00000000-0005-0000-0000-0000C9370000}"/>
    <cellStyle name="Normal 2 24 13 2" xfId="14268" xr:uid="{00000000-0005-0000-0000-0000CA370000}"/>
    <cellStyle name="Normal 2 24 13 3" xfId="14269" xr:uid="{00000000-0005-0000-0000-0000CB370000}"/>
    <cellStyle name="Normal 2 24 14" xfId="14270" xr:uid="{00000000-0005-0000-0000-0000CC370000}"/>
    <cellStyle name="Normal 2 24 14 2" xfId="14271" xr:uid="{00000000-0005-0000-0000-0000CD370000}"/>
    <cellStyle name="Normal 2 24 14 3" xfId="14272" xr:uid="{00000000-0005-0000-0000-0000CE370000}"/>
    <cellStyle name="Normal 2 24 15" xfId="14273" xr:uid="{00000000-0005-0000-0000-0000CF370000}"/>
    <cellStyle name="Normal 2 24 15 2" xfId="14274" xr:uid="{00000000-0005-0000-0000-0000D0370000}"/>
    <cellStyle name="Normal 2 24 15 3" xfId="14275" xr:uid="{00000000-0005-0000-0000-0000D1370000}"/>
    <cellStyle name="Normal 2 24 16" xfId="14276" xr:uid="{00000000-0005-0000-0000-0000D2370000}"/>
    <cellStyle name="Normal 2 24 16 2" xfId="14277" xr:uid="{00000000-0005-0000-0000-0000D3370000}"/>
    <cellStyle name="Normal 2 24 16 3" xfId="14278" xr:uid="{00000000-0005-0000-0000-0000D4370000}"/>
    <cellStyle name="Normal 2 24 17" xfId="14279" xr:uid="{00000000-0005-0000-0000-0000D5370000}"/>
    <cellStyle name="Normal 2 24 17 2" xfId="14280" xr:uid="{00000000-0005-0000-0000-0000D6370000}"/>
    <cellStyle name="Normal 2 24 17 3" xfId="14281" xr:uid="{00000000-0005-0000-0000-0000D7370000}"/>
    <cellStyle name="Normal 2 24 18" xfId="14282" xr:uid="{00000000-0005-0000-0000-0000D8370000}"/>
    <cellStyle name="Normal 2 24 18 2" xfId="14283" xr:uid="{00000000-0005-0000-0000-0000D9370000}"/>
    <cellStyle name="Normal 2 24 18 3" xfId="14284" xr:uid="{00000000-0005-0000-0000-0000DA370000}"/>
    <cellStyle name="Normal 2 24 19" xfId="14285" xr:uid="{00000000-0005-0000-0000-0000DB370000}"/>
    <cellStyle name="Normal 2 24 19 2" xfId="14286" xr:uid="{00000000-0005-0000-0000-0000DC370000}"/>
    <cellStyle name="Normal 2 24 19 3" xfId="14287" xr:uid="{00000000-0005-0000-0000-0000DD370000}"/>
    <cellStyle name="Normal 2 24 2" xfId="14288" xr:uid="{00000000-0005-0000-0000-0000DE370000}"/>
    <cellStyle name="Normal 2 24 2 2" xfId="14289" xr:uid="{00000000-0005-0000-0000-0000DF370000}"/>
    <cellStyle name="Normal 2 24 2 3" xfId="14290" xr:uid="{00000000-0005-0000-0000-0000E0370000}"/>
    <cellStyle name="Normal 2 24 20" xfId="14291" xr:uid="{00000000-0005-0000-0000-0000E1370000}"/>
    <cellStyle name="Normal 2 24 20 2" xfId="14292" xr:uid="{00000000-0005-0000-0000-0000E2370000}"/>
    <cellStyle name="Normal 2 24 20 3" xfId="14293" xr:uid="{00000000-0005-0000-0000-0000E3370000}"/>
    <cellStyle name="Normal 2 24 21" xfId="14294" xr:uid="{00000000-0005-0000-0000-0000E4370000}"/>
    <cellStyle name="Normal 2 24 21 2" xfId="14295" xr:uid="{00000000-0005-0000-0000-0000E5370000}"/>
    <cellStyle name="Normal 2 24 21 3" xfId="14296" xr:uid="{00000000-0005-0000-0000-0000E6370000}"/>
    <cellStyle name="Normal 2 24 22" xfId="14297" xr:uid="{00000000-0005-0000-0000-0000E7370000}"/>
    <cellStyle name="Normal 2 24 22 2" xfId="14298" xr:uid="{00000000-0005-0000-0000-0000E8370000}"/>
    <cellStyle name="Normal 2 24 22 3" xfId="14299" xr:uid="{00000000-0005-0000-0000-0000E9370000}"/>
    <cellStyle name="Normal 2 24 23" xfId="14300" xr:uid="{00000000-0005-0000-0000-0000EA370000}"/>
    <cellStyle name="Normal 2 24 23 2" xfId="14301" xr:uid="{00000000-0005-0000-0000-0000EB370000}"/>
    <cellStyle name="Normal 2 24 23 3" xfId="14302" xr:uid="{00000000-0005-0000-0000-0000EC370000}"/>
    <cellStyle name="Normal 2 24 24" xfId="14303" xr:uid="{00000000-0005-0000-0000-0000ED370000}"/>
    <cellStyle name="Normal 2 24 24 2" xfId="14304" xr:uid="{00000000-0005-0000-0000-0000EE370000}"/>
    <cellStyle name="Normal 2 24 24 3" xfId="14305" xr:uid="{00000000-0005-0000-0000-0000EF370000}"/>
    <cellStyle name="Normal 2 24 25" xfId="14306" xr:uid="{00000000-0005-0000-0000-0000F0370000}"/>
    <cellStyle name="Normal 2 24 25 2" xfId="14307" xr:uid="{00000000-0005-0000-0000-0000F1370000}"/>
    <cellStyle name="Normal 2 24 25 3" xfId="14308" xr:uid="{00000000-0005-0000-0000-0000F2370000}"/>
    <cellStyle name="Normal 2 24 26" xfId="14309" xr:uid="{00000000-0005-0000-0000-0000F3370000}"/>
    <cellStyle name="Normal 2 24 26 2" xfId="14310" xr:uid="{00000000-0005-0000-0000-0000F4370000}"/>
    <cellStyle name="Normal 2 24 26 3" xfId="14311" xr:uid="{00000000-0005-0000-0000-0000F5370000}"/>
    <cellStyle name="Normal 2 24 27" xfId="14312" xr:uid="{00000000-0005-0000-0000-0000F6370000}"/>
    <cellStyle name="Normal 2 24 27 2" xfId="14313" xr:uid="{00000000-0005-0000-0000-0000F7370000}"/>
    <cellStyle name="Normal 2 24 27 3" xfId="14314" xr:uid="{00000000-0005-0000-0000-0000F8370000}"/>
    <cellStyle name="Normal 2 24 28" xfId="14315" xr:uid="{00000000-0005-0000-0000-0000F9370000}"/>
    <cellStyle name="Normal 2 24 28 2" xfId="14316" xr:uid="{00000000-0005-0000-0000-0000FA370000}"/>
    <cellStyle name="Normal 2 24 28 3" xfId="14317" xr:uid="{00000000-0005-0000-0000-0000FB370000}"/>
    <cellStyle name="Normal 2 24 29" xfId="14318" xr:uid="{00000000-0005-0000-0000-0000FC370000}"/>
    <cellStyle name="Normal 2 24 29 2" xfId="14319" xr:uid="{00000000-0005-0000-0000-0000FD370000}"/>
    <cellStyle name="Normal 2 24 29 3" xfId="14320" xr:uid="{00000000-0005-0000-0000-0000FE370000}"/>
    <cellStyle name="Normal 2 24 3" xfId="14321" xr:uid="{00000000-0005-0000-0000-0000FF370000}"/>
    <cellStyle name="Normal 2 24 3 2" xfId="14322" xr:uid="{00000000-0005-0000-0000-000000380000}"/>
    <cellStyle name="Normal 2 24 3 3" xfId="14323" xr:uid="{00000000-0005-0000-0000-000001380000}"/>
    <cellStyle name="Normal 2 24 30" xfId="14324" xr:uid="{00000000-0005-0000-0000-000002380000}"/>
    <cellStyle name="Normal 2 24 30 2" xfId="14325" xr:uid="{00000000-0005-0000-0000-000003380000}"/>
    <cellStyle name="Normal 2 24 30 3" xfId="14326" xr:uid="{00000000-0005-0000-0000-000004380000}"/>
    <cellStyle name="Normal 2 24 31" xfId="14327" xr:uid="{00000000-0005-0000-0000-000005380000}"/>
    <cellStyle name="Normal 2 24 31 2" xfId="14328" xr:uid="{00000000-0005-0000-0000-000006380000}"/>
    <cellStyle name="Normal 2 24 31 3" xfId="14329" xr:uid="{00000000-0005-0000-0000-000007380000}"/>
    <cellStyle name="Normal 2 24 32" xfId="14330" xr:uid="{00000000-0005-0000-0000-000008380000}"/>
    <cellStyle name="Normal 2 24 32 2" xfId="14331" xr:uid="{00000000-0005-0000-0000-000009380000}"/>
    <cellStyle name="Normal 2 24 32 3" xfId="14332" xr:uid="{00000000-0005-0000-0000-00000A380000}"/>
    <cellStyle name="Normal 2 24 33" xfId="14333" xr:uid="{00000000-0005-0000-0000-00000B380000}"/>
    <cellStyle name="Normal 2 24 34" xfId="14334" xr:uid="{00000000-0005-0000-0000-00000C380000}"/>
    <cellStyle name="Normal 2 24 34 2" xfId="14335" xr:uid="{00000000-0005-0000-0000-00000D380000}"/>
    <cellStyle name="Normal 2 24 34 3" xfId="14336" xr:uid="{00000000-0005-0000-0000-00000E380000}"/>
    <cellStyle name="Normal 2 24 35" xfId="14337" xr:uid="{00000000-0005-0000-0000-00000F380000}"/>
    <cellStyle name="Normal 2 24 35 2" xfId="14338" xr:uid="{00000000-0005-0000-0000-000010380000}"/>
    <cellStyle name="Normal 2 24 35 3" xfId="14339" xr:uid="{00000000-0005-0000-0000-000011380000}"/>
    <cellStyle name="Normal 2 24 36" xfId="14340" xr:uid="{00000000-0005-0000-0000-000012380000}"/>
    <cellStyle name="Normal 2 24 36 2" xfId="14341" xr:uid="{00000000-0005-0000-0000-000013380000}"/>
    <cellStyle name="Normal 2 24 36 3" xfId="14342" xr:uid="{00000000-0005-0000-0000-000014380000}"/>
    <cellStyle name="Normal 2 24 37" xfId="14343" xr:uid="{00000000-0005-0000-0000-000015380000}"/>
    <cellStyle name="Normal 2 24 37 2" xfId="14344" xr:uid="{00000000-0005-0000-0000-000016380000}"/>
    <cellStyle name="Normal 2 24 37 3" xfId="14345" xr:uid="{00000000-0005-0000-0000-000017380000}"/>
    <cellStyle name="Normal 2 24 38" xfId="14346" xr:uid="{00000000-0005-0000-0000-000018380000}"/>
    <cellStyle name="Normal 2 24 38 2" xfId="14347" xr:uid="{00000000-0005-0000-0000-000019380000}"/>
    <cellStyle name="Normal 2 24 38 3" xfId="14348" xr:uid="{00000000-0005-0000-0000-00001A380000}"/>
    <cellStyle name="Normal 2 24 4" xfId="14349" xr:uid="{00000000-0005-0000-0000-00001B380000}"/>
    <cellStyle name="Normal 2 24 4 2" xfId="14350" xr:uid="{00000000-0005-0000-0000-00001C380000}"/>
    <cellStyle name="Normal 2 24 4 3" xfId="14351" xr:uid="{00000000-0005-0000-0000-00001D380000}"/>
    <cellStyle name="Normal 2 24 5" xfId="14352" xr:uid="{00000000-0005-0000-0000-00001E380000}"/>
    <cellStyle name="Normal 2 24 5 2" xfId="14353" xr:uid="{00000000-0005-0000-0000-00001F380000}"/>
    <cellStyle name="Normal 2 24 5 3" xfId="14354" xr:uid="{00000000-0005-0000-0000-000020380000}"/>
    <cellStyle name="Normal 2 24 6" xfId="14355" xr:uid="{00000000-0005-0000-0000-000021380000}"/>
    <cellStyle name="Normal 2 24 6 2" xfId="14356" xr:uid="{00000000-0005-0000-0000-000022380000}"/>
    <cellStyle name="Normal 2 24 6 3" xfId="14357" xr:uid="{00000000-0005-0000-0000-000023380000}"/>
    <cellStyle name="Normal 2 24 7" xfId="14358" xr:uid="{00000000-0005-0000-0000-000024380000}"/>
    <cellStyle name="Normal 2 24 7 2" xfId="14359" xr:uid="{00000000-0005-0000-0000-000025380000}"/>
    <cellStyle name="Normal 2 24 7 3" xfId="14360" xr:uid="{00000000-0005-0000-0000-000026380000}"/>
    <cellStyle name="Normal 2 24 8" xfId="14361" xr:uid="{00000000-0005-0000-0000-000027380000}"/>
    <cellStyle name="Normal 2 24 8 2" xfId="14362" xr:uid="{00000000-0005-0000-0000-000028380000}"/>
    <cellStyle name="Normal 2 24 8 3" xfId="14363" xr:uid="{00000000-0005-0000-0000-000029380000}"/>
    <cellStyle name="Normal 2 24 9" xfId="14364" xr:uid="{00000000-0005-0000-0000-00002A380000}"/>
    <cellStyle name="Normal 2 24 9 2" xfId="14365" xr:uid="{00000000-0005-0000-0000-00002B380000}"/>
    <cellStyle name="Normal 2 24 9 3" xfId="14366" xr:uid="{00000000-0005-0000-0000-00002C380000}"/>
    <cellStyle name="Normal 2 25" xfId="14367" xr:uid="{00000000-0005-0000-0000-00002D380000}"/>
    <cellStyle name="Normal 2 25 10" xfId="14368" xr:uid="{00000000-0005-0000-0000-00002E380000}"/>
    <cellStyle name="Normal 2 25 10 2" xfId="14369" xr:uid="{00000000-0005-0000-0000-00002F380000}"/>
    <cellStyle name="Normal 2 25 10 3" xfId="14370" xr:uid="{00000000-0005-0000-0000-000030380000}"/>
    <cellStyle name="Normal 2 25 11" xfId="14371" xr:uid="{00000000-0005-0000-0000-000031380000}"/>
    <cellStyle name="Normal 2 25 11 2" xfId="14372" xr:uid="{00000000-0005-0000-0000-000032380000}"/>
    <cellStyle name="Normal 2 25 11 3" xfId="14373" xr:uid="{00000000-0005-0000-0000-000033380000}"/>
    <cellStyle name="Normal 2 25 12" xfId="14374" xr:uid="{00000000-0005-0000-0000-000034380000}"/>
    <cellStyle name="Normal 2 25 12 2" xfId="14375" xr:uid="{00000000-0005-0000-0000-000035380000}"/>
    <cellStyle name="Normal 2 25 12 3" xfId="14376" xr:uid="{00000000-0005-0000-0000-000036380000}"/>
    <cellStyle name="Normal 2 25 13" xfId="14377" xr:uid="{00000000-0005-0000-0000-000037380000}"/>
    <cellStyle name="Normal 2 25 13 2" xfId="14378" xr:uid="{00000000-0005-0000-0000-000038380000}"/>
    <cellStyle name="Normal 2 25 13 3" xfId="14379" xr:uid="{00000000-0005-0000-0000-000039380000}"/>
    <cellStyle name="Normal 2 25 14" xfId="14380" xr:uid="{00000000-0005-0000-0000-00003A380000}"/>
    <cellStyle name="Normal 2 25 14 2" xfId="14381" xr:uid="{00000000-0005-0000-0000-00003B380000}"/>
    <cellStyle name="Normal 2 25 14 3" xfId="14382" xr:uid="{00000000-0005-0000-0000-00003C380000}"/>
    <cellStyle name="Normal 2 25 15" xfId="14383" xr:uid="{00000000-0005-0000-0000-00003D380000}"/>
    <cellStyle name="Normal 2 25 15 2" xfId="14384" xr:uid="{00000000-0005-0000-0000-00003E380000}"/>
    <cellStyle name="Normal 2 25 15 3" xfId="14385" xr:uid="{00000000-0005-0000-0000-00003F380000}"/>
    <cellStyle name="Normal 2 25 16" xfId="14386" xr:uid="{00000000-0005-0000-0000-000040380000}"/>
    <cellStyle name="Normal 2 25 16 2" xfId="14387" xr:uid="{00000000-0005-0000-0000-000041380000}"/>
    <cellStyle name="Normal 2 25 16 3" xfId="14388" xr:uid="{00000000-0005-0000-0000-000042380000}"/>
    <cellStyle name="Normal 2 25 17" xfId="14389" xr:uid="{00000000-0005-0000-0000-000043380000}"/>
    <cellStyle name="Normal 2 25 17 2" xfId="14390" xr:uid="{00000000-0005-0000-0000-000044380000}"/>
    <cellStyle name="Normal 2 25 17 3" xfId="14391" xr:uid="{00000000-0005-0000-0000-000045380000}"/>
    <cellStyle name="Normal 2 25 18" xfId="14392" xr:uid="{00000000-0005-0000-0000-000046380000}"/>
    <cellStyle name="Normal 2 25 18 2" xfId="14393" xr:uid="{00000000-0005-0000-0000-000047380000}"/>
    <cellStyle name="Normal 2 25 18 3" xfId="14394" xr:uid="{00000000-0005-0000-0000-000048380000}"/>
    <cellStyle name="Normal 2 25 19" xfId="14395" xr:uid="{00000000-0005-0000-0000-000049380000}"/>
    <cellStyle name="Normal 2 25 19 2" xfId="14396" xr:uid="{00000000-0005-0000-0000-00004A380000}"/>
    <cellStyle name="Normal 2 25 19 3" xfId="14397" xr:uid="{00000000-0005-0000-0000-00004B380000}"/>
    <cellStyle name="Normal 2 25 2" xfId="14398" xr:uid="{00000000-0005-0000-0000-00004C380000}"/>
    <cellStyle name="Normal 2 25 2 2" xfId="14399" xr:uid="{00000000-0005-0000-0000-00004D380000}"/>
    <cellStyle name="Normal 2 25 2 3" xfId="14400" xr:uid="{00000000-0005-0000-0000-00004E380000}"/>
    <cellStyle name="Normal 2 25 20" xfId="14401" xr:uid="{00000000-0005-0000-0000-00004F380000}"/>
    <cellStyle name="Normal 2 25 20 2" xfId="14402" xr:uid="{00000000-0005-0000-0000-000050380000}"/>
    <cellStyle name="Normal 2 25 20 3" xfId="14403" xr:uid="{00000000-0005-0000-0000-000051380000}"/>
    <cellStyle name="Normal 2 25 21" xfId="14404" xr:uid="{00000000-0005-0000-0000-000052380000}"/>
    <cellStyle name="Normal 2 25 21 2" xfId="14405" xr:uid="{00000000-0005-0000-0000-000053380000}"/>
    <cellStyle name="Normal 2 25 21 3" xfId="14406" xr:uid="{00000000-0005-0000-0000-000054380000}"/>
    <cellStyle name="Normal 2 25 22" xfId="14407" xr:uid="{00000000-0005-0000-0000-000055380000}"/>
    <cellStyle name="Normal 2 25 22 2" xfId="14408" xr:uid="{00000000-0005-0000-0000-000056380000}"/>
    <cellStyle name="Normal 2 25 22 3" xfId="14409" xr:uid="{00000000-0005-0000-0000-000057380000}"/>
    <cellStyle name="Normal 2 25 23" xfId="14410" xr:uid="{00000000-0005-0000-0000-000058380000}"/>
    <cellStyle name="Normal 2 25 23 2" xfId="14411" xr:uid="{00000000-0005-0000-0000-000059380000}"/>
    <cellStyle name="Normal 2 25 23 3" xfId="14412" xr:uid="{00000000-0005-0000-0000-00005A380000}"/>
    <cellStyle name="Normal 2 25 24" xfId="14413" xr:uid="{00000000-0005-0000-0000-00005B380000}"/>
    <cellStyle name="Normal 2 25 24 2" xfId="14414" xr:uid="{00000000-0005-0000-0000-00005C380000}"/>
    <cellStyle name="Normal 2 25 24 3" xfId="14415" xr:uid="{00000000-0005-0000-0000-00005D380000}"/>
    <cellStyle name="Normal 2 25 25" xfId="14416" xr:uid="{00000000-0005-0000-0000-00005E380000}"/>
    <cellStyle name="Normal 2 25 25 2" xfId="14417" xr:uid="{00000000-0005-0000-0000-00005F380000}"/>
    <cellStyle name="Normal 2 25 25 3" xfId="14418" xr:uid="{00000000-0005-0000-0000-000060380000}"/>
    <cellStyle name="Normal 2 25 26" xfId="14419" xr:uid="{00000000-0005-0000-0000-000061380000}"/>
    <cellStyle name="Normal 2 25 26 2" xfId="14420" xr:uid="{00000000-0005-0000-0000-000062380000}"/>
    <cellStyle name="Normal 2 25 26 3" xfId="14421" xr:uid="{00000000-0005-0000-0000-000063380000}"/>
    <cellStyle name="Normal 2 25 27" xfId="14422" xr:uid="{00000000-0005-0000-0000-000064380000}"/>
    <cellStyle name="Normal 2 25 27 2" xfId="14423" xr:uid="{00000000-0005-0000-0000-000065380000}"/>
    <cellStyle name="Normal 2 25 27 3" xfId="14424" xr:uid="{00000000-0005-0000-0000-000066380000}"/>
    <cellStyle name="Normal 2 25 28" xfId="14425" xr:uid="{00000000-0005-0000-0000-000067380000}"/>
    <cellStyle name="Normal 2 25 28 2" xfId="14426" xr:uid="{00000000-0005-0000-0000-000068380000}"/>
    <cellStyle name="Normal 2 25 28 3" xfId="14427" xr:uid="{00000000-0005-0000-0000-000069380000}"/>
    <cellStyle name="Normal 2 25 29" xfId="14428" xr:uid="{00000000-0005-0000-0000-00006A380000}"/>
    <cellStyle name="Normal 2 25 29 2" xfId="14429" xr:uid="{00000000-0005-0000-0000-00006B380000}"/>
    <cellStyle name="Normal 2 25 29 3" xfId="14430" xr:uid="{00000000-0005-0000-0000-00006C380000}"/>
    <cellStyle name="Normal 2 25 3" xfId="14431" xr:uid="{00000000-0005-0000-0000-00006D380000}"/>
    <cellStyle name="Normal 2 25 3 2" xfId="14432" xr:uid="{00000000-0005-0000-0000-00006E380000}"/>
    <cellStyle name="Normal 2 25 3 3" xfId="14433" xr:uid="{00000000-0005-0000-0000-00006F380000}"/>
    <cellStyle name="Normal 2 25 30" xfId="14434" xr:uid="{00000000-0005-0000-0000-000070380000}"/>
    <cellStyle name="Normal 2 25 30 2" xfId="14435" xr:uid="{00000000-0005-0000-0000-000071380000}"/>
    <cellStyle name="Normal 2 25 30 3" xfId="14436" xr:uid="{00000000-0005-0000-0000-000072380000}"/>
    <cellStyle name="Normal 2 25 31" xfId="14437" xr:uid="{00000000-0005-0000-0000-000073380000}"/>
    <cellStyle name="Normal 2 25 31 2" xfId="14438" xr:uid="{00000000-0005-0000-0000-000074380000}"/>
    <cellStyle name="Normal 2 25 31 3" xfId="14439" xr:uid="{00000000-0005-0000-0000-000075380000}"/>
    <cellStyle name="Normal 2 25 32" xfId="14440" xr:uid="{00000000-0005-0000-0000-000076380000}"/>
    <cellStyle name="Normal 2 25 32 2" xfId="14441" xr:uid="{00000000-0005-0000-0000-000077380000}"/>
    <cellStyle name="Normal 2 25 32 3" xfId="14442" xr:uid="{00000000-0005-0000-0000-000078380000}"/>
    <cellStyle name="Normal 2 25 33" xfId="14443" xr:uid="{00000000-0005-0000-0000-000079380000}"/>
    <cellStyle name="Normal 2 25 34" xfId="14444" xr:uid="{00000000-0005-0000-0000-00007A380000}"/>
    <cellStyle name="Normal 2 25 34 2" xfId="14445" xr:uid="{00000000-0005-0000-0000-00007B380000}"/>
    <cellStyle name="Normal 2 25 34 3" xfId="14446" xr:uid="{00000000-0005-0000-0000-00007C380000}"/>
    <cellStyle name="Normal 2 25 35" xfId="14447" xr:uid="{00000000-0005-0000-0000-00007D380000}"/>
    <cellStyle name="Normal 2 25 35 2" xfId="14448" xr:uid="{00000000-0005-0000-0000-00007E380000}"/>
    <cellStyle name="Normal 2 25 35 3" xfId="14449" xr:uid="{00000000-0005-0000-0000-00007F380000}"/>
    <cellStyle name="Normal 2 25 36" xfId="14450" xr:uid="{00000000-0005-0000-0000-000080380000}"/>
    <cellStyle name="Normal 2 25 36 2" xfId="14451" xr:uid="{00000000-0005-0000-0000-000081380000}"/>
    <cellStyle name="Normal 2 25 36 3" xfId="14452" xr:uid="{00000000-0005-0000-0000-000082380000}"/>
    <cellStyle name="Normal 2 25 37" xfId="14453" xr:uid="{00000000-0005-0000-0000-000083380000}"/>
    <cellStyle name="Normal 2 25 37 2" xfId="14454" xr:uid="{00000000-0005-0000-0000-000084380000}"/>
    <cellStyle name="Normal 2 25 37 3" xfId="14455" xr:uid="{00000000-0005-0000-0000-000085380000}"/>
    <cellStyle name="Normal 2 25 38" xfId="14456" xr:uid="{00000000-0005-0000-0000-000086380000}"/>
    <cellStyle name="Normal 2 25 38 2" xfId="14457" xr:uid="{00000000-0005-0000-0000-000087380000}"/>
    <cellStyle name="Normal 2 25 38 3" xfId="14458" xr:uid="{00000000-0005-0000-0000-000088380000}"/>
    <cellStyle name="Normal 2 25 4" xfId="14459" xr:uid="{00000000-0005-0000-0000-000089380000}"/>
    <cellStyle name="Normal 2 25 4 2" xfId="14460" xr:uid="{00000000-0005-0000-0000-00008A380000}"/>
    <cellStyle name="Normal 2 25 4 3" xfId="14461" xr:uid="{00000000-0005-0000-0000-00008B380000}"/>
    <cellStyle name="Normal 2 25 5" xfId="14462" xr:uid="{00000000-0005-0000-0000-00008C380000}"/>
    <cellStyle name="Normal 2 25 5 2" xfId="14463" xr:uid="{00000000-0005-0000-0000-00008D380000}"/>
    <cellStyle name="Normal 2 25 5 3" xfId="14464" xr:uid="{00000000-0005-0000-0000-00008E380000}"/>
    <cellStyle name="Normal 2 25 6" xfId="14465" xr:uid="{00000000-0005-0000-0000-00008F380000}"/>
    <cellStyle name="Normal 2 25 6 2" xfId="14466" xr:uid="{00000000-0005-0000-0000-000090380000}"/>
    <cellStyle name="Normal 2 25 6 3" xfId="14467" xr:uid="{00000000-0005-0000-0000-000091380000}"/>
    <cellStyle name="Normal 2 25 7" xfId="14468" xr:uid="{00000000-0005-0000-0000-000092380000}"/>
    <cellStyle name="Normal 2 25 7 2" xfId="14469" xr:uid="{00000000-0005-0000-0000-000093380000}"/>
    <cellStyle name="Normal 2 25 7 3" xfId="14470" xr:uid="{00000000-0005-0000-0000-000094380000}"/>
    <cellStyle name="Normal 2 25 8" xfId="14471" xr:uid="{00000000-0005-0000-0000-000095380000}"/>
    <cellStyle name="Normal 2 25 8 2" xfId="14472" xr:uid="{00000000-0005-0000-0000-000096380000}"/>
    <cellStyle name="Normal 2 25 8 3" xfId="14473" xr:uid="{00000000-0005-0000-0000-000097380000}"/>
    <cellStyle name="Normal 2 25 9" xfId="14474" xr:uid="{00000000-0005-0000-0000-000098380000}"/>
    <cellStyle name="Normal 2 25 9 2" xfId="14475" xr:uid="{00000000-0005-0000-0000-000099380000}"/>
    <cellStyle name="Normal 2 25 9 3" xfId="14476" xr:uid="{00000000-0005-0000-0000-00009A380000}"/>
    <cellStyle name="Normal 2 26" xfId="14477" xr:uid="{00000000-0005-0000-0000-00009B380000}"/>
    <cellStyle name="Normal 2 26 10" xfId="14478" xr:uid="{00000000-0005-0000-0000-00009C380000}"/>
    <cellStyle name="Normal 2 26 10 2" xfId="14479" xr:uid="{00000000-0005-0000-0000-00009D380000}"/>
    <cellStyle name="Normal 2 26 10 3" xfId="14480" xr:uid="{00000000-0005-0000-0000-00009E380000}"/>
    <cellStyle name="Normal 2 26 11" xfId="14481" xr:uid="{00000000-0005-0000-0000-00009F380000}"/>
    <cellStyle name="Normal 2 26 11 2" xfId="14482" xr:uid="{00000000-0005-0000-0000-0000A0380000}"/>
    <cellStyle name="Normal 2 26 11 3" xfId="14483" xr:uid="{00000000-0005-0000-0000-0000A1380000}"/>
    <cellStyle name="Normal 2 26 12" xfId="14484" xr:uid="{00000000-0005-0000-0000-0000A2380000}"/>
    <cellStyle name="Normal 2 26 12 2" xfId="14485" xr:uid="{00000000-0005-0000-0000-0000A3380000}"/>
    <cellStyle name="Normal 2 26 12 3" xfId="14486" xr:uid="{00000000-0005-0000-0000-0000A4380000}"/>
    <cellStyle name="Normal 2 26 13" xfId="14487" xr:uid="{00000000-0005-0000-0000-0000A5380000}"/>
    <cellStyle name="Normal 2 26 13 2" xfId="14488" xr:uid="{00000000-0005-0000-0000-0000A6380000}"/>
    <cellStyle name="Normal 2 26 13 3" xfId="14489" xr:uid="{00000000-0005-0000-0000-0000A7380000}"/>
    <cellStyle name="Normal 2 26 14" xfId="14490" xr:uid="{00000000-0005-0000-0000-0000A8380000}"/>
    <cellStyle name="Normal 2 26 14 2" xfId="14491" xr:uid="{00000000-0005-0000-0000-0000A9380000}"/>
    <cellStyle name="Normal 2 26 14 3" xfId="14492" xr:uid="{00000000-0005-0000-0000-0000AA380000}"/>
    <cellStyle name="Normal 2 26 15" xfId="14493" xr:uid="{00000000-0005-0000-0000-0000AB380000}"/>
    <cellStyle name="Normal 2 26 15 2" xfId="14494" xr:uid="{00000000-0005-0000-0000-0000AC380000}"/>
    <cellStyle name="Normal 2 26 15 3" xfId="14495" xr:uid="{00000000-0005-0000-0000-0000AD380000}"/>
    <cellStyle name="Normal 2 26 16" xfId="14496" xr:uid="{00000000-0005-0000-0000-0000AE380000}"/>
    <cellStyle name="Normal 2 26 16 2" xfId="14497" xr:uid="{00000000-0005-0000-0000-0000AF380000}"/>
    <cellStyle name="Normal 2 26 16 3" xfId="14498" xr:uid="{00000000-0005-0000-0000-0000B0380000}"/>
    <cellStyle name="Normal 2 26 17" xfId="14499" xr:uid="{00000000-0005-0000-0000-0000B1380000}"/>
    <cellStyle name="Normal 2 26 17 2" xfId="14500" xr:uid="{00000000-0005-0000-0000-0000B2380000}"/>
    <cellStyle name="Normal 2 26 17 3" xfId="14501" xr:uid="{00000000-0005-0000-0000-0000B3380000}"/>
    <cellStyle name="Normal 2 26 18" xfId="14502" xr:uid="{00000000-0005-0000-0000-0000B4380000}"/>
    <cellStyle name="Normal 2 26 18 2" xfId="14503" xr:uid="{00000000-0005-0000-0000-0000B5380000}"/>
    <cellStyle name="Normal 2 26 18 3" xfId="14504" xr:uid="{00000000-0005-0000-0000-0000B6380000}"/>
    <cellStyle name="Normal 2 26 19" xfId="14505" xr:uid="{00000000-0005-0000-0000-0000B7380000}"/>
    <cellStyle name="Normal 2 26 19 2" xfId="14506" xr:uid="{00000000-0005-0000-0000-0000B8380000}"/>
    <cellStyle name="Normal 2 26 19 3" xfId="14507" xr:uid="{00000000-0005-0000-0000-0000B9380000}"/>
    <cellStyle name="Normal 2 26 2" xfId="14508" xr:uid="{00000000-0005-0000-0000-0000BA380000}"/>
    <cellStyle name="Normal 2 26 2 2" xfId="14509" xr:uid="{00000000-0005-0000-0000-0000BB380000}"/>
    <cellStyle name="Normal 2 26 2 3" xfId="14510" xr:uid="{00000000-0005-0000-0000-0000BC380000}"/>
    <cellStyle name="Normal 2 26 20" xfId="14511" xr:uid="{00000000-0005-0000-0000-0000BD380000}"/>
    <cellStyle name="Normal 2 26 20 2" xfId="14512" xr:uid="{00000000-0005-0000-0000-0000BE380000}"/>
    <cellStyle name="Normal 2 26 20 3" xfId="14513" xr:uid="{00000000-0005-0000-0000-0000BF380000}"/>
    <cellStyle name="Normal 2 26 21" xfId="14514" xr:uid="{00000000-0005-0000-0000-0000C0380000}"/>
    <cellStyle name="Normal 2 26 21 2" xfId="14515" xr:uid="{00000000-0005-0000-0000-0000C1380000}"/>
    <cellStyle name="Normal 2 26 21 3" xfId="14516" xr:uid="{00000000-0005-0000-0000-0000C2380000}"/>
    <cellStyle name="Normal 2 26 22" xfId="14517" xr:uid="{00000000-0005-0000-0000-0000C3380000}"/>
    <cellStyle name="Normal 2 26 22 2" xfId="14518" xr:uid="{00000000-0005-0000-0000-0000C4380000}"/>
    <cellStyle name="Normal 2 26 22 3" xfId="14519" xr:uid="{00000000-0005-0000-0000-0000C5380000}"/>
    <cellStyle name="Normal 2 26 23" xfId="14520" xr:uid="{00000000-0005-0000-0000-0000C6380000}"/>
    <cellStyle name="Normal 2 26 23 2" xfId="14521" xr:uid="{00000000-0005-0000-0000-0000C7380000}"/>
    <cellStyle name="Normal 2 26 23 3" xfId="14522" xr:uid="{00000000-0005-0000-0000-0000C8380000}"/>
    <cellStyle name="Normal 2 26 24" xfId="14523" xr:uid="{00000000-0005-0000-0000-0000C9380000}"/>
    <cellStyle name="Normal 2 26 24 2" xfId="14524" xr:uid="{00000000-0005-0000-0000-0000CA380000}"/>
    <cellStyle name="Normal 2 26 24 3" xfId="14525" xr:uid="{00000000-0005-0000-0000-0000CB380000}"/>
    <cellStyle name="Normal 2 26 25" xfId="14526" xr:uid="{00000000-0005-0000-0000-0000CC380000}"/>
    <cellStyle name="Normal 2 26 25 2" xfId="14527" xr:uid="{00000000-0005-0000-0000-0000CD380000}"/>
    <cellStyle name="Normal 2 26 25 3" xfId="14528" xr:uid="{00000000-0005-0000-0000-0000CE380000}"/>
    <cellStyle name="Normal 2 26 26" xfId="14529" xr:uid="{00000000-0005-0000-0000-0000CF380000}"/>
    <cellStyle name="Normal 2 26 26 2" xfId="14530" xr:uid="{00000000-0005-0000-0000-0000D0380000}"/>
    <cellStyle name="Normal 2 26 26 3" xfId="14531" xr:uid="{00000000-0005-0000-0000-0000D1380000}"/>
    <cellStyle name="Normal 2 26 27" xfId="14532" xr:uid="{00000000-0005-0000-0000-0000D2380000}"/>
    <cellStyle name="Normal 2 26 27 2" xfId="14533" xr:uid="{00000000-0005-0000-0000-0000D3380000}"/>
    <cellStyle name="Normal 2 26 27 3" xfId="14534" xr:uid="{00000000-0005-0000-0000-0000D4380000}"/>
    <cellStyle name="Normal 2 26 28" xfId="14535" xr:uid="{00000000-0005-0000-0000-0000D5380000}"/>
    <cellStyle name="Normal 2 26 28 2" xfId="14536" xr:uid="{00000000-0005-0000-0000-0000D6380000}"/>
    <cellStyle name="Normal 2 26 28 3" xfId="14537" xr:uid="{00000000-0005-0000-0000-0000D7380000}"/>
    <cellStyle name="Normal 2 26 29" xfId="14538" xr:uid="{00000000-0005-0000-0000-0000D8380000}"/>
    <cellStyle name="Normal 2 26 29 2" xfId="14539" xr:uid="{00000000-0005-0000-0000-0000D9380000}"/>
    <cellStyle name="Normal 2 26 29 3" xfId="14540" xr:uid="{00000000-0005-0000-0000-0000DA380000}"/>
    <cellStyle name="Normal 2 26 3" xfId="14541" xr:uid="{00000000-0005-0000-0000-0000DB380000}"/>
    <cellStyle name="Normal 2 26 3 2" xfId="14542" xr:uid="{00000000-0005-0000-0000-0000DC380000}"/>
    <cellStyle name="Normal 2 26 3 3" xfId="14543" xr:uid="{00000000-0005-0000-0000-0000DD380000}"/>
    <cellStyle name="Normal 2 26 30" xfId="14544" xr:uid="{00000000-0005-0000-0000-0000DE380000}"/>
    <cellStyle name="Normal 2 26 30 2" xfId="14545" xr:uid="{00000000-0005-0000-0000-0000DF380000}"/>
    <cellStyle name="Normal 2 26 30 3" xfId="14546" xr:uid="{00000000-0005-0000-0000-0000E0380000}"/>
    <cellStyle name="Normal 2 26 31" xfId="14547" xr:uid="{00000000-0005-0000-0000-0000E1380000}"/>
    <cellStyle name="Normal 2 26 31 2" xfId="14548" xr:uid="{00000000-0005-0000-0000-0000E2380000}"/>
    <cellStyle name="Normal 2 26 31 3" xfId="14549" xr:uid="{00000000-0005-0000-0000-0000E3380000}"/>
    <cellStyle name="Normal 2 26 32" xfId="14550" xr:uid="{00000000-0005-0000-0000-0000E4380000}"/>
    <cellStyle name="Normal 2 26 32 2" xfId="14551" xr:uid="{00000000-0005-0000-0000-0000E5380000}"/>
    <cellStyle name="Normal 2 26 32 3" xfId="14552" xr:uid="{00000000-0005-0000-0000-0000E6380000}"/>
    <cellStyle name="Normal 2 26 33" xfId="14553" xr:uid="{00000000-0005-0000-0000-0000E7380000}"/>
    <cellStyle name="Normal 2 26 34" xfId="14554" xr:uid="{00000000-0005-0000-0000-0000E8380000}"/>
    <cellStyle name="Normal 2 26 34 2" xfId="14555" xr:uid="{00000000-0005-0000-0000-0000E9380000}"/>
    <cellStyle name="Normal 2 26 34 3" xfId="14556" xr:uid="{00000000-0005-0000-0000-0000EA380000}"/>
    <cellStyle name="Normal 2 26 35" xfId="14557" xr:uid="{00000000-0005-0000-0000-0000EB380000}"/>
    <cellStyle name="Normal 2 26 35 2" xfId="14558" xr:uid="{00000000-0005-0000-0000-0000EC380000}"/>
    <cellStyle name="Normal 2 26 35 3" xfId="14559" xr:uid="{00000000-0005-0000-0000-0000ED380000}"/>
    <cellStyle name="Normal 2 26 36" xfId="14560" xr:uid="{00000000-0005-0000-0000-0000EE380000}"/>
    <cellStyle name="Normal 2 26 36 2" xfId="14561" xr:uid="{00000000-0005-0000-0000-0000EF380000}"/>
    <cellStyle name="Normal 2 26 36 3" xfId="14562" xr:uid="{00000000-0005-0000-0000-0000F0380000}"/>
    <cellStyle name="Normal 2 26 37" xfId="14563" xr:uid="{00000000-0005-0000-0000-0000F1380000}"/>
    <cellStyle name="Normal 2 26 37 2" xfId="14564" xr:uid="{00000000-0005-0000-0000-0000F2380000}"/>
    <cellStyle name="Normal 2 26 37 3" xfId="14565" xr:uid="{00000000-0005-0000-0000-0000F3380000}"/>
    <cellStyle name="Normal 2 26 38" xfId="14566" xr:uid="{00000000-0005-0000-0000-0000F4380000}"/>
    <cellStyle name="Normal 2 26 38 2" xfId="14567" xr:uid="{00000000-0005-0000-0000-0000F5380000}"/>
    <cellStyle name="Normal 2 26 38 3" xfId="14568" xr:uid="{00000000-0005-0000-0000-0000F6380000}"/>
    <cellStyle name="Normal 2 26 4" xfId="14569" xr:uid="{00000000-0005-0000-0000-0000F7380000}"/>
    <cellStyle name="Normal 2 26 4 2" xfId="14570" xr:uid="{00000000-0005-0000-0000-0000F8380000}"/>
    <cellStyle name="Normal 2 26 4 3" xfId="14571" xr:uid="{00000000-0005-0000-0000-0000F9380000}"/>
    <cellStyle name="Normal 2 26 5" xfId="14572" xr:uid="{00000000-0005-0000-0000-0000FA380000}"/>
    <cellStyle name="Normal 2 26 5 2" xfId="14573" xr:uid="{00000000-0005-0000-0000-0000FB380000}"/>
    <cellStyle name="Normal 2 26 5 3" xfId="14574" xr:uid="{00000000-0005-0000-0000-0000FC380000}"/>
    <cellStyle name="Normal 2 26 6" xfId="14575" xr:uid="{00000000-0005-0000-0000-0000FD380000}"/>
    <cellStyle name="Normal 2 26 6 2" xfId="14576" xr:uid="{00000000-0005-0000-0000-0000FE380000}"/>
    <cellStyle name="Normal 2 26 6 3" xfId="14577" xr:uid="{00000000-0005-0000-0000-0000FF380000}"/>
    <cellStyle name="Normal 2 26 7" xfId="14578" xr:uid="{00000000-0005-0000-0000-000000390000}"/>
    <cellStyle name="Normal 2 26 7 2" xfId="14579" xr:uid="{00000000-0005-0000-0000-000001390000}"/>
    <cellStyle name="Normal 2 26 7 3" xfId="14580" xr:uid="{00000000-0005-0000-0000-000002390000}"/>
    <cellStyle name="Normal 2 26 8" xfId="14581" xr:uid="{00000000-0005-0000-0000-000003390000}"/>
    <cellStyle name="Normal 2 26 8 2" xfId="14582" xr:uid="{00000000-0005-0000-0000-000004390000}"/>
    <cellStyle name="Normal 2 26 8 3" xfId="14583" xr:uid="{00000000-0005-0000-0000-000005390000}"/>
    <cellStyle name="Normal 2 26 9" xfId="14584" xr:uid="{00000000-0005-0000-0000-000006390000}"/>
    <cellStyle name="Normal 2 26 9 2" xfId="14585" xr:uid="{00000000-0005-0000-0000-000007390000}"/>
    <cellStyle name="Normal 2 26 9 3" xfId="14586" xr:uid="{00000000-0005-0000-0000-000008390000}"/>
    <cellStyle name="Normal 2 27" xfId="14587" xr:uid="{00000000-0005-0000-0000-000009390000}"/>
    <cellStyle name="Normal 2 27 10" xfId="14588" xr:uid="{00000000-0005-0000-0000-00000A390000}"/>
    <cellStyle name="Normal 2 27 10 2" xfId="14589" xr:uid="{00000000-0005-0000-0000-00000B390000}"/>
    <cellStyle name="Normal 2 27 10 3" xfId="14590" xr:uid="{00000000-0005-0000-0000-00000C390000}"/>
    <cellStyle name="Normal 2 27 11" xfId="14591" xr:uid="{00000000-0005-0000-0000-00000D390000}"/>
    <cellStyle name="Normal 2 27 11 2" xfId="14592" xr:uid="{00000000-0005-0000-0000-00000E390000}"/>
    <cellStyle name="Normal 2 27 11 3" xfId="14593" xr:uid="{00000000-0005-0000-0000-00000F390000}"/>
    <cellStyle name="Normal 2 27 12" xfId="14594" xr:uid="{00000000-0005-0000-0000-000010390000}"/>
    <cellStyle name="Normal 2 27 12 2" xfId="14595" xr:uid="{00000000-0005-0000-0000-000011390000}"/>
    <cellStyle name="Normal 2 27 12 3" xfId="14596" xr:uid="{00000000-0005-0000-0000-000012390000}"/>
    <cellStyle name="Normal 2 27 13" xfId="14597" xr:uid="{00000000-0005-0000-0000-000013390000}"/>
    <cellStyle name="Normal 2 27 13 2" xfId="14598" xr:uid="{00000000-0005-0000-0000-000014390000}"/>
    <cellStyle name="Normal 2 27 13 3" xfId="14599" xr:uid="{00000000-0005-0000-0000-000015390000}"/>
    <cellStyle name="Normal 2 27 14" xfId="14600" xr:uid="{00000000-0005-0000-0000-000016390000}"/>
    <cellStyle name="Normal 2 27 14 2" xfId="14601" xr:uid="{00000000-0005-0000-0000-000017390000}"/>
    <cellStyle name="Normal 2 27 14 3" xfId="14602" xr:uid="{00000000-0005-0000-0000-000018390000}"/>
    <cellStyle name="Normal 2 27 15" xfId="14603" xr:uid="{00000000-0005-0000-0000-000019390000}"/>
    <cellStyle name="Normal 2 27 15 2" xfId="14604" xr:uid="{00000000-0005-0000-0000-00001A390000}"/>
    <cellStyle name="Normal 2 27 15 3" xfId="14605" xr:uid="{00000000-0005-0000-0000-00001B390000}"/>
    <cellStyle name="Normal 2 27 16" xfId="14606" xr:uid="{00000000-0005-0000-0000-00001C390000}"/>
    <cellStyle name="Normal 2 27 16 2" xfId="14607" xr:uid="{00000000-0005-0000-0000-00001D390000}"/>
    <cellStyle name="Normal 2 27 16 3" xfId="14608" xr:uid="{00000000-0005-0000-0000-00001E390000}"/>
    <cellStyle name="Normal 2 27 17" xfId="14609" xr:uid="{00000000-0005-0000-0000-00001F390000}"/>
    <cellStyle name="Normal 2 27 17 2" xfId="14610" xr:uid="{00000000-0005-0000-0000-000020390000}"/>
    <cellStyle name="Normal 2 27 17 3" xfId="14611" xr:uid="{00000000-0005-0000-0000-000021390000}"/>
    <cellStyle name="Normal 2 27 18" xfId="14612" xr:uid="{00000000-0005-0000-0000-000022390000}"/>
    <cellStyle name="Normal 2 27 18 2" xfId="14613" xr:uid="{00000000-0005-0000-0000-000023390000}"/>
    <cellStyle name="Normal 2 27 18 3" xfId="14614" xr:uid="{00000000-0005-0000-0000-000024390000}"/>
    <cellStyle name="Normal 2 27 19" xfId="14615" xr:uid="{00000000-0005-0000-0000-000025390000}"/>
    <cellStyle name="Normal 2 27 19 2" xfId="14616" xr:uid="{00000000-0005-0000-0000-000026390000}"/>
    <cellStyle name="Normal 2 27 19 3" xfId="14617" xr:uid="{00000000-0005-0000-0000-000027390000}"/>
    <cellStyle name="Normal 2 27 2" xfId="14618" xr:uid="{00000000-0005-0000-0000-000028390000}"/>
    <cellStyle name="Normal 2 27 2 2" xfId="14619" xr:uid="{00000000-0005-0000-0000-000029390000}"/>
    <cellStyle name="Normal 2 27 2 3" xfId="14620" xr:uid="{00000000-0005-0000-0000-00002A390000}"/>
    <cellStyle name="Normal 2 27 20" xfId="14621" xr:uid="{00000000-0005-0000-0000-00002B390000}"/>
    <cellStyle name="Normal 2 27 20 2" xfId="14622" xr:uid="{00000000-0005-0000-0000-00002C390000}"/>
    <cellStyle name="Normal 2 27 20 3" xfId="14623" xr:uid="{00000000-0005-0000-0000-00002D390000}"/>
    <cellStyle name="Normal 2 27 21" xfId="14624" xr:uid="{00000000-0005-0000-0000-00002E390000}"/>
    <cellStyle name="Normal 2 27 21 2" xfId="14625" xr:uid="{00000000-0005-0000-0000-00002F390000}"/>
    <cellStyle name="Normal 2 27 21 3" xfId="14626" xr:uid="{00000000-0005-0000-0000-000030390000}"/>
    <cellStyle name="Normal 2 27 22" xfId="14627" xr:uid="{00000000-0005-0000-0000-000031390000}"/>
    <cellStyle name="Normal 2 27 22 2" xfId="14628" xr:uid="{00000000-0005-0000-0000-000032390000}"/>
    <cellStyle name="Normal 2 27 22 3" xfId="14629" xr:uid="{00000000-0005-0000-0000-000033390000}"/>
    <cellStyle name="Normal 2 27 23" xfId="14630" xr:uid="{00000000-0005-0000-0000-000034390000}"/>
    <cellStyle name="Normal 2 27 23 2" xfId="14631" xr:uid="{00000000-0005-0000-0000-000035390000}"/>
    <cellStyle name="Normal 2 27 23 3" xfId="14632" xr:uid="{00000000-0005-0000-0000-000036390000}"/>
    <cellStyle name="Normal 2 27 24" xfId="14633" xr:uid="{00000000-0005-0000-0000-000037390000}"/>
    <cellStyle name="Normal 2 27 24 2" xfId="14634" xr:uid="{00000000-0005-0000-0000-000038390000}"/>
    <cellStyle name="Normal 2 27 24 3" xfId="14635" xr:uid="{00000000-0005-0000-0000-000039390000}"/>
    <cellStyle name="Normal 2 27 25" xfId="14636" xr:uid="{00000000-0005-0000-0000-00003A390000}"/>
    <cellStyle name="Normal 2 27 25 2" xfId="14637" xr:uid="{00000000-0005-0000-0000-00003B390000}"/>
    <cellStyle name="Normal 2 27 25 3" xfId="14638" xr:uid="{00000000-0005-0000-0000-00003C390000}"/>
    <cellStyle name="Normal 2 27 26" xfId="14639" xr:uid="{00000000-0005-0000-0000-00003D390000}"/>
    <cellStyle name="Normal 2 27 26 2" xfId="14640" xr:uid="{00000000-0005-0000-0000-00003E390000}"/>
    <cellStyle name="Normal 2 27 26 3" xfId="14641" xr:uid="{00000000-0005-0000-0000-00003F390000}"/>
    <cellStyle name="Normal 2 27 27" xfId="14642" xr:uid="{00000000-0005-0000-0000-000040390000}"/>
    <cellStyle name="Normal 2 27 27 2" xfId="14643" xr:uid="{00000000-0005-0000-0000-000041390000}"/>
    <cellStyle name="Normal 2 27 27 3" xfId="14644" xr:uid="{00000000-0005-0000-0000-000042390000}"/>
    <cellStyle name="Normal 2 27 28" xfId="14645" xr:uid="{00000000-0005-0000-0000-000043390000}"/>
    <cellStyle name="Normal 2 27 28 2" xfId="14646" xr:uid="{00000000-0005-0000-0000-000044390000}"/>
    <cellStyle name="Normal 2 27 28 3" xfId="14647" xr:uid="{00000000-0005-0000-0000-000045390000}"/>
    <cellStyle name="Normal 2 27 29" xfId="14648" xr:uid="{00000000-0005-0000-0000-000046390000}"/>
    <cellStyle name="Normal 2 27 29 2" xfId="14649" xr:uid="{00000000-0005-0000-0000-000047390000}"/>
    <cellStyle name="Normal 2 27 29 3" xfId="14650" xr:uid="{00000000-0005-0000-0000-000048390000}"/>
    <cellStyle name="Normal 2 27 3" xfId="14651" xr:uid="{00000000-0005-0000-0000-000049390000}"/>
    <cellStyle name="Normal 2 27 3 2" xfId="14652" xr:uid="{00000000-0005-0000-0000-00004A390000}"/>
    <cellStyle name="Normal 2 27 3 3" xfId="14653" xr:uid="{00000000-0005-0000-0000-00004B390000}"/>
    <cellStyle name="Normal 2 27 30" xfId="14654" xr:uid="{00000000-0005-0000-0000-00004C390000}"/>
    <cellStyle name="Normal 2 27 30 2" xfId="14655" xr:uid="{00000000-0005-0000-0000-00004D390000}"/>
    <cellStyle name="Normal 2 27 30 3" xfId="14656" xr:uid="{00000000-0005-0000-0000-00004E390000}"/>
    <cellStyle name="Normal 2 27 31" xfId="14657" xr:uid="{00000000-0005-0000-0000-00004F390000}"/>
    <cellStyle name="Normal 2 27 31 2" xfId="14658" xr:uid="{00000000-0005-0000-0000-000050390000}"/>
    <cellStyle name="Normal 2 27 31 3" xfId="14659" xr:uid="{00000000-0005-0000-0000-000051390000}"/>
    <cellStyle name="Normal 2 27 32" xfId="14660" xr:uid="{00000000-0005-0000-0000-000052390000}"/>
    <cellStyle name="Normal 2 27 32 2" xfId="14661" xr:uid="{00000000-0005-0000-0000-000053390000}"/>
    <cellStyle name="Normal 2 27 32 3" xfId="14662" xr:uid="{00000000-0005-0000-0000-000054390000}"/>
    <cellStyle name="Normal 2 27 33" xfId="14663" xr:uid="{00000000-0005-0000-0000-000055390000}"/>
    <cellStyle name="Normal 2 27 34" xfId="14664" xr:uid="{00000000-0005-0000-0000-000056390000}"/>
    <cellStyle name="Normal 2 27 34 2" xfId="14665" xr:uid="{00000000-0005-0000-0000-000057390000}"/>
    <cellStyle name="Normal 2 27 34 3" xfId="14666" xr:uid="{00000000-0005-0000-0000-000058390000}"/>
    <cellStyle name="Normal 2 27 35" xfId="14667" xr:uid="{00000000-0005-0000-0000-000059390000}"/>
    <cellStyle name="Normal 2 27 35 2" xfId="14668" xr:uid="{00000000-0005-0000-0000-00005A390000}"/>
    <cellStyle name="Normal 2 27 35 3" xfId="14669" xr:uid="{00000000-0005-0000-0000-00005B390000}"/>
    <cellStyle name="Normal 2 27 36" xfId="14670" xr:uid="{00000000-0005-0000-0000-00005C390000}"/>
    <cellStyle name="Normal 2 27 36 2" xfId="14671" xr:uid="{00000000-0005-0000-0000-00005D390000}"/>
    <cellStyle name="Normal 2 27 36 3" xfId="14672" xr:uid="{00000000-0005-0000-0000-00005E390000}"/>
    <cellStyle name="Normal 2 27 37" xfId="14673" xr:uid="{00000000-0005-0000-0000-00005F390000}"/>
    <cellStyle name="Normal 2 27 37 2" xfId="14674" xr:uid="{00000000-0005-0000-0000-000060390000}"/>
    <cellStyle name="Normal 2 27 37 3" xfId="14675" xr:uid="{00000000-0005-0000-0000-000061390000}"/>
    <cellStyle name="Normal 2 27 38" xfId="14676" xr:uid="{00000000-0005-0000-0000-000062390000}"/>
    <cellStyle name="Normal 2 27 38 2" xfId="14677" xr:uid="{00000000-0005-0000-0000-000063390000}"/>
    <cellStyle name="Normal 2 27 38 3" xfId="14678" xr:uid="{00000000-0005-0000-0000-000064390000}"/>
    <cellStyle name="Normal 2 27 4" xfId="14679" xr:uid="{00000000-0005-0000-0000-000065390000}"/>
    <cellStyle name="Normal 2 27 4 2" xfId="14680" xr:uid="{00000000-0005-0000-0000-000066390000}"/>
    <cellStyle name="Normal 2 27 4 3" xfId="14681" xr:uid="{00000000-0005-0000-0000-000067390000}"/>
    <cellStyle name="Normal 2 27 5" xfId="14682" xr:uid="{00000000-0005-0000-0000-000068390000}"/>
    <cellStyle name="Normal 2 27 5 2" xfId="14683" xr:uid="{00000000-0005-0000-0000-000069390000}"/>
    <cellStyle name="Normal 2 27 5 3" xfId="14684" xr:uid="{00000000-0005-0000-0000-00006A390000}"/>
    <cellStyle name="Normal 2 27 6" xfId="14685" xr:uid="{00000000-0005-0000-0000-00006B390000}"/>
    <cellStyle name="Normal 2 27 6 2" xfId="14686" xr:uid="{00000000-0005-0000-0000-00006C390000}"/>
    <cellStyle name="Normal 2 27 6 3" xfId="14687" xr:uid="{00000000-0005-0000-0000-00006D390000}"/>
    <cellStyle name="Normal 2 27 7" xfId="14688" xr:uid="{00000000-0005-0000-0000-00006E390000}"/>
    <cellStyle name="Normal 2 27 7 2" xfId="14689" xr:uid="{00000000-0005-0000-0000-00006F390000}"/>
    <cellStyle name="Normal 2 27 7 3" xfId="14690" xr:uid="{00000000-0005-0000-0000-000070390000}"/>
    <cellStyle name="Normal 2 27 8" xfId="14691" xr:uid="{00000000-0005-0000-0000-000071390000}"/>
    <cellStyle name="Normal 2 27 8 2" xfId="14692" xr:uid="{00000000-0005-0000-0000-000072390000}"/>
    <cellStyle name="Normal 2 27 8 3" xfId="14693" xr:uid="{00000000-0005-0000-0000-000073390000}"/>
    <cellStyle name="Normal 2 27 9" xfId="14694" xr:uid="{00000000-0005-0000-0000-000074390000}"/>
    <cellStyle name="Normal 2 27 9 2" xfId="14695" xr:uid="{00000000-0005-0000-0000-000075390000}"/>
    <cellStyle name="Normal 2 27 9 3" xfId="14696" xr:uid="{00000000-0005-0000-0000-000076390000}"/>
    <cellStyle name="Normal 2 28" xfId="14697" xr:uid="{00000000-0005-0000-0000-000077390000}"/>
    <cellStyle name="Normal 2 28 10" xfId="14698" xr:uid="{00000000-0005-0000-0000-000078390000}"/>
    <cellStyle name="Normal 2 28 10 2" xfId="14699" xr:uid="{00000000-0005-0000-0000-000079390000}"/>
    <cellStyle name="Normal 2 28 10 3" xfId="14700" xr:uid="{00000000-0005-0000-0000-00007A390000}"/>
    <cellStyle name="Normal 2 28 11" xfId="14701" xr:uid="{00000000-0005-0000-0000-00007B390000}"/>
    <cellStyle name="Normal 2 28 11 2" xfId="14702" xr:uid="{00000000-0005-0000-0000-00007C390000}"/>
    <cellStyle name="Normal 2 28 11 3" xfId="14703" xr:uid="{00000000-0005-0000-0000-00007D390000}"/>
    <cellStyle name="Normal 2 28 12" xfId="14704" xr:uid="{00000000-0005-0000-0000-00007E390000}"/>
    <cellStyle name="Normal 2 28 12 2" xfId="14705" xr:uid="{00000000-0005-0000-0000-00007F390000}"/>
    <cellStyle name="Normal 2 28 12 3" xfId="14706" xr:uid="{00000000-0005-0000-0000-000080390000}"/>
    <cellStyle name="Normal 2 28 13" xfId="14707" xr:uid="{00000000-0005-0000-0000-000081390000}"/>
    <cellStyle name="Normal 2 28 13 2" xfId="14708" xr:uid="{00000000-0005-0000-0000-000082390000}"/>
    <cellStyle name="Normal 2 28 13 3" xfId="14709" xr:uid="{00000000-0005-0000-0000-000083390000}"/>
    <cellStyle name="Normal 2 28 14" xfId="14710" xr:uid="{00000000-0005-0000-0000-000084390000}"/>
    <cellStyle name="Normal 2 28 14 2" xfId="14711" xr:uid="{00000000-0005-0000-0000-000085390000}"/>
    <cellStyle name="Normal 2 28 14 3" xfId="14712" xr:uid="{00000000-0005-0000-0000-000086390000}"/>
    <cellStyle name="Normal 2 28 15" xfId="14713" xr:uid="{00000000-0005-0000-0000-000087390000}"/>
    <cellStyle name="Normal 2 28 15 2" xfId="14714" xr:uid="{00000000-0005-0000-0000-000088390000}"/>
    <cellStyle name="Normal 2 28 15 3" xfId="14715" xr:uid="{00000000-0005-0000-0000-000089390000}"/>
    <cellStyle name="Normal 2 28 16" xfId="14716" xr:uid="{00000000-0005-0000-0000-00008A390000}"/>
    <cellStyle name="Normal 2 28 16 2" xfId="14717" xr:uid="{00000000-0005-0000-0000-00008B390000}"/>
    <cellStyle name="Normal 2 28 16 3" xfId="14718" xr:uid="{00000000-0005-0000-0000-00008C390000}"/>
    <cellStyle name="Normal 2 28 17" xfId="14719" xr:uid="{00000000-0005-0000-0000-00008D390000}"/>
    <cellStyle name="Normal 2 28 17 2" xfId="14720" xr:uid="{00000000-0005-0000-0000-00008E390000}"/>
    <cellStyle name="Normal 2 28 17 3" xfId="14721" xr:uid="{00000000-0005-0000-0000-00008F390000}"/>
    <cellStyle name="Normal 2 28 18" xfId="14722" xr:uid="{00000000-0005-0000-0000-000090390000}"/>
    <cellStyle name="Normal 2 28 18 2" xfId="14723" xr:uid="{00000000-0005-0000-0000-000091390000}"/>
    <cellStyle name="Normal 2 28 18 3" xfId="14724" xr:uid="{00000000-0005-0000-0000-000092390000}"/>
    <cellStyle name="Normal 2 28 19" xfId="14725" xr:uid="{00000000-0005-0000-0000-000093390000}"/>
    <cellStyle name="Normal 2 28 19 2" xfId="14726" xr:uid="{00000000-0005-0000-0000-000094390000}"/>
    <cellStyle name="Normal 2 28 19 3" xfId="14727" xr:uid="{00000000-0005-0000-0000-000095390000}"/>
    <cellStyle name="Normal 2 28 2" xfId="14728" xr:uid="{00000000-0005-0000-0000-000096390000}"/>
    <cellStyle name="Normal 2 28 2 2" xfId="14729" xr:uid="{00000000-0005-0000-0000-000097390000}"/>
    <cellStyle name="Normal 2 28 2 3" xfId="14730" xr:uid="{00000000-0005-0000-0000-000098390000}"/>
    <cellStyle name="Normal 2 28 20" xfId="14731" xr:uid="{00000000-0005-0000-0000-000099390000}"/>
    <cellStyle name="Normal 2 28 20 2" xfId="14732" xr:uid="{00000000-0005-0000-0000-00009A390000}"/>
    <cellStyle name="Normal 2 28 20 3" xfId="14733" xr:uid="{00000000-0005-0000-0000-00009B390000}"/>
    <cellStyle name="Normal 2 28 21" xfId="14734" xr:uid="{00000000-0005-0000-0000-00009C390000}"/>
    <cellStyle name="Normal 2 28 21 2" xfId="14735" xr:uid="{00000000-0005-0000-0000-00009D390000}"/>
    <cellStyle name="Normal 2 28 21 3" xfId="14736" xr:uid="{00000000-0005-0000-0000-00009E390000}"/>
    <cellStyle name="Normal 2 28 22" xfId="14737" xr:uid="{00000000-0005-0000-0000-00009F390000}"/>
    <cellStyle name="Normal 2 28 22 2" xfId="14738" xr:uid="{00000000-0005-0000-0000-0000A0390000}"/>
    <cellStyle name="Normal 2 28 22 3" xfId="14739" xr:uid="{00000000-0005-0000-0000-0000A1390000}"/>
    <cellStyle name="Normal 2 28 23" xfId="14740" xr:uid="{00000000-0005-0000-0000-0000A2390000}"/>
    <cellStyle name="Normal 2 28 23 2" xfId="14741" xr:uid="{00000000-0005-0000-0000-0000A3390000}"/>
    <cellStyle name="Normal 2 28 23 3" xfId="14742" xr:uid="{00000000-0005-0000-0000-0000A4390000}"/>
    <cellStyle name="Normal 2 28 24" xfId="14743" xr:uid="{00000000-0005-0000-0000-0000A5390000}"/>
    <cellStyle name="Normal 2 28 24 2" xfId="14744" xr:uid="{00000000-0005-0000-0000-0000A6390000}"/>
    <cellStyle name="Normal 2 28 24 3" xfId="14745" xr:uid="{00000000-0005-0000-0000-0000A7390000}"/>
    <cellStyle name="Normal 2 28 25" xfId="14746" xr:uid="{00000000-0005-0000-0000-0000A8390000}"/>
    <cellStyle name="Normal 2 28 25 2" xfId="14747" xr:uid="{00000000-0005-0000-0000-0000A9390000}"/>
    <cellStyle name="Normal 2 28 25 3" xfId="14748" xr:uid="{00000000-0005-0000-0000-0000AA390000}"/>
    <cellStyle name="Normal 2 28 26" xfId="14749" xr:uid="{00000000-0005-0000-0000-0000AB390000}"/>
    <cellStyle name="Normal 2 28 26 2" xfId="14750" xr:uid="{00000000-0005-0000-0000-0000AC390000}"/>
    <cellStyle name="Normal 2 28 26 3" xfId="14751" xr:uid="{00000000-0005-0000-0000-0000AD390000}"/>
    <cellStyle name="Normal 2 28 27" xfId="14752" xr:uid="{00000000-0005-0000-0000-0000AE390000}"/>
    <cellStyle name="Normal 2 28 27 2" xfId="14753" xr:uid="{00000000-0005-0000-0000-0000AF390000}"/>
    <cellStyle name="Normal 2 28 27 3" xfId="14754" xr:uid="{00000000-0005-0000-0000-0000B0390000}"/>
    <cellStyle name="Normal 2 28 28" xfId="14755" xr:uid="{00000000-0005-0000-0000-0000B1390000}"/>
    <cellStyle name="Normal 2 28 28 2" xfId="14756" xr:uid="{00000000-0005-0000-0000-0000B2390000}"/>
    <cellStyle name="Normal 2 28 28 3" xfId="14757" xr:uid="{00000000-0005-0000-0000-0000B3390000}"/>
    <cellStyle name="Normal 2 28 29" xfId="14758" xr:uid="{00000000-0005-0000-0000-0000B4390000}"/>
    <cellStyle name="Normal 2 28 29 2" xfId="14759" xr:uid="{00000000-0005-0000-0000-0000B5390000}"/>
    <cellStyle name="Normal 2 28 29 3" xfId="14760" xr:uid="{00000000-0005-0000-0000-0000B6390000}"/>
    <cellStyle name="Normal 2 28 3" xfId="14761" xr:uid="{00000000-0005-0000-0000-0000B7390000}"/>
    <cellStyle name="Normal 2 28 3 2" xfId="14762" xr:uid="{00000000-0005-0000-0000-0000B8390000}"/>
    <cellStyle name="Normal 2 28 3 3" xfId="14763" xr:uid="{00000000-0005-0000-0000-0000B9390000}"/>
    <cellStyle name="Normal 2 28 30" xfId="14764" xr:uid="{00000000-0005-0000-0000-0000BA390000}"/>
    <cellStyle name="Normal 2 28 30 2" xfId="14765" xr:uid="{00000000-0005-0000-0000-0000BB390000}"/>
    <cellStyle name="Normal 2 28 30 3" xfId="14766" xr:uid="{00000000-0005-0000-0000-0000BC390000}"/>
    <cellStyle name="Normal 2 28 31" xfId="14767" xr:uid="{00000000-0005-0000-0000-0000BD390000}"/>
    <cellStyle name="Normal 2 28 31 2" xfId="14768" xr:uid="{00000000-0005-0000-0000-0000BE390000}"/>
    <cellStyle name="Normal 2 28 31 3" xfId="14769" xr:uid="{00000000-0005-0000-0000-0000BF390000}"/>
    <cellStyle name="Normal 2 28 32" xfId="14770" xr:uid="{00000000-0005-0000-0000-0000C0390000}"/>
    <cellStyle name="Normal 2 28 32 2" xfId="14771" xr:uid="{00000000-0005-0000-0000-0000C1390000}"/>
    <cellStyle name="Normal 2 28 32 3" xfId="14772" xr:uid="{00000000-0005-0000-0000-0000C2390000}"/>
    <cellStyle name="Normal 2 28 33" xfId="14773" xr:uid="{00000000-0005-0000-0000-0000C3390000}"/>
    <cellStyle name="Normal 2 28 34" xfId="14774" xr:uid="{00000000-0005-0000-0000-0000C4390000}"/>
    <cellStyle name="Normal 2 28 34 2" xfId="14775" xr:uid="{00000000-0005-0000-0000-0000C5390000}"/>
    <cellStyle name="Normal 2 28 34 3" xfId="14776" xr:uid="{00000000-0005-0000-0000-0000C6390000}"/>
    <cellStyle name="Normal 2 28 35" xfId="14777" xr:uid="{00000000-0005-0000-0000-0000C7390000}"/>
    <cellStyle name="Normal 2 28 35 2" xfId="14778" xr:uid="{00000000-0005-0000-0000-0000C8390000}"/>
    <cellStyle name="Normal 2 28 35 3" xfId="14779" xr:uid="{00000000-0005-0000-0000-0000C9390000}"/>
    <cellStyle name="Normal 2 28 36" xfId="14780" xr:uid="{00000000-0005-0000-0000-0000CA390000}"/>
    <cellStyle name="Normal 2 28 36 2" xfId="14781" xr:uid="{00000000-0005-0000-0000-0000CB390000}"/>
    <cellStyle name="Normal 2 28 36 3" xfId="14782" xr:uid="{00000000-0005-0000-0000-0000CC390000}"/>
    <cellStyle name="Normal 2 28 37" xfId="14783" xr:uid="{00000000-0005-0000-0000-0000CD390000}"/>
    <cellStyle name="Normal 2 28 37 2" xfId="14784" xr:uid="{00000000-0005-0000-0000-0000CE390000}"/>
    <cellStyle name="Normal 2 28 37 3" xfId="14785" xr:uid="{00000000-0005-0000-0000-0000CF390000}"/>
    <cellStyle name="Normal 2 28 38" xfId="14786" xr:uid="{00000000-0005-0000-0000-0000D0390000}"/>
    <cellStyle name="Normal 2 28 38 2" xfId="14787" xr:uid="{00000000-0005-0000-0000-0000D1390000}"/>
    <cellStyle name="Normal 2 28 38 3" xfId="14788" xr:uid="{00000000-0005-0000-0000-0000D2390000}"/>
    <cellStyle name="Normal 2 28 4" xfId="14789" xr:uid="{00000000-0005-0000-0000-0000D3390000}"/>
    <cellStyle name="Normal 2 28 4 2" xfId="14790" xr:uid="{00000000-0005-0000-0000-0000D4390000}"/>
    <cellStyle name="Normal 2 28 4 3" xfId="14791" xr:uid="{00000000-0005-0000-0000-0000D5390000}"/>
    <cellStyle name="Normal 2 28 5" xfId="14792" xr:uid="{00000000-0005-0000-0000-0000D6390000}"/>
    <cellStyle name="Normal 2 28 5 2" xfId="14793" xr:uid="{00000000-0005-0000-0000-0000D7390000}"/>
    <cellStyle name="Normal 2 28 5 3" xfId="14794" xr:uid="{00000000-0005-0000-0000-0000D8390000}"/>
    <cellStyle name="Normal 2 28 6" xfId="14795" xr:uid="{00000000-0005-0000-0000-0000D9390000}"/>
    <cellStyle name="Normal 2 28 6 2" xfId="14796" xr:uid="{00000000-0005-0000-0000-0000DA390000}"/>
    <cellStyle name="Normal 2 28 6 3" xfId="14797" xr:uid="{00000000-0005-0000-0000-0000DB390000}"/>
    <cellStyle name="Normal 2 28 7" xfId="14798" xr:uid="{00000000-0005-0000-0000-0000DC390000}"/>
    <cellStyle name="Normal 2 28 7 2" xfId="14799" xr:uid="{00000000-0005-0000-0000-0000DD390000}"/>
    <cellStyle name="Normal 2 28 7 3" xfId="14800" xr:uid="{00000000-0005-0000-0000-0000DE390000}"/>
    <cellStyle name="Normal 2 28 8" xfId="14801" xr:uid="{00000000-0005-0000-0000-0000DF390000}"/>
    <cellStyle name="Normal 2 28 8 2" xfId="14802" xr:uid="{00000000-0005-0000-0000-0000E0390000}"/>
    <cellStyle name="Normal 2 28 8 3" xfId="14803" xr:uid="{00000000-0005-0000-0000-0000E1390000}"/>
    <cellStyle name="Normal 2 28 9" xfId="14804" xr:uid="{00000000-0005-0000-0000-0000E2390000}"/>
    <cellStyle name="Normal 2 28 9 2" xfId="14805" xr:uid="{00000000-0005-0000-0000-0000E3390000}"/>
    <cellStyle name="Normal 2 28 9 3" xfId="14806" xr:uid="{00000000-0005-0000-0000-0000E4390000}"/>
    <cellStyle name="Normal 2 29" xfId="14807" xr:uid="{00000000-0005-0000-0000-0000E5390000}"/>
    <cellStyle name="Normal 2 29 10" xfId="14808" xr:uid="{00000000-0005-0000-0000-0000E6390000}"/>
    <cellStyle name="Normal 2 29 10 2" xfId="14809" xr:uid="{00000000-0005-0000-0000-0000E7390000}"/>
    <cellStyle name="Normal 2 29 10 3" xfId="14810" xr:uid="{00000000-0005-0000-0000-0000E8390000}"/>
    <cellStyle name="Normal 2 29 11" xfId="14811" xr:uid="{00000000-0005-0000-0000-0000E9390000}"/>
    <cellStyle name="Normal 2 29 11 2" xfId="14812" xr:uid="{00000000-0005-0000-0000-0000EA390000}"/>
    <cellStyle name="Normal 2 29 11 3" xfId="14813" xr:uid="{00000000-0005-0000-0000-0000EB390000}"/>
    <cellStyle name="Normal 2 29 12" xfId="14814" xr:uid="{00000000-0005-0000-0000-0000EC390000}"/>
    <cellStyle name="Normal 2 29 12 2" xfId="14815" xr:uid="{00000000-0005-0000-0000-0000ED390000}"/>
    <cellStyle name="Normal 2 29 12 3" xfId="14816" xr:uid="{00000000-0005-0000-0000-0000EE390000}"/>
    <cellStyle name="Normal 2 29 13" xfId="14817" xr:uid="{00000000-0005-0000-0000-0000EF390000}"/>
    <cellStyle name="Normal 2 29 13 2" xfId="14818" xr:uid="{00000000-0005-0000-0000-0000F0390000}"/>
    <cellStyle name="Normal 2 29 13 3" xfId="14819" xr:uid="{00000000-0005-0000-0000-0000F1390000}"/>
    <cellStyle name="Normal 2 29 14" xfId="14820" xr:uid="{00000000-0005-0000-0000-0000F2390000}"/>
    <cellStyle name="Normal 2 29 14 2" xfId="14821" xr:uid="{00000000-0005-0000-0000-0000F3390000}"/>
    <cellStyle name="Normal 2 29 14 3" xfId="14822" xr:uid="{00000000-0005-0000-0000-0000F4390000}"/>
    <cellStyle name="Normal 2 29 15" xfId="14823" xr:uid="{00000000-0005-0000-0000-0000F5390000}"/>
    <cellStyle name="Normal 2 29 15 2" xfId="14824" xr:uid="{00000000-0005-0000-0000-0000F6390000}"/>
    <cellStyle name="Normal 2 29 15 3" xfId="14825" xr:uid="{00000000-0005-0000-0000-0000F7390000}"/>
    <cellStyle name="Normal 2 29 16" xfId="14826" xr:uid="{00000000-0005-0000-0000-0000F8390000}"/>
    <cellStyle name="Normal 2 29 16 2" xfId="14827" xr:uid="{00000000-0005-0000-0000-0000F9390000}"/>
    <cellStyle name="Normal 2 29 16 3" xfId="14828" xr:uid="{00000000-0005-0000-0000-0000FA390000}"/>
    <cellStyle name="Normal 2 29 17" xfId="14829" xr:uid="{00000000-0005-0000-0000-0000FB390000}"/>
    <cellStyle name="Normal 2 29 17 2" xfId="14830" xr:uid="{00000000-0005-0000-0000-0000FC390000}"/>
    <cellStyle name="Normal 2 29 17 3" xfId="14831" xr:uid="{00000000-0005-0000-0000-0000FD390000}"/>
    <cellStyle name="Normal 2 29 18" xfId="14832" xr:uid="{00000000-0005-0000-0000-0000FE390000}"/>
    <cellStyle name="Normal 2 29 18 2" xfId="14833" xr:uid="{00000000-0005-0000-0000-0000FF390000}"/>
    <cellStyle name="Normal 2 29 18 3" xfId="14834" xr:uid="{00000000-0005-0000-0000-0000003A0000}"/>
    <cellStyle name="Normal 2 29 19" xfId="14835" xr:uid="{00000000-0005-0000-0000-0000013A0000}"/>
    <cellStyle name="Normal 2 29 19 2" xfId="14836" xr:uid="{00000000-0005-0000-0000-0000023A0000}"/>
    <cellStyle name="Normal 2 29 19 3" xfId="14837" xr:uid="{00000000-0005-0000-0000-0000033A0000}"/>
    <cellStyle name="Normal 2 29 2" xfId="14838" xr:uid="{00000000-0005-0000-0000-0000043A0000}"/>
    <cellStyle name="Normal 2 29 2 2" xfId="14839" xr:uid="{00000000-0005-0000-0000-0000053A0000}"/>
    <cellStyle name="Normal 2 29 2 3" xfId="14840" xr:uid="{00000000-0005-0000-0000-0000063A0000}"/>
    <cellStyle name="Normal 2 29 20" xfId="14841" xr:uid="{00000000-0005-0000-0000-0000073A0000}"/>
    <cellStyle name="Normal 2 29 20 2" xfId="14842" xr:uid="{00000000-0005-0000-0000-0000083A0000}"/>
    <cellStyle name="Normal 2 29 20 3" xfId="14843" xr:uid="{00000000-0005-0000-0000-0000093A0000}"/>
    <cellStyle name="Normal 2 29 21" xfId="14844" xr:uid="{00000000-0005-0000-0000-00000A3A0000}"/>
    <cellStyle name="Normal 2 29 21 2" xfId="14845" xr:uid="{00000000-0005-0000-0000-00000B3A0000}"/>
    <cellStyle name="Normal 2 29 21 3" xfId="14846" xr:uid="{00000000-0005-0000-0000-00000C3A0000}"/>
    <cellStyle name="Normal 2 29 22" xfId="14847" xr:uid="{00000000-0005-0000-0000-00000D3A0000}"/>
    <cellStyle name="Normal 2 29 22 2" xfId="14848" xr:uid="{00000000-0005-0000-0000-00000E3A0000}"/>
    <cellStyle name="Normal 2 29 22 3" xfId="14849" xr:uid="{00000000-0005-0000-0000-00000F3A0000}"/>
    <cellStyle name="Normal 2 29 23" xfId="14850" xr:uid="{00000000-0005-0000-0000-0000103A0000}"/>
    <cellStyle name="Normal 2 29 23 2" xfId="14851" xr:uid="{00000000-0005-0000-0000-0000113A0000}"/>
    <cellStyle name="Normal 2 29 23 3" xfId="14852" xr:uid="{00000000-0005-0000-0000-0000123A0000}"/>
    <cellStyle name="Normal 2 29 24" xfId="14853" xr:uid="{00000000-0005-0000-0000-0000133A0000}"/>
    <cellStyle name="Normal 2 29 24 2" xfId="14854" xr:uid="{00000000-0005-0000-0000-0000143A0000}"/>
    <cellStyle name="Normal 2 29 24 3" xfId="14855" xr:uid="{00000000-0005-0000-0000-0000153A0000}"/>
    <cellStyle name="Normal 2 29 25" xfId="14856" xr:uid="{00000000-0005-0000-0000-0000163A0000}"/>
    <cellStyle name="Normal 2 29 25 2" xfId="14857" xr:uid="{00000000-0005-0000-0000-0000173A0000}"/>
    <cellStyle name="Normal 2 29 25 3" xfId="14858" xr:uid="{00000000-0005-0000-0000-0000183A0000}"/>
    <cellStyle name="Normal 2 29 26" xfId="14859" xr:uid="{00000000-0005-0000-0000-0000193A0000}"/>
    <cellStyle name="Normal 2 29 26 2" xfId="14860" xr:uid="{00000000-0005-0000-0000-00001A3A0000}"/>
    <cellStyle name="Normal 2 29 26 3" xfId="14861" xr:uid="{00000000-0005-0000-0000-00001B3A0000}"/>
    <cellStyle name="Normal 2 29 27" xfId="14862" xr:uid="{00000000-0005-0000-0000-00001C3A0000}"/>
    <cellStyle name="Normal 2 29 27 2" xfId="14863" xr:uid="{00000000-0005-0000-0000-00001D3A0000}"/>
    <cellStyle name="Normal 2 29 27 3" xfId="14864" xr:uid="{00000000-0005-0000-0000-00001E3A0000}"/>
    <cellStyle name="Normal 2 29 28" xfId="14865" xr:uid="{00000000-0005-0000-0000-00001F3A0000}"/>
    <cellStyle name="Normal 2 29 28 2" xfId="14866" xr:uid="{00000000-0005-0000-0000-0000203A0000}"/>
    <cellStyle name="Normal 2 29 28 3" xfId="14867" xr:uid="{00000000-0005-0000-0000-0000213A0000}"/>
    <cellStyle name="Normal 2 29 29" xfId="14868" xr:uid="{00000000-0005-0000-0000-0000223A0000}"/>
    <cellStyle name="Normal 2 29 29 2" xfId="14869" xr:uid="{00000000-0005-0000-0000-0000233A0000}"/>
    <cellStyle name="Normal 2 29 29 3" xfId="14870" xr:uid="{00000000-0005-0000-0000-0000243A0000}"/>
    <cellStyle name="Normal 2 29 3" xfId="14871" xr:uid="{00000000-0005-0000-0000-0000253A0000}"/>
    <cellStyle name="Normal 2 29 3 2" xfId="14872" xr:uid="{00000000-0005-0000-0000-0000263A0000}"/>
    <cellStyle name="Normal 2 29 3 3" xfId="14873" xr:uid="{00000000-0005-0000-0000-0000273A0000}"/>
    <cellStyle name="Normal 2 29 30" xfId="14874" xr:uid="{00000000-0005-0000-0000-0000283A0000}"/>
    <cellStyle name="Normal 2 29 30 2" xfId="14875" xr:uid="{00000000-0005-0000-0000-0000293A0000}"/>
    <cellStyle name="Normal 2 29 30 3" xfId="14876" xr:uid="{00000000-0005-0000-0000-00002A3A0000}"/>
    <cellStyle name="Normal 2 29 31" xfId="14877" xr:uid="{00000000-0005-0000-0000-00002B3A0000}"/>
    <cellStyle name="Normal 2 29 31 2" xfId="14878" xr:uid="{00000000-0005-0000-0000-00002C3A0000}"/>
    <cellStyle name="Normal 2 29 31 3" xfId="14879" xr:uid="{00000000-0005-0000-0000-00002D3A0000}"/>
    <cellStyle name="Normal 2 29 32" xfId="14880" xr:uid="{00000000-0005-0000-0000-00002E3A0000}"/>
    <cellStyle name="Normal 2 29 32 2" xfId="14881" xr:uid="{00000000-0005-0000-0000-00002F3A0000}"/>
    <cellStyle name="Normal 2 29 32 3" xfId="14882" xr:uid="{00000000-0005-0000-0000-0000303A0000}"/>
    <cellStyle name="Normal 2 29 33" xfId="14883" xr:uid="{00000000-0005-0000-0000-0000313A0000}"/>
    <cellStyle name="Normal 2 29 34" xfId="14884" xr:uid="{00000000-0005-0000-0000-0000323A0000}"/>
    <cellStyle name="Normal 2 29 34 2" xfId="14885" xr:uid="{00000000-0005-0000-0000-0000333A0000}"/>
    <cellStyle name="Normal 2 29 34 3" xfId="14886" xr:uid="{00000000-0005-0000-0000-0000343A0000}"/>
    <cellStyle name="Normal 2 29 35" xfId="14887" xr:uid="{00000000-0005-0000-0000-0000353A0000}"/>
    <cellStyle name="Normal 2 29 35 2" xfId="14888" xr:uid="{00000000-0005-0000-0000-0000363A0000}"/>
    <cellStyle name="Normal 2 29 35 3" xfId="14889" xr:uid="{00000000-0005-0000-0000-0000373A0000}"/>
    <cellStyle name="Normal 2 29 36" xfId="14890" xr:uid="{00000000-0005-0000-0000-0000383A0000}"/>
    <cellStyle name="Normal 2 29 36 2" xfId="14891" xr:uid="{00000000-0005-0000-0000-0000393A0000}"/>
    <cellStyle name="Normal 2 29 36 3" xfId="14892" xr:uid="{00000000-0005-0000-0000-00003A3A0000}"/>
    <cellStyle name="Normal 2 29 37" xfId="14893" xr:uid="{00000000-0005-0000-0000-00003B3A0000}"/>
    <cellStyle name="Normal 2 29 37 2" xfId="14894" xr:uid="{00000000-0005-0000-0000-00003C3A0000}"/>
    <cellStyle name="Normal 2 29 37 3" xfId="14895" xr:uid="{00000000-0005-0000-0000-00003D3A0000}"/>
    <cellStyle name="Normal 2 29 38" xfId="14896" xr:uid="{00000000-0005-0000-0000-00003E3A0000}"/>
    <cellStyle name="Normal 2 29 38 2" xfId="14897" xr:uid="{00000000-0005-0000-0000-00003F3A0000}"/>
    <cellStyle name="Normal 2 29 38 3" xfId="14898" xr:uid="{00000000-0005-0000-0000-0000403A0000}"/>
    <cellStyle name="Normal 2 29 4" xfId="14899" xr:uid="{00000000-0005-0000-0000-0000413A0000}"/>
    <cellStyle name="Normal 2 29 4 2" xfId="14900" xr:uid="{00000000-0005-0000-0000-0000423A0000}"/>
    <cellStyle name="Normal 2 29 4 3" xfId="14901" xr:uid="{00000000-0005-0000-0000-0000433A0000}"/>
    <cellStyle name="Normal 2 29 5" xfId="14902" xr:uid="{00000000-0005-0000-0000-0000443A0000}"/>
    <cellStyle name="Normal 2 29 5 2" xfId="14903" xr:uid="{00000000-0005-0000-0000-0000453A0000}"/>
    <cellStyle name="Normal 2 29 5 3" xfId="14904" xr:uid="{00000000-0005-0000-0000-0000463A0000}"/>
    <cellStyle name="Normal 2 29 6" xfId="14905" xr:uid="{00000000-0005-0000-0000-0000473A0000}"/>
    <cellStyle name="Normal 2 29 6 2" xfId="14906" xr:uid="{00000000-0005-0000-0000-0000483A0000}"/>
    <cellStyle name="Normal 2 29 6 3" xfId="14907" xr:uid="{00000000-0005-0000-0000-0000493A0000}"/>
    <cellStyle name="Normal 2 29 7" xfId="14908" xr:uid="{00000000-0005-0000-0000-00004A3A0000}"/>
    <cellStyle name="Normal 2 29 7 2" xfId="14909" xr:uid="{00000000-0005-0000-0000-00004B3A0000}"/>
    <cellStyle name="Normal 2 29 7 3" xfId="14910" xr:uid="{00000000-0005-0000-0000-00004C3A0000}"/>
    <cellStyle name="Normal 2 29 8" xfId="14911" xr:uid="{00000000-0005-0000-0000-00004D3A0000}"/>
    <cellStyle name="Normal 2 29 8 2" xfId="14912" xr:uid="{00000000-0005-0000-0000-00004E3A0000}"/>
    <cellStyle name="Normal 2 29 8 3" xfId="14913" xr:uid="{00000000-0005-0000-0000-00004F3A0000}"/>
    <cellStyle name="Normal 2 29 9" xfId="14914" xr:uid="{00000000-0005-0000-0000-0000503A0000}"/>
    <cellStyle name="Normal 2 29 9 2" xfId="14915" xr:uid="{00000000-0005-0000-0000-0000513A0000}"/>
    <cellStyle name="Normal 2 29 9 3" xfId="14916" xr:uid="{00000000-0005-0000-0000-0000523A0000}"/>
    <cellStyle name="Normal 2 3" xfId="14917" xr:uid="{00000000-0005-0000-0000-0000533A0000}"/>
    <cellStyle name="Normal 2 3 10" xfId="14918" xr:uid="{00000000-0005-0000-0000-0000543A0000}"/>
    <cellStyle name="Normal 2 3 10 2" xfId="14919" xr:uid="{00000000-0005-0000-0000-0000553A0000}"/>
    <cellStyle name="Normal 2 3 10 3" xfId="14920" xr:uid="{00000000-0005-0000-0000-0000563A0000}"/>
    <cellStyle name="Normal 2 3 11" xfId="14921" xr:uid="{00000000-0005-0000-0000-0000573A0000}"/>
    <cellStyle name="Normal 2 3 11 2" xfId="14922" xr:uid="{00000000-0005-0000-0000-0000583A0000}"/>
    <cellStyle name="Normal 2 3 11 3" xfId="14923" xr:uid="{00000000-0005-0000-0000-0000593A0000}"/>
    <cellStyle name="Normal 2 3 12" xfId="14924" xr:uid="{00000000-0005-0000-0000-00005A3A0000}"/>
    <cellStyle name="Normal 2 3 12 2" xfId="14925" xr:uid="{00000000-0005-0000-0000-00005B3A0000}"/>
    <cellStyle name="Normal 2 3 12 3" xfId="14926" xr:uid="{00000000-0005-0000-0000-00005C3A0000}"/>
    <cellStyle name="Normal 2 3 13" xfId="14927" xr:uid="{00000000-0005-0000-0000-00005D3A0000}"/>
    <cellStyle name="Normal 2 3 13 2" xfId="14928" xr:uid="{00000000-0005-0000-0000-00005E3A0000}"/>
    <cellStyle name="Normal 2 3 13 3" xfId="14929" xr:uid="{00000000-0005-0000-0000-00005F3A0000}"/>
    <cellStyle name="Normal 2 3 14" xfId="14930" xr:uid="{00000000-0005-0000-0000-0000603A0000}"/>
    <cellStyle name="Normal 2 3 14 2" xfId="14931" xr:uid="{00000000-0005-0000-0000-0000613A0000}"/>
    <cellStyle name="Normal 2 3 14 3" xfId="14932" xr:uid="{00000000-0005-0000-0000-0000623A0000}"/>
    <cellStyle name="Normal 2 3 15" xfId="14933" xr:uid="{00000000-0005-0000-0000-0000633A0000}"/>
    <cellStyle name="Normal 2 3 15 2" xfId="14934" xr:uid="{00000000-0005-0000-0000-0000643A0000}"/>
    <cellStyle name="Normal 2 3 15 3" xfId="14935" xr:uid="{00000000-0005-0000-0000-0000653A0000}"/>
    <cellStyle name="Normal 2 3 16" xfId="14936" xr:uid="{00000000-0005-0000-0000-0000663A0000}"/>
    <cellStyle name="Normal 2 3 16 2" xfId="14937" xr:uid="{00000000-0005-0000-0000-0000673A0000}"/>
    <cellStyle name="Normal 2 3 16 3" xfId="14938" xr:uid="{00000000-0005-0000-0000-0000683A0000}"/>
    <cellStyle name="Normal 2 3 17" xfId="14939" xr:uid="{00000000-0005-0000-0000-0000693A0000}"/>
    <cellStyle name="Normal 2 3 17 2" xfId="14940" xr:uid="{00000000-0005-0000-0000-00006A3A0000}"/>
    <cellStyle name="Normal 2 3 17 3" xfId="14941" xr:uid="{00000000-0005-0000-0000-00006B3A0000}"/>
    <cellStyle name="Normal 2 3 18" xfId="14942" xr:uid="{00000000-0005-0000-0000-00006C3A0000}"/>
    <cellStyle name="Normal 2 3 18 2" xfId="14943" xr:uid="{00000000-0005-0000-0000-00006D3A0000}"/>
    <cellStyle name="Normal 2 3 18 3" xfId="14944" xr:uid="{00000000-0005-0000-0000-00006E3A0000}"/>
    <cellStyle name="Normal 2 3 19" xfId="14945" xr:uid="{00000000-0005-0000-0000-00006F3A0000}"/>
    <cellStyle name="Normal 2 3 19 2" xfId="14946" xr:uid="{00000000-0005-0000-0000-0000703A0000}"/>
    <cellStyle name="Normal 2 3 19 3" xfId="14947" xr:uid="{00000000-0005-0000-0000-0000713A0000}"/>
    <cellStyle name="Normal 2 3 2" xfId="14948" xr:uid="{00000000-0005-0000-0000-0000723A0000}"/>
    <cellStyle name="Normal 2 3 2 2" xfId="14949" xr:uid="{00000000-0005-0000-0000-0000733A0000}"/>
    <cellStyle name="Normal 2 3 2 2 2" xfId="14950" xr:uid="{00000000-0005-0000-0000-0000743A0000}"/>
    <cellStyle name="Normal 2 3 2 2 3" xfId="14951" xr:uid="{00000000-0005-0000-0000-0000753A0000}"/>
    <cellStyle name="Normal 2 3 2 2 4" xfId="14952" xr:uid="{00000000-0005-0000-0000-0000763A0000}"/>
    <cellStyle name="Normal 2 3 2 2 5" xfId="14953" xr:uid="{00000000-0005-0000-0000-0000773A0000}"/>
    <cellStyle name="Normal 2 3 2 2 6" xfId="14954" xr:uid="{00000000-0005-0000-0000-0000783A0000}"/>
    <cellStyle name="Normal 2 3 2 2 7" xfId="14955" xr:uid="{00000000-0005-0000-0000-0000793A0000}"/>
    <cellStyle name="Normal 2 3 2 2 8" xfId="14956" xr:uid="{00000000-0005-0000-0000-00007A3A0000}"/>
    <cellStyle name="Normal 2 3 2 2 9" xfId="14957" xr:uid="{00000000-0005-0000-0000-00007B3A0000}"/>
    <cellStyle name="Normal 2 3 2 3" xfId="14958" xr:uid="{00000000-0005-0000-0000-00007C3A0000}"/>
    <cellStyle name="Normal 2 3 2 3 2" xfId="14959" xr:uid="{00000000-0005-0000-0000-00007D3A0000}"/>
    <cellStyle name="Normal 2 3 2 3 3" xfId="14960" xr:uid="{00000000-0005-0000-0000-00007E3A0000}"/>
    <cellStyle name="Normal 2 3 2 4" xfId="14961" xr:uid="{00000000-0005-0000-0000-00007F3A0000}"/>
    <cellStyle name="Normal 2 3 2 4 2" xfId="14962" xr:uid="{00000000-0005-0000-0000-0000803A0000}"/>
    <cellStyle name="Normal 2 3 2 4 3" xfId="14963" xr:uid="{00000000-0005-0000-0000-0000813A0000}"/>
    <cellStyle name="Normal 2 3 2 5" xfId="14964" xr:uid="{00000000-0005-0000-0000-0000823A0000}"/>
    <cellStyle name="Normal 2 3 2 5 2" xfId="14965" xr:uid="{00000000-0005-0000-0000-0000833A0000}"/>
    <cellStyle name="Normal 2 3 2 5 3" xfId="14966" xr:uid="{00000000-0005-0000-0000-0000843A0000}"/>
    <cellStyle name="Normal 2 3 2 6" xfId="14967" xr:uid="{00000000-0005-0000-0000-0000853A0000}"/>
    <cellStyle name="Normal 2 3 2 6 2" xfId="14968" xr:uid="{00000000-0005-0000-0000-0000863A0000}"/>
    <cellStyle name="Normal 2 3 2 6 3" xfId="14969" xr:uid="{00000000-0005-0000-0000-0000873A0000}"/>
    <cellStyle name="Normal 2 3 2 7" xfId="14970" xr:uid="{00000000-0005-0000-0000-0000883A0000}"/>
    <cellStyle name="Normal 2 3 2 7 2" xfId="14971" xr:uid="{00000000-0005-0000-0000-0000893A0000}"/>
    <cellStyle name="Normal 2 3 2 7 3" xfId="14972" xr:uid="{00000000-0005-0000-0000-00008A3A0000}"/>
    <cellStyle name="Normal 2 3 20" xfId="14973" xr:uid="{00000000-0005-0000-0000-00008B3A0000}"/>
    <cellStyle name="Normal 2 3 20 2" xfId="14974" xr:uid="{00000000-0005-0000-0000-00008C3A0000}"/>
    <cellStyle name="Normal 2 3 20 3" xfId="14975" xr:uid="{00000000-0005-0000-0000-00008D3A0000}"/>
    <cellStyle name="Normal 2 3 21" xfId="14976" xr:uid="{00000000-0005-0000-0000-00008E3A0000}"/>
    <cellStyle name="Normal 2 3 21 2" xfId="14977" xr:uid="{00000000-0005-0000-0000-00008F3A0000}"/>
    <cellStyle name="Normal 2 3 21 3" xfId="14978" xr:uid="{00000000-0005-0000-0000-0000903A0000}"/>
    <cellStyle name="Normal 2 3 22" xfId="14979" xr:uid="{00000000-0005-0000-0000-0000913A0000}"/>
    <cellStyle name="Normal 2 3 22 2" xfId="14980" xr:uid="{00000000-0005-0000-0000-0000923A0000}"/>
    <cellStyle name="Normal 2 3 22 3" xfId="14981" xr:uid="{00000000-0005-0000-0000-0000933A0000}"/>
    <cellStyle name="Normal 2 3 23" xfId="14982" xr:uid="{00000000-0005-0000-0000-0000943A0000}"/>
    <cellStyle name="Normal 2 3 23 2" xfId="14983" xr:uid="{00000000-0005-0000-0000-0000953A0000}"/>
    <cellStyle name="Normal 2 3 23 3" xfId="14984" xr:uid="{00000000-0005-0000-0000-0000963A0000}"/>
    <cellStyle name="Normal 2 3 24" xfId="14985" xr:uid="{00000000-0005-0000-0000-0000973A0000}"/>
    <cellStyle name="Normal 2 3 24 2" xfId="14986" xr:uid="{00000000-0005-0000-0000-0000983A0000}"/>
    <cellStyle name="Normal 2 3 24 3" xfId="14987" xr:uid="{00000000-0005-0000-0000-0000993A0000}"/>
    <cellStyle name="Normal 2 3 25" xfId="14988" xr:uid="{00000000-0005-0000-0000-00009A3A0000}"/>
    <cellStyle name="Normal 2 3 25 2" xfId="14989" xr:uid="{00000000-0005-0000-0000-00009B3A0000}"/>
    <cellStyle name="Normal 2 3 25 3" xfId="14990" xr:uid="{00000000-0005-0000-0000-00009C3A0000}"/>
    <cellStyle name="Normal 2 3 26" xfId="14991" xr:uid="{00000000-0005-0000-0000-00009D3A0000}"/>
    <cellStyle name="Normal 2 3 26 2" xfId="14992" xr:uid="{00000000-0005-0000-0000-00009E3A0000}"/>
    <cellStyle name="Normal 2 3 26 3" xfId="14993" xr:uid="{00000000-0005-0000-0000-00009F3A0000}"/>
    <cellStyle name="Normal 2 3 27" xfId="14994" xr:uid="{00000000-0005-0000-0000-0000A03A0000}"/>
    <cellStyle name="Normal 2 3 27 2" xfId="14995" xr:uid="{00000000-0005-0000-0000-0000A13A0000}"/>
    <cellStyle name="Normal 2 3 27 3" xfId="14996" xr:uid="{00000000-0005-0000-0000-0000A23A0000}"/>
    <cellStyle name="Normal 2 3 28" xfId="14997" xr:uid="{00000000-0005-0000-0000-0000A33A0000}"/>
    <cellStyle name="Normal 2 3 28 2" xfId="14998" xr:uid="{00000000-0005-0000-0000-0000A43A0000}"/>
    <cellStyle name="Normal 2 3 28 3" xfId="14999" xr:uid="{00000000-0005-0000-0000-0000A53A0000}"/>
    <cellStyle name="Normal 2 3 29" xfId="15000" xr:uid="{00000000-0005-0000-0000-0000A63A0000}"/>
    <cellStyle name="Normal 2 3 29 2" xfId="15001" xr:uid="{00000000-0005-0000-0000-0000A73A0000}"/>
    <cellStyle name="Normal 2 3 29 3" xfId="15002" xr:uid="{00000000-0005-0000-0000-0000A83A0000}"/>
    <cellStyle name="Normal 2 3 3" xfId="15003" xr:uid="{00000000-0005-0000-0000-0000A93A0000}"/>
    <cellStyle name="Normal 2 3 3 2" xfId="15004" xr:uid="{00000000-0005-0000-0000-0000AA3A0000}"/>
    <cellStyle name="Normal 2 3 3 2 2" xfId="15005" xr:uid="{00000000-0005-0000-0000-0000AB3A0000}"/>
    <cellStyle name="Normal 2 3 3 2 3" xfId="15006" xr:uid="{00000000-0005-0000-0000-0000AC3A0000}"/>
    <cellStyle name="Normal 2 3 3 2 4" xfId="15007" xr:uid="{00000000-0005-0000-0000-0000AD3A0000}"/>
    <cellStyle name="Normal 2 3 3 2 5" xfId="15008" xr:uid="{00000000-0005-0000-0000-0000AE3A0000}"/>
    <cellStyle name="Normal 2 3 3 2 6" xfId="15009" xr:uid="{00000000-0005-0000-0000-0000AF3A0000}"/>
    <cellStyle name="Normal 2 3 3 2 7" xfId="15010" xr:uid="{00000000-0005-0000-0000-0000B03A0000}"/>
    <cellStyle name="Normal 2 3 3 2 8" xfId="15011" xr:uid="{00000000-0005-0000-0000-0000B13A0000}"/>
    <cellStyle name="Normal 2 3 3 2 9" xfId="15012" xr:uid="{00000000-0005-0000-0000-0000B23A0000}"/>
    <cellStyle name="Normal 2 3 3 3" xfId="15013" xr:uid="{00000000-0005-0000-0000-0000B33A0000}"/>
    <cellStyle name="Normal 2 3 3 3 2" xfId="15014" xr:uid="{00000000-0005-0000-0000-0000B43A0000}"/>
    <cellStyle name="Normal 2 3 3 3 3" xfId="15015" xr:uid="{00000000-0005-0000-0000-0000B53A0000}"/>
    <cellStyle name="Normal 2 3 3 4" xfId="15016" xr:uid="{00000000-0005-0000-0000-0000B63A0000}"/>
    <cellStyle name="Normal 2 3 3 4 2" xfId="15017" xr:uid="{00000000-0005-0000-0000-0000B73A0000}"/>
    <cellStyle name="Normal 2 3 3 4 3" xfId="15018" xr:uid="{00000000-0005-0000-0000-0000B83A0000}"/>
    <cellStyle name="Normal 2 3 3 5" xfId="15019" xr:uid="{00000000-0005-0000-0000-0000B93A0000}"/>
    <cellStyle name="Normal 2 3 3 5 2" xfId="15020" xr:uid="{00000000-0005-0000-0000-0000BA3A0000}"/>
    <cellStyle name="Normal 2 3 3 5 3" xfId="15021" xr:uid="{00000000-0005-0000-0000-0000BB3A0000}"/>
    <cellStyle name="Normal 2 3 3 6" xfId="15022" xr:uid="{00000000-0005-0000-0000-0000BC3A0000}"/>
    <cellStyle name="Normal 2 3 3 6 2" xfId="15023" xr:uid="{00000000-0005-0000-0000-0000BD3A0000}"/>
    <cellStyle name="Normal 2 3 3 6 3" xfId="15024" xr:uid="{00000000-0005-0000-0000-0000BE3A0000}"/>
    <cellStyle name="Normal 2 3 3 7" xfId="15025" xr:uid="{00000000-0005-0000-0000-0000BF3A0000}"/>
    <cellStyle name="Normal 2 3 3 7 2" xfId="15026" xr:uid="{00000000-0005-0000-0000-0000C03A0000}"/>
    <cellStyle name="Normal 2 3 3 7 3" xfId="15027" xr:uid="{00000000-0005-0000-0000-0000C13A0000}"/>
    <cellStyle name="Normal 2 3 30" xfId="15028" xr:uid="{00000000-0005-0000-0000-0000C23A0000}"/>
    <cellStyle name="Normal 2 3 30 2" xfId="15029" xr:uid="{00000000-0005-0000-0000-0000C33A0000}"/>
    <cellStyle name="Normal 2 3 30 3" xfId="15030" xr:uid="{00000000-0005-0000-0000-0000C43A0000}"/>
    <cellStyle name="Normal 2 3 31" xfId="15031" xr:uid="{00000000-0005-0000-0000-0000C53A0000}"/>
    <cellStyle name="Normal 2 3 31 2" xfId="15032" xr:uid="{00000000-0005-0000-0000-0000C63A0000}"/>
    <cellStyle name="Normal 2 3 31 3" xfId="15033" xr:uid="{00000000-0005-0000-0000-0000C73A0000}"/>
    <cellStyle name="Normal 2 3 32" xfId="15034" xr:uid="{00000000-0005-0000-0000-0000C83A0000}"/>
    <cellStyle name="Normal 2 3 32 2" xfId="15035" xr:uid="{00000000-0005-0000-0000-0000C93A0000}"/>
    <cellStyle name="Normal 2 3 32 3" xfId="15036" xr:uid="{00000000-0005-0000-0000-0000CA3A0000}"/>
    <cellStyle name="Normal 2 3 33" xfId="15037" xr:uid="{00000000-0005-0000-0000-0000CB3A0000}"/>
    <cellStyle name="Normal 2 3 34" xfId="15038" xr:uid="{00000000-0005-0000-0000-0000CC3A0000}"/>
    <cellStyle name="Normal 2 3 34 2" xfId="15039" xr:uid="{00000000-0005-0000-0000-0000CD3A0000}"/>
    <cellStyle name="Normal 2 3 34 3" xfId="15040" xr:uid="{00000000-0005-0000-0000-0000CE3A0000}"/>
    <cellStyle name="Normal 2 3 35" xfId="15041" xr:uid="{00000000-0005-0000-0000-0000CF3A0000}"/>
    <cellStyle name="Normal 2 3 35 2" xfId="15042" xr:uid="{00000000-0005-0000-0000-0000D03A0000}"/>
    <cellStyle name="Normal 2 3 35 3" xfId="15043" xr:uid="{00000000-0005-0000-0000-0000D13A0000}"/>
    <cellStyle name="Normal 2 3 36" xfId="15044" xr:uid="{00000000-0005-0000-0000-0000D23A0000}"/>
    <cellStyle name="Normal 2 3 36 2" xfId="15045" xr:uid="{00000000-0005-0000-0000-0000D33A0000}"/>
    <cellStyle name="Normal 2 3 36 3" xfId="15046" xr:uid="{00000000-0005-0000-0000-0000D43A0000}"/>
    <cellStyle name="Normal 2 3 37" xfId="15047" xr:uid="{00000000-0005-0000-0000-0000D53A0000}"/>
    <cellStyle name="Normal 2 3 37 2" xfId="15048" xr:uid="{00000000-0005-0000-0000-0000D63A0000}"/>
    <cellStyle name="Normal 2 3 37 3" xfId="15049" xr:uid="{00000000-0005-0000-0000-0000D73A0000}"/>
    <cellStyle name="Normal 2 3 38" xfId="15050" xr:uid="{00000000-0005-0000-0000-0000D83A0000}"/>
    <cellStyle name="Normal 2 3 38 2" xfId="15051" xr:uid="{00000000-0005-0000-0000-0000D93A0000}"/>
    <cellStyle name="Normal 2 3 38 3" xfId="15052" xr:uid="{00000000-0005-0000-0000-0000DA3A0000}"/>
    <cellStyle name="Normal 2 3 39" xfId="30348" xr:uid="{00000000-0005-0000-0000-0000DB3A0000}"/>
    <cellStyle name="Normal 2 3 4" xfId="15053" xr:uid="{00000000-0005-0000-0000-0000DC3A0000}"/>
    <cellStyle name="Normal 2 3 4 2" xfId="15054" xr:uid="{00000000-0005-0000-0000-0000DD3A0000}"/>
    <cellStyle name="Normal 2 3 4 2 2" xfId="15055" xr:uid="{00000000-0005-0000-0000-0000DE3A0000}"/>
    <cellStyle name="Normal 2 3 4 2 3" xfId="15056" xr:uid="{00000000-0005-0000-0000-0000DF3A0000}"/>
    <cellStyle name="Normal 2 3 4 2 4" xfId="15057" xr:uid="{00000000-0005-0000-0000-0000E03A0000}"/>
    <cellStyle name="Normal 2 3 4 2 5" xfId="15058" xr:uid="{00000000-0005-0000-0000-0000E13A0000}"/>
    <cellStyle name="Normal 2 3 4 2 6" xfId="15059" xr:uid="{00000000-0005-0000-0000-0000E23A0000}"/>
    <cellStyle name="Normal 2 3 4 2 7" xfId="15060" xr:uid="{00000000-0005-0000-0000-0000E33A0000}"/>
    <cellStyle name="Normal 2 3 4 2 8" xfId="15061" xr:uid="{00000000-0005-0000-0000-0000E43A0000}"/>
    <cellStyle name="Normal 2 3 4 2 9" xfId="15062" xr:uid="{00000000-0005-0000-0000-0000E53A0000}"/>
    <cellStyle name="Normal 2 3 4 3" xfId="15063" xr:uid="{00000000-0005-0000-0000-0000E63A0000}"/>
    <cellStyle name="Normal 2 3 4 3 2" xfId="15064" xr:uid="{00000000-0005-0000-0000-0000E73A0000}"/>
    <cellStyle name="Normal 2 3 4 3 3" xfId="15065" xr:uid="{00000000-0005-0000-0000-0000E83A0000}"/>
    <cellStyle name="Normal 2 3 4 4" xfId="15066" xr:uid="{00000000-0005-0000-0000-0000E93A0000}"/>
    <cellStyle name="Normal 2 3 4 4 2" xfId="15067" xr:uid="{00000000-0005-0000-0000-0000EA3A0000}"/>
    <cellStyle name="Normal 2 3 4 4 3" xfId="15068" xr:uid="{00000000-0005-0000-0000-0000EB3A0000}"/>
    <cellStyle name="Normal 2 3 4 5" xfId="15069" xr:uid="{00000000-0005-0000-0000-0000EC3A0000}"/>
    <cellStyle name="Normal 2 3 4 5 2" xfId="15070" xr:uid="{00000000-0005-0000-0000-0000ED3A0000}"/>
    <cellStyle name="Normal 2 3 4 5 3" xfId="15071" xr:uid="{00000000-0005-0000-0000-0000EE3A0000}"/>
    <cellStyle name="Normal 2 3 4 6" xfId="15072" xr:uid="{00000000-0005-0000-0000-0000EF3A0000}"/>
    <cellStyle name="Normal 2 3 4 6 2" xfId="15073" xr:uid="{00000000-0005-0000-0000-0000F03A0000}"/>
    <cellStyle name="Normal 2 3 4 6 3" xfId="15074" xr:uid="{00000000-0005-0000-0000-0000F13A0000}"/>
    <cellStyle name="Normal 2 3 4 7" xfId="15075" xr:uid="{00000000-0005-0000-0000-0000F23A0000}"/>
    <cellStyle name="Normal 2 3 4 7 2" xfId="15076" xr:uid="{00000000-0005-0000-0000-0000F33A0000}"/>
    <cellStyle name="Normal 2 3 4 7 3" xfId="15077" xr:uid="{00000000-0005-0000-0000-0000F43A0000}"/>
    <cellStyle name="Normal 2 3 5" xfId="15078" xr:uid="{00000000-0005-0000-0000-0000F53A0000}"/>
    <cellStyle name="Normal 2 3 5 2" xfId="15079" xr:uid="{00000000-0005-0000-0000-0000F63A0000}"/>
    <cellStyle name="Normal 2 3 5 2 2" xfId="15080" xr:uid="{00000000-0005-0000-0000-0000F73A0000}"/>
    <cellStyle name="Normal 2 3 5 2 3" xfId="15081" xr:uid="{00000000-0005-0000-0000-0000F83A0000}"/>
    <cellStyle name="Normal 2 3 5 2 4" xfId="15082" xr:uid="{00000000-0005-0000-0000-0000F93A0000}"/>
    <cellStyle name="Normal 2 3 5 2 5" xfId="15083" xr:uid="{00000000-0005-0000-0000-0000FA3A0000}"/>
    <cellStyle name="Normal 2 3 5 2 6" xfId="15084" xr:uid="{00000000-0005-0000-0000-0000FB3A0000}"/>
    <cellStyle name="Normal 2 3 5 2 7" xfId="15085" xr:uid="{00000000-0005-0000-0000-0000FC3A0000}"/>
    <cellStyle name="Normal 2 3 5 2 8" xfId="15086" xr:uid="{00000000-0005-0000-0000-0000FD3A0000}"/>
    <cellStyle name="Normal 2 3 5 2 9" xfId="15087" xr:uid="{00000000-0005-0000-0000-0000FE3A0000}"/>
    <cellStyle name="Normal 2 3 5 3" xfId="15088" xr:uid="{00000000-0005-0000-0000-0000FF3A0000}"/>
    <cellStyle name="Normal 2 3 5 3 2" xfId="15089" xr:uid="{00000000-0005-0000-0000-0000003B0000}"/>
    <cellStyle name="Normal 2 3 5 3 3" xfId="15090" xr:uid="{00000000-0005-0000-0000-0000013B0000}"/>
    <cellStyle name="Normal 2 3 5 4" xfId="15091" xr:uid="{00000000-0005-0000-0000-0000023B0000}"/>
    <cellStyle name="Normal 2 3 5 4 2" xfId="15092" xr:uid="{00000000-0005-0000-0000-0000033B0000}"/>
    <cellStyle name="Normal 2 3 5 4 3" xfId="15093" xr:uid="{00000000-0005-0000-0000-0000043B0000}"/>
    <cellStyle name="Normal 2 3 5 5" xfId="15094" xr:uid="{00000000-0005-0000-0000-0000053B0000}"/>
    <cellStyle name="Normal 2 3 5 5 2" xfId="15095" xr:uid="{00000000-0005-0000-0000-0000063B0000}"/>
    <cellStyle name="Normal 2 3 5 5 3" xfId="15096" xr:uid="{00000000-0005-0000-0000-0000073B0000}"/>
    <cellStyle name="Normal 2 3 5 6" xfId="15097" xr:uid="{00000000-0005-0000-0000-0000083B0000}"/>
    <cellStyle name="Normal 2 3 5 6 2" xfId="15098" xr:uid="{00000000-0005-0000-0000-0000093B0000}"/>
    <cellStyle name="Normal 2 3 5 6 3" xfId="15099" xr:uid="{00000000-0005-0000-0000-00000A3B0000}"/>
    <cellStyle name="Normal 2 3 5 7" xfId="15100" xr:uid="{00000000-0005-0000-0000-00000B3B0000}"/>
    <cellStyle name="Normal 2 3 5 7 2" xfId="15101" xr:uid="{00000000-0005-0000-0000-00000C3B0000}"/>
    <cellStyle name="Normal 2 3 5 7 3" xfId="15102" xr:uid="{00000000-0005-0000-0000-00000D3B0000}"/>
    <cellStyle name="Normal 2 3 6" xfId="15103" xr:uid="{00000000-0005-0000-0000-00000E3B0000}"/>
    <cellStyle name="Normal 2 3 6 2" xfId="15104" xr:uid="{00000000-0005-0000-0000-00000F3B0000}"/>
    <cellStyle name="Normal 2 3 6 2 2" xfId="15105" xr:uid="{00000000-0005-0000-0000-0000103B0000}"/>
    <cellStyle name="Normal 2 3 6 2 3" xfId="15106" xr:uid="{00000000-0005-0000-0000-0000113B0000}"/>
    <cellStyle name="Normal 2 3 6 2 4" xfId="15107" xr:uid="{00000000-0005-0000-0000-0000123B0000}"/>
    <cellStyle name="Normal 2 3 6 2 5" xfId="15108" xr:uid="{00000000-0005-0000-0000-0000133B0000}"/>
    <cellStyle name="Normal 2 3 6 2 6" xfId="15109" xr:uid="{00000000-0005-0000-0000-0000143B0000}"/>
    <cellStyle name="Normal 2 3 6 2 7" xfId="15110" xr:uid="{00000000-0005-0000-0000-0000153B0000}"/>
    <cellStyle name="Normal 2 3 6 2 8" xfId="15111" xr:uid="{00000000-0005-0000-0000-0000163B0000}"/>
    <cellStyle name="Normal 2 3 6 2 9" xfId="15112" xr:uid="{00000000-0005-0000-0000-0000173B0000}"/>
    <cellStyle name="Normal 2 3 6 3" xfId="15113" xr:uid="{00000000-0005-0000-0000-0000183B0000}"/>
    <cellStyle name="Normal 2 3 6 3 2" xfId="15114" xr:uid="{00000000-0005-0000-0000-0000193B0000}"/>
    <cellStyle name="Normal 2 3 6 3 3" xfId="15115" xr:uid="{00000000-0005-0000-0000-00001A3B0000}"/>
    <cellStyle name="Normal 2 3 6 4" xfId="15116" xr:uid="{00000000-0005-0000-0000-00001B3B0000}"/>
    <cellStyle name="Normal 2 3 6 4 2" xfId="15117" xr:uid="{00000000-0005-0000-0000-00001C3B0000}"/>
    <cellStyle name="Normal 2 3 6 4 3" xfId="15118" xr:uid="{00000000-0005-0000-0000-00001D3B0000}"/>
    <cellStyle name="Normal 2 3 6 5" xfId="15119" xr:uid="{00000000-0005-0000-0000-00001E3B0000}"/>
    <cellStyle name="Normal 2 3 6 5 2" xfId="15120" xr:uid="{00000000-0005-0000-0000-00001F3B0000}"/>
    <cellStyle name="Normal 2 3 6 5 3" xfId="15121" xr:uid="{00000000-0005-0000-0000-0000203B0000}"/>
    <cellStyle name="Normal 2 3 6 6" xfId="15122" xr:uid="{00000000-0005-0000-0000-0000213B0000}"/>
    <cellStyle name="Normal 2 3 6 6 2" xfId="15123" xr:uid="{00000000-0005-0000-0000-0000223B0000}"/>
    <cellStyle name="Normal 2 3 6 6 3" xfId="15124" xr:uid="{00000000-0005-0000-0000-0000233B0000}"/>
    <cellStyle name="Normal 2 3 6 7" xfId="15125" xr:uid="{00000000-0005-0000-0000-0000243B0000}"/>
    <cellStyle name="Normal 2 3 6 7 2" xfId="15126" xr:uid="{00000000-0005-0000-0000-0000253B0000}"/>
    <cellStyle name="Normal 2 3 6 7 3" xfId="15127" xr:uid="{00000000-0005-0000-0000-0000263B0000}"/>
    <cellStyle name="Normal 2 3 7" xfId="15128" xr:uid="{00000000-0005-0000-0000-0000273B0000}"/>
    <cellStyle name="Normal 2 3 7 2" xfId="15129" xr:uid="{00000000-0005-0000-0000-0000283B0000}"/>
    <cellStyle name="Normal 2 3 7 2 2" xfId="15130" xr:uid="{00000000-0005-0000-0000-0000293B0000}"/>
    <cellStyle name="Normal 2 3 7 2 3" xfId="15131" xr:uid="{00000000-0005-0000-0000-00002A3B0000}"/>
    <cellStyle name="Normal 2 3 7 2 4" xfId="15132" xr:uid="{00000000-0005-0000-0000-00002B3B0000}"/>
    <cellStyle name="Normal 2 3 7 2 5" xfId="15133" xr:uid="{00000000-0005-0000-0000-00002C3B0000}"/>
    <cellStyle name="Normal 2 3 7 2 6" xfId="15134" xr:uid="{00000000-0005-0000-0000-00002D3B0000}"/>
    <cellStyle name="Normal 2 3 7 2 7" xfId="15135" xr:uid="{00000000-0005-0000-0000-00002E3B0000}"/>
    <cellStyle name="Normal 2 3 7 2 8" xfId="15136" xr:uid="{00000000-0005-0000-0000-00002F3B0000}"/>
    <cellStyle name="Normal 2 3 7 2 9" xfId="15137" xr:uid="{00000000-0005-0000-0000-0000303B0000}"/>
    <cellStyle name="Normal 2 3 7 3" xfId="15138" xr:uid="{00000000-0005-0000-0000-0000313B0000}"/>
    <cellStyle name="Normal 2 3 7 3 2" xfId="15139" xr:uid="{00000000-0005-0000-0000-0000323B0000}"/>
    <cellStyle name="Normal 2 3 7 3 3" xfId="15140" xr:uid="{00000000-0005-0000-0000-0000333B0000}"/>
    <cellStyle name="Normal 2 3 7 4" xfId="15141" xr:uid="{00000000-0005-0000-0000-0000343B0000}"/>
    <cellStyle name="Normal 2 3 7 4 2" xfId="15142" xr:uid="{00000000-0005-0000-0000-0000353B0000}"/>
    <cellStyle name="Normal 2 3 7 4 3" xfId="15143" xr:uid="{00000000-0005-0000-0000-0000363B0000}"/>
    <cellStyle name="Normal 2 3 7 5" xfId="15144" xr:uid="{00000000-0005-0000-0000-0000373B0000}"/>
    <cellStyle name="Normal 2 3 7 5 2" xfId="15145" xr:uid="{00000000-0005-0000-0000-0000383B0000}"/>
    <cellStyle name="Normal 2 3 7 5 3" xfId="15146" xr:uid="{00000000-0005-0000-0000-0000393B0000}"/>
    <cellStyle name="Normal 2 3 7 6" xfId="15147" xr:uid="{00000000-0005-0000-0000-00003A3B0000}"/>
    <cellStyle name="Normal 2 3 7 6 2" xfId="15148" xr:uid="{00000000-0005-0000-0000-00003B3B0000}"/>
    <cellStyle name="Normal 2 3 7 6 3" xfId="15149" xr:uid="{00000000-0005-0000-0000-00003C3B0000}"/>
    <cellStyle name="Normal 2 3 7 7" xfId="15150" xr:uid="{00000000-0005-0000-0000-00003D3B0000}"/>
    <cellStyle name="Normal 2 3 7 7 2" xfId="15151" xr:uid="{00000000-0005-0000-0000-00003E3B0000}"/>
    <cellStyle name="Normal 2 3 7 7 3" xfId="15152" xr:uid="{00000000-0005-0000-0000-00003F3B0000}"/>
    <cellStyle name="Normal 2 3 8" xfId="15153" xr:uid="{00000000-0005-0000-0000-0000403B0000}"/>
    <cellStyle name="Normal 2 3 8 2" xfId="15154" xr:uid="{00000000-0005-0000-0000-0000413B0000}"/>
    <cellStyle name="Normal 2 3 8 3" xfId="15155" xr:uid="{00000000-0005-0000-0000-0000423B0000}"/>
    <cellStyle name="Normal 2 3 9" xfId="15156" xr:uid="{00000000-0005-0000-0000-0000433B0000}"/>
    <cellStyle name="Normal 2 3 9 2" xfId="15157" xr:uid="{00000000-0005-0000-0000-0000443B0000}"/>
    <cellStyle name="Normal 2 3 9 3" xfId="15158" xr:uid="{00000000-0005-0000-0000-0000453B0000}"/>
    <cellStyle name="Normal 2 30" xfId="15159" xr:uid="{00000000-0005-0000-0000-0000463B0000}"/>
    <cellStyle name="Normal 2 30 10" xfId="15160" xr:uid="{00000000-0005-0000-0000-0000473B0000}"/>
    <cellStyle name="Normal 2 30 10 2" xfId="15161" xr:uid="{00000000-0005-0000-0000-0000483B0000}"/>
    <cellStyle name="Normal 2 30 10 3" xfId="15162" xr:uid="{00000000-0005-0000-0000-0000493B0000}"/>
    <cellStyle name="Normal 2 30 11" xfId="15163" xr:uid="{00000000-0005-0000-0000-00004A3B0000}"/>
    <cellStyle name="Normal 2 30 11 2" xfId="15164" xr:uid="{00000000-0005-0000-0000-00004B3B0000}"/>
    <cellStyle name="Normal 2 30 11 3" xfId="15165" xr:uid="{00000000-0005-0000-0000-00004C3B0000}"/>
    <cellStyle name="Normal 2 30 12" xfId="15166" xr:uid="{00000000-0005-0000-0000-00004D3B0000}"/>
    <cellStyle name="Normal 2 30 12 2" xfId="15167" xr:uid="{00000000-0005-0000-0000-00004E3B0000}"/>
    <cellStyle name="Normal 2 30 12 3" xfId="15168" xr:uid="{00000000-0005-0000-0000-00004F3B0000}"/>
    <cellStyle name="Normal 2 30 13" xfId="15169" xr:uid="{00000000-0005-0000-0000-0000503B0000}"/>
    <cellStyle name="Normal 2 30 13 2" xfId="15170" xr:uid="{00000000-0005-0000-0000-0000513B0000}"/>
    <cellStyle name="Normal 2 30 13 3" xfId="15171" xr:uid="{00000000-0005-0000-0000-0000523B0000}"/>
    <cellStyle name="Normal 2 30 14" xfId="15172" xr:uid="{00000000-0005-0000-0000-0000533B0000}"/>
    <cellStyle name="Normal 2 30 14 2" xfId="15173" xr:uid="{00000000-0005-0000-0000-0000543B0000}"/>
    <cellStyle name="Normal 2 30 14 3" xfId="15174" xr:uid="{00000000-0005-0000-0000-0000553B0000}"/>
    <cellStyle name="Normal 2 30 15" xfId="15175" xr:uid="{00000000-0005-0000-0000-0000563B0000}"/>
    <cellStyle name="Normal 2 30 15 2" xfId="15176" xr:uid="{00000000-0005-0000-0000-0000573B0000}"/>
    <cellStyle name="Normal 2 30 15 3" xfId="15177" xr:uid="{00000000-0005-0000-0000-0000583B0000}"/>
    <cellStyle name="Normal 2 30 16" xfId="15178" xr:uid="{00000000-0005-0000-0000-0000593B0000}"/>
    <cellStyle name="Normal 2 30 16 2" xfId="15179" xr:uid="{00000000-0005-0000-0000-00005A3B0000}"/>
    <cellStyle name="Normal 2 30 16 3" xfId="15180" xr:uid="{00000000-0005-0000-0000-00005B3B0000}"/>
    <cellStyle name="Normal 2 30 17" xfId="15181" xr:uid="{00000000-0005-0000-0000-00005C3B0000}"/>
    <cellStyle name="Normal 2 30 17 2" xfId="15182" xr:uid="{00000000-0005-0000-0000-00005D3B0000}"/>
    <cellStyle name="Normal 2 30 17 3" xfId="15183" xr:uid="{00000000-0005-0000-0000-00005E3B0000}"/>
    <cellStyle name="Normal 2 30 18" xfId="15184" xr:uid="{00000000-0005-0000-0000-00005F3B0000}"/>
    <cellStyle name="Normal 2 30 18 2" xfId="15185" xr:uid="{00000000-0005-0000-0000-0000603B0000}"/>
    <cellStyle name="Normal 2 30 18 3" xfId="15186" xr:uid="{00000000-0005-0000-0000-0000613B0000}"/>
    <cellStyle name="Normal 2 30 19" xfId="15187" xr:uid="{00000000-0005-0000-0000-0000623B0000}"/>
    <cellStyle name="Normal 2 30 19 2" xfId="15188" xr:uid="{00000000-0005-0000-0000-0000633B0000}"/>
    <cellStyle name="Normal 2 30 19 3" xfId="15189" xr:uid="{00000000-0005-0000-0000-0000643B0000}"/>
    <cellStyle name="Normal 2 30 2" xfId="15190" xr:uid="{00000000-0005-0000-0000-0000653B0000}"/>
    <cellStyle name="Normal 2 30 2 2" xfId="15191" xr:uid="{00000000-0005-0000-0000-0000663B0000}"/>
    <cellStyle name="Normal 2 30 2 3" xfId="15192" xr:uid="{00000000-0005-0000-0000-0000673B0000}"/>
    <cellStyle name="Normal 2 30 20" xfId="15193" xr:uid="{00000000-0005-0000-0000-0000683B0000}"/>
    <cellStyle name="Normal 2 30 20 2" xfId="15194" xr:uid="{00000000-0005-0000-0000-0000693B0000}"/>
    <cellStyle name="Normal 2 30 20 3" xfId="15195" xr:uid="{00000000-0005-0000-0000-00006A3B0000}"/>
    <cellStyle name="Normal 2 30 21" xfId="15196" xr:uid="{00000000-0005-0000-0000-00006B3B0000}"/>
    <cellStyle name="Normal 2 30 21 2" xfId="15197" xr:uid="{00000000-0005-0000-0000-00006C3B0000}"/>
    <cellStyle name="Normal 2 30 21 3" xfId="15198" xr:uid="{00000000-0005-0000-0000-00006D3B0000}"/>
    <cellStyle name="Normal 2 30 22" xfId="15199" xr:uid="{00000000-0005-0000-0000-00006E3B0000}"/>
    <cellStyle name="Normal 2 30 22 2" xfId="15200" xr:uid="{00000000-0005-0000-0000-00006F3B0000}"/>
    <cellStyle name="Normal 2 30 22 3" xfId="15201" xr:uid="{00000000-0005-0000-0000-0000703B0000}"/>
    <cellStyle name="Normal 2 30 23" xfId="15202" xr:uid="{00000000-0005-0000-0000-0000713B0000}"/>
    <cellStyle name="Normal 2 30 23 2" xfId="15203" xr:uid="{00000000-0005-0000-0000-0000723B0000}"/>
    <cellStyle name="Normal 2 30 23 3" xfId="15204" xr:uid="{00000000-0005-0000-0000-0000733B0000}"/>
    <cellStyle name="Normal 2 30 24" xfId="15205" xr:uid="{00000000-0005-0000-0000-0000743B0000}"/>
    <cellStyle name="Normal 2 30 24 2" xfId="15206" xr:uid="{00000000-0005-0000-0000-0000753B0000}"/>
    <cellStyle name="Normal 2 30 24 3" xfId="15207" xr:uid="{00000000-0005-0000-0000-0000763B0000}"/>
    <cellStyle name="Normal 2 30 25" xfId="15208" xr:uid="{00000000-0005-0000-0000-0000773B0000}"/>
    <cellStyle name="Normal 2 30 25 2" xfId="15209" xr:uid="{00000000-0005-0000-0000-0000783B0000}"/>
    <cellStyle name="Normal 2 30 25 3" xfId="15210" xr:uid="{00000000-0005-0000-0000-0000793B0000}"/>
    <cellStyle name="Normal 2 30 26" xfId="15211" xr:uid="{00000000-0005-0000-0000-00007A3B0000}"/>
    <cellStyle name="Normal 2 30 26 2" xfId="15212" xr:uid="{00000000-0005-0000-0000-00007B3B0000}"/>
    <cellStyle name="Normal 2 30 26 3" xfId="15213" xr:uid="{00000000-0005-0000-0000-00007C3B0000}"/>
    <cellStyle name="Normal 2 30 27" xfId="15214" xr:uid="{00000000-0005-0000-0000-00007D3B0000}"/>
    <cellStyle name="Normal 2 30 27 2" xfId="15215" xr:uid="{00000000-0005-0000-0000-00007E3B0000}"/>
    <cellStyle name="Normal 2 30 27 3" xfId="15216" xr:uid="{00000000-0005-0000-0000-00007F3B0000}"/>
    <cellStyle name="Normal 2 30 28" xfId="15217" xr:uid="{00000000-0005-0000-0000-0000803B0000}"/>
    <cellStyle name="Normal 2 30 28 2" xfId="15218" xr:uid="{00000000-0005-0000-0000-0000813B0000}"/>
    <cellStyle name="Normal 2 30 28 3" xfId="15219" xr:uid="{00000000-0005-0000-0000-0000823B0000}"/>
    <cellStyle name="Normal 2 30 29" xfId="15220" xr:uid="{00000000-0005-0000-0000-0000833B0000}"/>
    <cellStyle name="Normal 2 30 29 2" xfId="15221" xr:uid="{00000000-0005-0000-0000-0000843B0000}"/>
    <cellStyle name="Normal 2 30 29 3" xfId="15222" xr:uid="{00000000-0005-0000-0000-0000853B0000}"/>
    <cellStyle name="Normal 2 30 3" xfId="15223" xr:uid="{00000000-0005-0000-0000-0000863B0000}"/>
    <cellStyle name="Normal 2 30 3 2" xfId="15224" xr:uid="{00000000-0005-0000-0000-0000873B0000}"/>
    <cellStyle name="Normal 2 30 3 3" xfId="15225" xr:uid="{00000000-0005-0000-0000-0000883B0000}"/>
    <cellStyle name="Normal 2 30 30" xfId="15226" xr:uid="{00000000-0005-0000-0000-0000893B0000}"/>
    <cellStyle name="Normal 2 30 30 2" xfId="15227" xr:uid="{00000000-0005-0000-0000-00008A3B0000}"/>
    <cellStyle name="Normal 2 30 30 3" xfId="15228" xr:uid="{00000000-0005-0000-0000-00008B3B0000}"/>
    <cellStyle name="Normal 2 30 31" xfId="15229" xr:uid="{00000000-0005-0000-0000-00008C3B0000}"/>
    <cellStyle name="Normal 2 30 31 2" xfId="15230" xr:uid="{00000000-0005-0000-0000-00008D3B0000}"/>
    <cellStyle name="Normal 2 30 31 3" xfId="15231" xr:uid="{00000000-0005-0000-0000-00008E3B0000}"/>
    <cellStyle name="Normal 2 30 32" xfId="15232" xr:uid="{00000000-0005-0000-0000-00008F3B0000}"/>
    <cellStyle name="Normal 2 30 32 2" xfId="15233" xr:uid="{00000000-0005-0000-0000-0000903B0000}"/>
    <cellStyle name="Normal 2 30 32 3" xfId="15234" xr:uid="{00000000-0005-0000-0000-0000913B0000}"/>
    <cellStyle name="Normal 2 30 33" xfId="15235" xr:uid="{00000000-0005-0000-0000-0000923B0000}"/>
    <cellStyle name="Normal 2 30 34" xfId="15236" xr:uid="{00000000-0005-0000-0000-0000933B0000}"/>
    <cellStyle name="Normal 2 30 34 2" xfId="15237" xr:uid="{00000000-0005-0000-0000-0000943B0000}"/>
    <cellStyle name="Normal 2 30 34 3" xfId="15238" xr:uid="{00000000-0005-0000-0000-0000953B0000}"/>
    <cellStyle name="Normal 2 30 35" xfId="15239" xr:uid="{00000000-0005-0000-0000-0000963B0000}"/>
    <cellStyle name="Normal 2 30 35 2" xfId="15240" xr:uid="{00000000-0005-0000-0000-0000973B0000}"/>
    <cellStyle name="Normal 2 30 35 3" xfId="15241" xr:uid="{00000000-0005-0000-0000-0000983B0000}"/>
    <cellStyle name="Normal 2 30 36" xfId="15242" xr:uid="{00000000-0005-0000-0000-0000993B0000}"/>
    <cellStyle name="Normal 2 30 36 2" xfId="15243" xr:uid="{00000000-0005-0000-0000-00009A3B0000}"/>
    <cellStyle name="Normal 2 30 36 3" xfId="15244" xr:uid="{00000000-0005-0000-0000-00009B3B0000}"/>
    <cellStyle name="Normal 2 30 37" xfId="15245" xr:uid="{00000000-0005-0000-0000-00009C3B0000}"/>
    <cellStyle name="Normal 2 30 37 2" xfId="15246" xr:uid="{00000000-0005-0000-0000-00009D3B0000}"/>
    <cellStyle name="Normal 2 30 37 3" xfId="15247" xr:uid="{00000000-0005-0000-0000-00009E3B0000}"/>
    <cellStyle name="Normal 2 30 38" xfId="15248" xr:uid="{00000000-0005-0000-0000-00009F3B0000}"/>
    <cellStyle name="Normal 2 30 38 2" xfId="15249" xr:uid="{00000000-0005-0000-0000-0000A03B0000}"/>
    <cellStyle name="Normal 2 30 38 3" xfId="15250" xr:uid="{00000000-0005-0000-0000-0000A13B0000}"/>
    <cellStyle name="Normal 2 30 4" xfId="15251" xr:uid="{00000000-0005-0000-0000-0000A23B0000}"/>
    <cellStyle name="Normal 2 30 4 2" xfId="15252" xr:uid="{00000000-0005-0000-0000-0000A33B0000}"/>
    <cellStyle name="Normal 2 30 4 3" xfId="15253" xr:uid="{00000000-0005-0000-0000-0000A43B0000}"/>
    <cellStyle name="Normal 2 30 5" xfId="15254" xr:uid="{00000000-0005-0000-0000-0000A53B0000}"/>
    <cellStyle name="Normal 2 30 5 2" xfId="15255" xr:uid="{00000000-0005-0000-0000-0000A63B0000}"/>
    <cellStyle name="Normal 2 30 5 3" xfId="15256" xr:uid="{00000000-0005-0000-0000-0000A73B0000}"/>
    <cellStyle name="Normal 2 30 6" xfId="15257" xr:uid="{00000000-0005-0000-0000-0000A83B0000}"/>
    <cellStyle name="Normal 2 30 6 2" xfId="15258" xr:uid="{00000000-0005-0000-0000-0000A93B0000}"/>
    <cellStyle name="Normal 2 30 6 3" xfId="15259" xr:uid="{00000000-0005-0000-0000-0000AA3B0000}"/>
    <cellStyle name="Normal 2 30 7" xfId="15260" xr:uid="{00000000-0005-0000-0000-0000AB3B0000}"/>
    <cellStyle name="Normal 2 30 7 2" xfId="15261" xr:uid="{00000000-0005-0000-0000-0000AC3B0000}"/>
    <cellStyle name="Normal 2 30 7 3" xfId="15262" xr:uid="{00000000-0005-0000-0000-0000AD3B0000}"/>
    <cellStyle name="Normal 2 30 8" xfId="15263" xr:uid="{00000000-0005-0000-0000-0000AE3B0000}"/>
    <cellStyle name="Normal 2 30 8 2" xfId="15264" xr:uid="{00000000-0005-0000-0000-0000AF3B0000}"/>
    <cellStyle name="Normal 2 30 8 3" xfId="15265" xr:uid="{00000000-0005-0000-0000-0000B03B0000}"/>
    <cellStyle name="Normal 2 30 9" xfId="15266" xr:uid="{00000000-0005-0000-0000-0000B13B0000}"/>
    <cellStyle name="Normal 2 30 9 2" xfId="15267" xr:uid="{00000000-0005-0000-0000-0000B23B0000}"/>
    <cellStyle name="Normal 2 30 9 3" xfId="15268" xr:uid="{00000000-0005-0000-0000-0000B33B0000}"/>
    <cellStyle name="Normal 2 31" xfId="15269" xr:uid="{00000000-0005-0000-0000-0000B43B0000}"/>
    <cellStyle name="Normal 2 31 10" xfId="15270" xr:uid="{00000000-0005-0000-0000-0000B53B0000}"/>
    <cellStyle name="Normal 2 31 10 2" xfId="15271" xr:uid="{00000000-0005-0000-0000-0000B63B0000}"/>
    <cellStyle name="Normal 2 31 10 3" xfId="15272" xr:uid="{00000000-0005-0000-0000-0000B73B0000}"/>
    <cellStyle name="Normal 2 31 11" xfId="15273" xr:uid="{00000000-0005-0000-0000-0000B83B0000}"/>
    <cellStyle name="Normal 2 31 11 2" xfId="15274" xr:uid="{00000000-0005-0000-0000-0000B93B0000}"/>
    <cellStyle name="Normal 2 31 11 3" xfId="15275" xr:uid="{00000000-0005-0000-0000-0000BA3B0000}"/>
    <cellStyle name="Normal 2 31 12" xfId="15276" xr:uid="{00000000-0005-0000-0000-0000BB3B0000}"/>
    <cellStyle name="Normal 2 31 12 2" xfId="15277" xr:uid="{00000000-0005-0000-0000-0000BC3B0000}"/>
    <cellStyle name="Normal 2 31 12 3" xfId="15278" xr:uid="{00000000-0005-0000-0000-0000BD3B0000}"/>
    <cellStyle name="Normal 2 31 13" xfId="15279" xr:uid="{00000000-0005-0000-0000-0000BE3B0000}"/>
    <cellStyle name="Normal 2 31 13 2" xfId="15280" xr:uid="{00000000-0005-0000-0000-0000BF3B0000}"/>
    <cellStyle name="Normal 2 31 13 3" xfId="15281" xr:uid="{00000000-0005-0000-0000-0000C03B0000}"/>
    <cellStyle name="Normal 2 31 14" xfId="15282" xr:uid="{00000000-0005-0000-0000-0000C13B0000}"/>
    <cellStyle name="Normal 2 31 14 2" xfId="15283" xr:uid="{00000000-0005-0000-0000-0000C23B0000}"/>
    <cellStyle name="Normal 2 31 14 3" xfId="15284" xr:uid="{00000000-0005-0000-0000-0000C33B0000}"/>
    <cellStyle name="Normal 2 31 15" xfId="15285" xr:uid="{00000000-0005-0000-0000-0000C43B0000}"/>
    <cellStyle name="Normal 2 31 15 2" xfId="15286" xr:uid="{00000000-0005-0000-0000-0000C53B0000}"/>
    <cellStyle name="Normal 2 31 15 3" xfId="15287" xr:uid="{00000000-0005-0000-0000-0000C63B0000}"/>
    <cellStyle name="Normal 2 31 16" xfId="15288" xr:uid="{00000000-0005-0000-0000-0000C73B0000}"/>
    <cellStyle name="Normal 2 31 16 2" xfId="15289" xr:uid="{00000000-0005-0000-0000-0000C83B0000}"/>
    <cellStyle name="Normal 2 31 16 3" xfId="15290" xr:uid="{00000000-0005-0000-0000-0000C93B0000}"/>
    <cellStyle name="Normal 2 31 17" xfId="15291" xr:uid="{00000000-0005-0000-0000-0000CA3B0000}"/>
    <cellStyle name="Normal 2 31 17 2" xfId="15292" xr:uid="{00000000-0005-0000-0000-0000CB3B0000}"/>
    <cellStyle name="Normal 2 31 17 3" xfId="15293" xr:uid="{00000000-0005-0000-0000-0000CC3B0000}"/>
    <cellStyle name="Normal 2 31 18" xfId="15294" xr:uid="{00000000-0005-0000-0000-0000CD3B0000}"/>
    <cellStyle name="Normal 2 31 18 2" xfId="15295" xr:uid="{00000000-0005-0000-0000-0000CE3B0000}"/>
    <cellStyle name="Normal 2 31 18 3" xfId="15296" xr:uid="{00000000-0005-0000-0000-0000CF3B0000}"/>
    <cellStyle name="Normal 2 31 19" xfId="15297" xr:uid="{00000000-0005-0000-0000-0000D03B0000}"/>
    <cellStyle name="Normal 2 31 19 2" xfId="15298" xr:uid="{00000000-0005-0000-0000-0000D13B0000}"/>
    <cellStyle name="Normal 2 31 19 3" xfId="15299" xr:uid="{00000000-0005-0000-0000-0000D23B0000}"/>
    <cellStyle name="Normal 2 31 2" xfId="15300" xr:uid="{00000000-0005-0000-0000-0000D33B0000}"/>
    <cellStyle name="Normal 2 31 2 2" xfId="15301" xr:uid="{00000000-0005-0000-0000-0000D43B0000}"/>
    <cellStyle name="Normal 2 31 2 3" xfId="15302" xr:uid="{00000000-0005-0000-0000-0000D53B0000}"/>
    <cellStyle name="Normal 2 31 20" xfId="15303" xr:uid="{00000000-0005-0000-0000-0000D63B0000}"/>
    <cellStyle name="Normal 2 31 20 2" xfId="15304" xr:uid="{00000000-0005-0000-0000-0000D73B0000}"/>
    <cellStyle name="Normal 2 31 20 3" xfId="15305" xr:uid="{00000000-0005-0000-0000-0000D83B0000}"/>
    <cellStyle name="Normal 2 31 21" xfId="15306" xr:uid="{00000000-0005-0000-0000-0000D93B0000}"/>
    <cellStyle name="Normal 2 31 21 2" xfId="15307" xr:uid="{00000000-0005-0000-0000-0000DA3B0000}"/>
    <cellStyle name="Normal 2 31 21 3" xfId="15308" xr:uid="{00000000-0005-0000-0000-0000DB3B0000}"/>
    <cellStyle name="Normal 2 31 22" xfId="15309" xr:uid="{00000000-0005-0000-0000-0000DC3B0000}"/>
    <cellStyle name="Normal 2 31 22 2" xfId="15310" xr:uid="{00000000-0005-0000-0000-0000DD3B0000}"/>
    <cellStyle name="Normal 2 31 22 3" xfId="15311" xr:uid="{00000000-0005-0000-0000-0000DE3B0000}"/>
    <cellStyle name="Normal 2 31 23" xfId="15312" xr:uid="{00000000-0005-0000-0000-0000DF3B0000}"/>
    <cellStyle name="Normal 2 31 23 2" xfId="15313" xr:uid="{00000000-0005-0000-0000-0000E03B0000}"/>
    <cellStyle name="Normal 2 31 23 3" xfId="15314" xr:uid="{00000000-0005-0000-0000-0000E13B0000}"/>
    <cellStyle name="Normal 2 31 24" xfId="15315" xr:uid="{00000000-0005-0000-0000-0000E23B0000}"/>
    <cellStyle name="Normal 2 31 24 2" xfId="15316" xr:uid="{00000000-0005-0000-0000-0000E33B0000}"/>
    <cellStyle name="Normal 2 31 24 3" xfId="15317" xr:uid="{00000000-0005-0000-0000-0000E43B0000}"/>
    <cellStyle name="Normal 2 31 25" xfId="15318" xr:uid="{00000000-0005-0000-0000-0000E53B0000}"/>
    <cellStyle name="Normal 2 31 25 2" xfId="15319" xr:uid="{00000000-0005-0000-0000-0000E63B0000}"/>
    <cellStyle name="Normal 2 31 25 3" xfId="15320" xr:uid="{00000000-0005-0000-0000-0000E73B0000}"/>
    <cellStyle name="Normal 2 31 26" xfId="15321" xr:uid="{00000000-0005-0000-0000-0000E83B0000}"/>
    <cellStyle name="Normal 2 31 26 2" xfId="15322" xr:uid="{00000000-0005-0000-0000-0000E93B0000}"/>
    <cellStyle name="Normal 2 31 26 3" xfId="15323" xr:uid="{00000000-0005-0000-0000-0000EA3B0000}"/>
    <cellStyle name="Normal 2 31 27" xfId="15324" xr:uid="{00000000-0005-0000-0000-0000EB3B0000}"/>
    <cellStyle name="Normal 2 31 27 2" xfId="15325" xr:uid="{00000000-0005-0000-0000-0000EC3B0000}"/>
    <cellStyle name="Normal 2 31 27 3" xfId="15326" xr:uid="{00000000-0005-0000-0000-0000ED3B0000}"/>
    <cellStyle name="Normal 2 31 28" xfId="15327" xr:uid="{00000000-0005-0000-0000-0000EE3B0000}"/>
    <cellStyle name="Normal 2 31 28 2" xfId="15328" xr:uid="{00000000-0005-0000-0000-0000EF3B0000}"/>
    <cellStyle name="Normal 2 31 28 3" xfId="15329" xr:uid="{00000000-0005-0000-0000-0000F03B0000}"/>
    <cellStyle name="Normal 2 31 29" xfId="15330" xr:uid="{00000000-0005-0000-0000-0000F13B0000}"/>
    <cellStyle name="Normal 2 31 29 2" xfId="15331" xr:uid="{00000000-0005-0000-0000-0000F23B0000}"/>
    <cellStyle name="Normal 2 31 29 3" xfId="15332" xr:uid="{00000000-0005-0000-0000-0000F33B0000}"/>
    <cellStyle name="Normal 2 31 3" xfId="15333" xr:uid="{00000000-0005-0000-0000-0000F43B0000}"/>
    <cellStyle name="Normal 2 31 3 2" xfId="15334" xr:uid="{00000000-0005-0000-0000-0000F53B0000}"/>
    <cellStyle name="Normal 2 31 3 3" xfId="15335" xr:uid="{00000000-0005-0000-0000-0000F63B0000}"/>
    <cellStyle name="Normal 2 31 30" xfId="15336" xr:uid="{00000000-0005-0000-0000-0000F73B0000}"/>
    <cellStyle name="Normal 2 31 30 2" xfId="15337" xr:uid="{00000000-0005-0000-0000-0000F83B0000}"/>
    <cellStyle name="Normal 2 31 30 3" xfId="15338" xr:uid="{00000000-0005-0000-0000-0000F93B0000}"/>
    <cellStyle name="Normal 2 31 31" xfId="15339" xr:uid="{00000000-0005-0000-0000-0000FA3B0000}"/>
    <cellStyle name="Normal 2 31 31 2" xfId="15340" xr:uid="{00000000-0005-0000-0000-0000FB3B0000}"/>
    <cellStyle name="Normal 2 31 31 3" xfId="15341" xr:uid="{00000000-0005-0000-0000-0000FC3B0000}"/>
    <cellStyle name="Normal 2 31 32" xfId="15342" xr:uid="{00000000-0005-0000-0000-0000FD3B0000}"/>
    <cellStyle name="Normal 2 31 32 2" xfId="15343" xr:uid="{00000000-0005-0000-0000-0000FE3B0000}"/>
    <cellStyle name="Normal 2 31 32 3" xfId="15344" xr:uid="{00000000-0005-0000-0000-0000FF3B0000}"/>
    <cellStyle name="Normal 2 31 33" xfId="15345" xr:uid="{00000000-0005-0000-0000-0000003C0000}"/>
    <cellStyle name="Normal 2 31 34" xfId="15346" xr:uid="{00000000-0005-0000-0000-0000013C0000}"/>
    <cellStyle name="Normal 2 31 34 2" xfId="15347" xr:uid="{00000000-0005-0000-0000-0000023C0000}"/>
    <cellStyle name="Normal 2 31 34 3" xfId="15348" xr:uid="{00000000-0005-0000-0000-0000033C0000}"/>
    <cellStyle name="Normal 2 31 35" xfId="15349" xr:uid="{00000000-0005-0000-0000-0000043C0000}"/>
    <cellStyle name="Normal 2 31 35 2" xfId="15350" xr:uid="{00000000-0005-0000-0000-0000053C0000}"/>
    <cellStyle name="Normal 2 31 35 3" xfId="15351" xr:uid="{00000000-0005-0000-0000-0000063C0000}"/>
    <cellStyle name="Normal 2 31 36" xfId="15352" xr:uid="{00000000-0005-0000-0000-0000073C0000}"/>
    <cellStyle name="Normal 2 31 36 2" xfId="15353" xr:uid="{00000000-0005-0000-0000-0000083C0000}"/>
    <cellStyle name="Normal 2 31 36 3" xfId="15354" xr:uid="{00000000-0005-0000-0000-0000093C0000}"/>
    <cellStyle name="Normal 2 31 37" xfId="15355" xr:uid="{00000000-0005-0000-0000-00000A3C0000}"/>
    <cellStyle name="Normal 2 31 37 2" xfId="15356" xr:uid="{00000000-0005-0000-0000-00000B3C0000}"/>
    <cellStyle name="Normal 2 31 37 3" xfId="15357" xr:uid="{00000000-0005-0000-0000-00000C3C0000}"/>
    <cellStyle name="Normal 2 31 38" xfId="15358" xr:uid="{00000000-0005-0000-0000-00000D3C0000}"/>
    <cellStyle name="Normal 2 31 38 2" xfId="15359" xr:uid="{00000000-0005-0000-0000-00000E3C0000}"/>
    <cellStyle name="Normal 2 31 38 3" xfId="15360" xr:uid="{00000000-0005-0000-0000-00000F3C0000}"/>
    <cellStyle name="Normal 2 31 4" xfId="15361" xr:uid="{00000000-0005-0000-0000-0000103C0000}"/>
    <cellStyle name="Normal 2 31 4 2" xfId="15362" xr:uid="{00000000-0005-0000-0000-0000113C0000}"/>
    <cellStyle name="Normal 2 31 4 3" xfId="15363" xr:uid="{00000000-0005-0000-0000-0000123C0000}"/>
    <cellStyle name="Normal 2 31 5" xfId="15364" xr:uid="{00000000-0005-0000-0000-0000133C0000}"/>
    <cellStyle name="Normal 2 31 5 2" xfId="15365" xr:uid="{00000000-0005-0000-0000-0000143C0000}"/>
    <cellStyle name="Normal 2 31 5 3" xfId="15366" xr:uid="{00000000-0005-0000-0000-0000153C0000}"/>
    <cellStyle name="Normal 2 31 6" xfId="15367" xr:uid="{00000000-0005-0000-0000-0000163C0000}"/>
    <cellStyle name="Normal 2 31 6 2" xfId="15368" xr:uid="{00000000-0005-0000-0000-0000173C0000}"/>
    <cellStyle name="Normal 2 31 6 3" xfId="15369" xr:uid="{00000000-0005-0000-0000-0000183C0000}"/>
    <cellStyle name="Normal 2 31 7" xfId="15370" xr:uid="{00000000-0005-0000-0000-0000193C0000}"/>
    <cellStyle name="Normal 2 31 7 2" xfId="15371" xr:uid="{00000000-0005-0000-0000-00001A3C0000}"/>
    <cellStyle name="Normal 2 31 7 3" xfId="15372" xr:uid="{00000000-0005-0000-0000-00001B3C0000}"/>
    <cellStyle name="Normal 2 31 8" xfId="15373" xr:uid="{00000000-0005-0000-0000-00001C3C0000}"/>
    <cellStyle name="Normal 2 31 8 2" xfId="15374" xr:uid="{00000000-0005-0000-0000-00001D3C0000}"/>
    <cellStyle name="Normal 2 31 8 3" xfId="15375" xr:uid="{00000000-0005-0000-0000-00001E3C0000}"/>
    <cellStyle name="Normal 2 31 9" xfId="15376" xr:uid="{00000000-0005-0000-0000-00001F3C0000}"/>
    <cellStyle name="Normal 2 31 9 2" xfId="15377" xr:uid="{00000000-0005-0000-0000-0000203C0000}"/>
    <cellStyle name="Normal 2 31 9 3" xfId="15378" xr:uid="{00000000-0005-0000-0000-0000213C0000}"/>
    <cellStyle name="Normal 2 32" xfId="15379" xr:uid="{00000000-0005-0000-0000-0000223C0000}"/>
    <cellStyle name="Normal 2 32 10" xfId="15380" xr:uid="{00000000-0005-0000-0000-0000233C0000}"/>
    <cellStyle name="Normal 2 32 10 2" xfId="15381" xr:uid="{00000000-0005-0000-0000-0000243C0000}"/>
    <cellStyle name="Normal 2 32 10 3" xfId="15382" xr:uid="{00000000-0005-0000-0000-0000253C0000}"/>
    <cellStyle name="Normal 2 32 11" xfId="15383" xr:uid="{00000000-0005-0000-0000-0000263C0000}"/>
    <cellStyle name="Normal 2 32 11 2" xfId="15384" xr:uid="{00000000-0005-0000-0000-0000273C0000}"/>
    <cellStyle name="Normal 2 32 11 3" xfId="15385" xr:uid="{00000000-0005-0000-0000-0000283C0000}"/>
    <cellStyle name="Normal 2 32 12" xfId="15386" xr:uid="{00000000-0005-0000-0000-0000293C0000}"/>
    <cellStyle name="Normal 2 32 12 2" xfId="15387" xr:uid="{00000000-0005-0000-0000-00002A3C0000}"/>
    <cellStyle name="Normal 2 32 12 3" xfId="15388" xr:uid="{00000000-0005-0000-0000-00002B3C0000}"/>
    <cellStyle name="Normal 2 32 13" xfId="15389" xr:uid="{00000000-0005-0000-0000-00002C3C0000}"/>
    <cellStyle name="Normal 2 32 13 2" xfId="15390" xr:uid="{00000000-0005-0000-0000-00002D3C0000}"/>
    <cellStyle name="Normal 2 32 13 3" xfId="15391" xr:uid="{00000000-0005-0000-0000-00002E3C0000}"/>
    <cellStyle name="Normal 2 32 14" xfId="15392" xr:uid="{00000000-0005-0000-0000-00002F3C0000}"/>
    <cellStyle name="Normal 2 32 14 2" xfId="15393" xr:uid="{00000000-0005-0000-0000-0000303C0000}"/>
    <cellStyle name="Normal 2 32 14 3" xfId="15394" xr:uid="{00000000-0005-0000-0000-0000313C0000}"/>
    <cellStyle name="Normal 2 32 15" xfId="15395" xr:uid="{00000000-0005-0000-0000-0000323C0000}"/>
    <cellStyle name="Normal 2 32 15 2" xfId="15396" xr:uid="{00000000-0005-0000-0000-0000333C0000}"/>
    <cellStyle name="Normal 2 32 15 3" xfId="15397" xr:uid="{00000000-0005-0000-0000-0000343C0000}"/>
    <cellStyle name="Normal 2 32 16" xfId="15398" xr:uid="{00000000-0005-0000-0000-0000353C0000}"/>
    <cellStyle name="Normal 2 32 16 2" xfId="15399" xr:uid="{00000000-0005-0000-0000-0000363C0000}"/>
    <cellStyle name="Normal 2 32 16 3" xfId="15400" xr:uid="{00000000-0005-0000-0000-0000373C0000}"/>
    <cellStyle name="Normal 2 32 17" xfId="15401" xr:uid="{00000000-0005-0000-0000-0000383C0000}"/>
    <cellStyle name="Normal 2 32 17 2" xfId="15402" xr:uid="{00000000-0005-0000-0000-0000393C0000}"/>
    <cellStyle name="Normal 2 32 17 3" xfId="15403" xr:uid="{00000000-0005-0000-0000-00003A3C0000}"/>
    <cellStyle name="Normal 2 32 18" xfId="15404" xr:uid="{00000000-0005-0000-0000-00003B3C0000}"/>
    <cellStyle name="Normal 2 32 18 2" xfId="15405" xr:uid="{00000000-0005-0000-0000-00003C3C0000}"/>
    <cellStyle name="Normal 2 32 18 3" xfId="15406" xr:uid="{00000000-0005-0000-0000-00003D3C0000}"/>
    <cellStyle name="Normal 2 32 19" xfId="15407" xr:uid="{00000000-0005-0000-0000-00003E3C0000}"/>
    <cellStyle name="Normal 2 32 19 2" xfId="15408" xr:uid="{00000000-0005-0000-0000-00003F3C0000}"/>
    <cellStyle name="Normal 2 32 19 3" xfId="15409" xr:uid="{00000000-0005-0000-0000-0000403C0000}"/>
    <cellStyle name="Normal 2 32 2" xfId="15410" xr:uid="{00000000-0005-0000-0000-0000413C0000}"/>
    <cellStyle name="Normal 2 32 2 2" xfId="15411" xr:uid="{00000000-0005-0000-0000-0000423C0000}"/>
    <cellStyle name="Normal 2 32 2 3" xfId="15412" xr:uid="{00000000-0005-0000-0000-0000433C0000}"/>
    <cellStyle name="Normal 2 32 20" xfId="15413" xr:uid="{00000000-0005-0000-0000-0000443C0000}"/>
    <cellStyle name="Normal 2 32 20 2" xfId="15414" xr:uid="{00000000-0005-0000-0000-0000453C0000}"/>
    <cellStyle name="Normal 2 32 20 3" xfId="15415" xr:uid="{00000000-0005-0000-0000-0000463C0000}"/>
    <cellStyle name="Normal 2 32 21" xfId="15416" xr:uid="{00000000-0005-0000-0000-0000473C0000}"/>
    <cellStyle name="Normal 2 32 21 2" xfId="15417" xr:uid="{00000000-0005-0000-0000-0000483C0000}"/>
    <cellStyle name="Normal 2 32 21 3" xfId="15418" xr:uid="{00000000-0005-0000-0000-0000493C0000}"/>
    <cellStyle name="Normal 2 32 22" xfId="15419" xr:uid="{00000000-0005-0000-0000-00004A3C0000}"/>
    <cellStyle name="Normal 2 32 22 2" xfId="15420" xr:uid="{00000000-0005-0000-0000-00004B3C0000}"/>
    <cellStyle name="Normal 2 32 22 3" xfId="15421" xr:uid="{00000000-0005-0000-0000-00004C3C0000}"/>
    <cellStyle name="Normal 2 32 23" xfId="15422" xr:uid="{00000000-0005-0000-0000-00004D3C0000}"/>
    <cellStyle name="Normal 2 32 23 2" xfId="15423" xr:uid="{00000000-0005-0000-0000-00004E3C0000}"/>
    <cellStyle name="Normal 2 32 23 3" xfId="15424" xr:uid="{00000000-0005-0000-0000-00004F3C0000}"/>
    <cellStyle name="Normal 2 32 24" xfId="15425" xr:uid="{00000000-0005-0000-0000-0000503C0000}"/>
    <cellStyle name="Normal 2 32 24 2" xfId="15426" xr:uid="{00000000-0005-0000-0000-0000513C0000}"/>
    <cellStyle name="Normal 2 32 24 3" xfId="15427" xr:uid="{00000000-0005-0000-0000-0000523C0000}"/>
    <cellStyle name="Normal 2 32 25" xfId="15428" xr:uid="{00000000-0005-0000-0000-0000533C0000}"/>
    <cellStyle name="Normal 2 32 25 2" xfId="15429" xr:uid="{00000000-0005-0000-0000-0000543C0000}"/>
    <cellStyle name="Normal 2 32 25 3" xfId="15430" xr:uid="{00000000-0005-0000-0000-0000553C0000}"/>
    <cellStyle name="Normal 2 32 26" xfId="15431" xr:uid="{00000000-0005-0000-0000-0000563C0000}"/>
    <cellStyle name="Normal 2 32 26 2" xfId="15432" xr:uid="{00000000-0005-0000-0000-0000573C0000}"/>
    <cellStyle name="Normal 2 32 26 3" xfId="15433" xr:uid="{00000000-0005-0000-0000-0000583C0000}"/>
    <cellStyle name="Normal 2 32 27" xfId="15434" xr:uid="{00000000-0005-0000-0000-0000593C0000}"/>
    <cellStyle name="Normal 2 32 27 2" xfId="15435" xr:uid="{00000000-0005-0000-0000-00005A3C0000}"/>
    <cellStyle name="Normal 2 32 27 3" xfId="15436" xr:uid="{00000000-0005-0000-0000-00005B3C0000}"/>
    <cellStyle name="Normal 2 32 28" xfId="15437" xr:uid="{00000000-0005-0000-0000-00005C3C0000}"/>
    <cellStyle name="Normal 2 32 28 2" xfId="15438" xr:uid="{00000000-0005-0000-0000-00005D3C0000}"/>
    <cellStyle name="Normal 2 32 28 3" xfId="15439" xr:uid="{00000000-0005-0000-0000-00005E3C0000}"/>
    <cellStyle name="Normal 2 32 29" xfId="15440" xr:uid="{00000000-0005-0000-0000-00005F3C0000}"/>
    <cellStyle name="Normal 2 32 29 2" xfId="15441" xr:uid="{00000000-0005-0000-0000-0000603C0000}"/>
    <cellStyle name="Normal 2 32 29 3" xfId="15442" xr:uid="{00000000-0005-0000-0000-0000613C0000}"/>
    <cellStyle name="Normal 2 32 3" xfId="15443" xr:uid="{00000000-0005-0000-0000-0000623C0000}"/>
    <cellStyle name="Normal 2 32 3 2" xfId="15444" xr:uid="{00000000-0005-0000-0000-0000633C0000}"/>
    <cellStyle name="Normal 2 32 3 3" xfId="15445" xr:uid="{00000000-0005-0000-0000-0000643C0000}"/>
    <cellStyle name="Normal 2 32 30" xfId="15446" xr:uid="{00000000-0005-0000-0000-0000653C0000}"/>
    <cellStyle name="Normal 2 32 30 2" xfId="15447" xr:uid="{00000000-0005-0000-0000-0000663C0000}"/>
    <cellStyle name="Normal 2 32 30 3" xfId="15448" xr:uid="{00000000-0005-0000-0000-0000673C0000}"/>
    <cellStyle name="Normal 2 32 31" xfId="15449" xr:uid="{00000000-0005-0000-0000-0000683C0000}"/>
    <cellStyle name="Normal 2 32 31 2" xfId="15450" xr:uid="{00000000-0005-0000-0000-0000693C0000}"/>
    <cellStyle name="Normal 2 32 31 3" xfId="15451" xr:uid="{00000000-0005-0000-0000-00006A3C0000}"/>
    <cellStyle name="Normal 2 32 32" xfId="15452" xr:uid="{00000000-0005-0000-0000-00006B3C0000}"/>
    <cellStyle name="Normal 2 32 32 2" xfId="15453" xr:uid="{00000000-0005-0000-0000-00006C3C0000}"/>
    <cellStyle name="Normal 2 32 32 3" xfId="15454" xr:uid="{00000000-0005-0000-0000-00006D3C0000}"/>
    <cellStyle name="Normal 2 32 33" xfId="15455" xr:uid="{00000000-0005-0000-0000-00006E3C0000}"/>
    <cellStyle name="Normal 2 32 34" xfId="15456" xr:uid="{00000000-0005-0000-0000-00006F3C0000}"/>
    <cellStyle name="Normal 2 32 34 2" xfId="15457" xr:uid="{00000000-0005-0000-0000-0000703C0000}"/>
    <cellStyle name="Normal 2 32 34 3" xfId="15458" xr:uid="{00000000-0005-0000-0000-0000713C0000}"/>
    <cellStyle name="Normal 2 32 35" xfId="15459" xr:uid="{00000000-0005-0000-0000-0000723C0000}"/>
    <cellStyle name="Normal 2 32 35 2" xfId="15460" xr:uid="{00000000-0005-0000-0000-0000733C0000}"/>
    <cellStyle name="Normal 2 32 35 3" xfId="15461" xr:uid="{00000000-0005-0000-0000-0000743C0000}"/>
    <cellStyle name="Normal 2 32 36" xfId="15462" xr:uid="{00000000-0005-0000-0000-0000753C0000}"/>
    <cellStyle name="Normal 2 32 36 2" xfId="15463" xr:uid="{00000000-0005-0000-0000-0000763C0000}"/>
    <cellStyle name="Normal 2 32 36 3" xfId="15464" xr:uid="{00000000-0005-0000-0000-0000773C0000}"/>
    <cellStyle name="Normal 2 32 37" xfId="15465" xr:uid="{00000000-0005-0000-0000-0000783C0000}"/>
    <cellStyle name="Normal 2 32 37 2" xfId="15466" xr:uid="{00000000-0005-0000-0000-0000793C0000}"/>
    <cellStyle name="Normal 2 32 37 3" xfId="15467" xr:uid="{00000000-0005-0000-0000-00007A3C0000}"/>
    <cellStyle name="Normal 2 32 38" xfId="15468" xr:uid="{00000000-0005-0000-0000-00007B3C0000}"/>
    <cellStyle name="Normal 2 32 38 2" xfId="15469" xr:uid="{00000000-0005-0000-0000-00007C3C0000}"/>
    <cellStyle name="Normal 2 32 38 3" xfId="15470" xr:uid="{00000000-0005-0000-0000-00007D3C0000}"/>
    <cellStyle name="Normal 2 32 4" xfId="15471" xr:uid="{00000000-0005-0000-0000-00007E3C0000}"/>
    <cellStyle name="Normal 2 32 4 2" xfId="15472" xr:uid="{00000000-0005-0000-0000-00007F3C0000}"/>
    <cellStyle name="Normal 2 32 4 3" xfId="15473" xr:uid="{00000000-0005-0000-0000-0000803C0000}"/>
    <cellStyle name="Normal 2 32 5" xfId="15474" xr:uid="{00000000-0005-0000-0000-0000813C0000}"/>
    <cellStyle name="Normal 2 32 5 2" xfId="15475" xr:uid="{00000000-0005-0000-0000-0000823C0000}"/>
    <cellStyle name="Normal 2 32 5 3" xfId="15476" xr:uid="{00000000-0005-0000-0000-0000833C0000}"/>
    <cellStyle name="Normal 2 32 6" xfId="15477" xr:uid="{00000000-0005-0000-0000-0000843C0000}"/>
    <cellStyle name="Normal 2 32 6 2" xfId="15478" xr:uid="{00000000-0005-0000-0000-0000853C0000}"/>
    <cellStyle name="Normal 2 32 6 3" xfId="15479" xr:uid="{00000000-0005-0000-0000-0000863C0000}"/>
    <cellStyle name="Normal 2 32 7" xfId="15480" xr:uid="{00000000-0005-0000-0000-0000873C0000}"/>
    <cellStyle name="Normal 2 32 7 2" xfId="15481" xr:uid="{00000000-0005-0000-0000-0000883C0000}"/>
    <cellStyle name="Normal 2 32 7 3" xfId="15482" xr:uid="{00000000-0005-0000-0000-0000893C0000}"/>
    <cellStyle name="Normal 2 32 8" xfId="15483" xr:uid="{00000000-0005-0000-0000-00008A3C0000}"/>
    <cellStyle name="Normal 2 32 8 2" xfId="15484" xr:uid="{00000000-0005-0000-0000-00008B3C0000}"/>
    <cellStyle name="Normal 2 32 8 3" xfId="15485" xr:uid="{00000000-0005-0000-0000-00008C3C0000}"/>
    <cellStyle name="Normal 2 32 9" xfId="15486" xr:uid="{00000000-0005-0000-0000-00008D3C0000}"/>
    <cellStyle name="Normal 2 32 9 2" xfId="15487" xr:uid="{00000000-0005-0000-0000-00008E3C0000}"/>
    <cellStyle name="Normal 2 32 9 3" xfId="15488" xr:uid="{00000000-0005-0000-0000-00008F3C0000}"/>
    <cellStyle name="Normal 2 33" xfId="15489" xr:uid="{00000000-0005-0000-0000-0000903C0000}"/>
    <cellStyle name="Normal 2 33 10" xfId="15490" xr:uid="{00000000-0005-0000-0000-0000913C0000}"/>
    <cellStyle name="Normal 2 33 10 2" xfId="15491" xr:uid="{00000000-0005-0000-0000-0000923C0000}"/>
    <cellStyle name="Normal 2 33 10 3" xfId="15492" xr:uid="{00000000-0005-0000-0000-0000933C0000}"/>
    <cellStyle name="Normal 2 33 11" xfId="15493" xr:uid="{00000000-0005-0000-0000-0000943C0000}"/>
    <cellStyle name="Normal 2 33 11 2" xfId="15494" xr:uid="{00000000-0005-0000-0000-0000953C0000}"/>
    <cellStyle name="Normal 2 33 11 3" xfId="15495" xr:uid="{00000000-0005-0000-0000-0000963C0000}"/>
    <cellStyle name="Normal 2 33 12" xfId="15496" xr:uid="{00000000-0005-0000-0000-0000973C0000}"/>
    <cellStyle name="Normal 2 33 12 2" xfId="15497" xr:uid="{00000000-0005-0000-0000-0000983C0000}"/>
    <cellStyle name="Normal 2 33 12 3" xfId="15498" xr:uid="{00000000-0005-0000-0000-0000993C0000}"/>
    <cellStyle name="Normal 2 33 13" xfId="15499" xr:uid="{00000000-0005-0000-0000-00009A3C0000}"/>
    <cellStyle name="Normal 2 33 13 2" xfId="15500" xr:uid="{00000000-0005-0000-0000-00009B3C0000}"/>
    <cellStyle name="Normal 2 33 13 3" xfId="15501" xr:uid="{00000000-0005-0000-0000-00009C3C0000}"/>
    <cellStyle name="Normal 2 33 14" xfId="15502" xr:uid="{00000000-0005-0000-0000-00009D3C0000}"/>
    <cellStyle name="Normal 2 33 14 2" xfId="15503" xr:uid="{00000000-0005-0000-0000-00009E3C0000}"/>
    <cellStyle name="Normal 2 33 14 3" xfId="15504" xr:uid="{00000000-0005-0000-0000-00009F3C0000}"/>
    <cellStyle name="Normal 2 33 15" xfId="15505" xr:uid="{00000000-0005-0000-0000-0000A03C0000}"/>
    <cellStyle name="Normal 2 33 15 2" xfId="15506" xr:uid="{00000000-0005-0000-0000-0000A13C0000}"/>
    <cellStyle name="Normal 2 33 15 3" xfId="15507" xr:uid="{00000000-0005-0000-0000-0000A23C0000}"/>
    <cellStyle name="Normal 2 33 16" xfId="15508" xr:uid="{00000000-0005-0000-0000-0000A33C0000}"/>
    <cellStyle name="Normal 2 33 16 2" xfId="15509" xr:uid="{00000000-0005-0000-0000-0000A43C0000}"/>
    <cellStyle name="Normal 2 33 16 3" xfId="15510" xr:uid="{00000000-0005-0000-0000-0000A53C0000}"/>
    <cellStyle name="Normal 2 33 17" xfId="15511" xr:uid="{00000000-0005-0000-0000-0000A63C0000}"/>
    <cellStyle name="Normal 2 33 17 2" xfId="15512" xr:uid="{00000000-0005-0000-0000-0000A73C0000}"/>
    <cellStyle name="Normal 2 33 17 3" xfId="15513" xr:uid="{00000000-0005-0000-0000-0000A83C0000}"/>
    <cellStyle name="Normal 2 33 18" xfId="15514" xr:uid="{00000000-0005-0000-0000-0000A93C0000}"/>
    <cellStyle name="Normal 2 33 18 2" xfId="15515" xr:uid="{00000000-0005-0000-0000-0000AA3C0000}"/>
    <cellStyle name="Normal 2 33 18 3" xfId="15516" xr:uid="{00000000-0005-0000-0000-0000AB3C0000}"/>
    <cellStyle name="Normal 2 33 19" xfId="15517" xr:uid="{00000000-0005-0000-0000-0000AC3C0000}"/>
    <cellStyle name="Normal 2 33 19 2" xfId="15518" xr:uid="{00000000-0005-0000-0000-0000AD3C0000}"/>
    <cellStyle name="Normal 2 33 19 3" xfId="15519" xr:uid="{00000000-0005-0000-0000-0000AE3C0000}"/>
    <cellStyle name="Normal 2 33 2" xfId="15520" xr:uid="{00000000-0005-0000-0000-0000AF3C0000}"/>
    <cellStyle name="Normal 2 33 2 2" xfId="15521" xr:uid="{00000000-0005-0000-0000-0000B03C0000}"/>
    <cellStyle name="Normal 2 33 2 3" xfId="15522" xr:uid="{00000000-0005-0000-0000-0000B13C0000}"/>
    <cellStyle name="Normal 2 33 20" xfId="15523" xr:uid="{00000000-0005-0000-0000-0000B23C0000}"/>
    <cellStyle name="Normal 2 33 20 2" xfId="15524" xr:uid="{00000000-0005-0000-0000-0000B33C0000}"/>
    <cellStyle name="Normal 2 33 20 3" xfId="15525" xr:uid="{00000000-0005-0000-0000-0000B43C0000}"/>
    <cellStyle name="Normal 2 33 21" xfId="15526" xr:uid="{00000000-0005-0000-0000-0000B53C0000}"/>
    <cellStyle name="Normal 2 33 21 2" xfId="15527" xr:uid="{00000000-0005-0000-0000-0000B63C0000}"/>
    <cellStyle name="Normal 2 33 21 3" xfId="15528" xr:uid="{00000000-0005-0000-0000-0000B73C0000}"/>
    <cellStyle name="Normal 2 33 22" xfId="15529" xr:uid="{00000000-0005-0000-0000-0000B83C0000}"/>
    <cellStyle name="Normal 2 33 22 2" xfId="15530" xr:uid="{00000000-0005-0000-0000-0000B93C0000}"/>
    <cellStyle name="Normal 2 33 22 3" xfId="15531" xr:uid="{00000000-0005-0000-0000-0000BA3C0000}"/>
    <cellStyle name="Normal 2 33 23" xfId="15532" xr:uid="{00000000-0005-0000-0000-0000BB3C0000}"/>
    <cellStyle name="Normal 2 33 23 2" xfId="15533" xr:uid="{00000000-0005-0000-0000-0000BC3C0000}"/>
    <cellStyle name="Normal 2 33 23 3" xfId="15534" xr:uid="{00000000-0005-0000-0000-0000BD3C0000}"/>
    <cellStyle name="Normal 2 33 24" xfId="15535" xr:uid="{00000000-0005-0000-0000-0000BE3C0000}"/>
    <cellStyle name="Normal 2 33 24 2" xfId="15536" xr:uid="{00000000-0005-0000-0000-0000BF3C0000}"/>
    <cellStyle name="Normal 2 33 24 3" xfId="15537" xr:uid="{00000000-0005-0000-0000-0000C03C0000}"/>
    <cellStyle name="Normal 2 33 25" xfId="15538" xr:uid="{00000000-0005-0000-0000-0000C13C0000}"/>
    <cellStyle name="Normal 2 33 25 2" xfId="15539" xr:uid="{00000000-0005-0000-0000-0000C23C0000}"/>
    <cellStyle name="Normal 2 33 25 3" xfId="15540" xr:uid="{00000000-0005-0000-0000-0000C33C0000}"/>
    <cellStyle name="Normal 2 33 26" xfId="15541" xr:uid="{00000000-0005-0000-0000-0000C43C0000}"/>
    <cellStyle name="Normal 2 33 26 2" xfId="15542" xr:uid="{00000000-0005-0000-0000-0000C53C0000}"/>
    <cellStyle name="Normal 2 33 26 3" xfId="15543" xr:uid="{00000000-0005-0000-0000-0000C63C0000}"/>
    <cellStyle name="Normal 2 33 27" xfId="15544" xr:uid="{00000000-0005-0000-0000-0000C73C0000}"/>
    <cellStyle name="Normal 2 33 27 2" xfId="15545" xr:uid="{00000000-0005-0000-0000-0000C83C0000}"/>
    <cellStyle name="Normal 2 33 27 3" xfId="15546" xr:uid="{00000000-0005-0000-0000-0000C93C0000}"/>
    <cellStyle name="Normal 2 33 28" xfId="15547" xr:uid="{00000000-0005-0000-0000-0000CA3C0000}"/>
    <cellStyle name="Normal 2 33 28 2" xfId="15548" xr:uid="{00000000-0005-0000-0000-0000CB3C0000}"/>
    <cellStyle name="Normal 2 33 28 3" xfId="15549" xr:uid="{00000000-0005-0000-0000-0000CC3C0000}"/>
    <cellStyle name="Normal 2 33 29" xfId="15550" xr:uid="{00000000-0005-0000-0000-0000CD3C0000}"/>
    <cellStyle name="Normal 2 33 29 2" xfId="15551" xr:uid="{00000000-0005-0000-0000-0000CE3C0000}"/>
    <cellStyle name="Normal 2 33 29 3" xfId="15552" xr:uid="{00000000-0005-0000-0000-0000CF3C0000}"/>
    <cellStyle name="Normal 2 33 3" xfId="15553" xr:uid="{00000000-0005-0000-0000-0000D03C0000}"/>
    <cellStyle name="Normal 2 33 3 2" xfId="15554" xr:uid="{00000000-0005-0000-0000-0000D13C0000}"/>
    <cellStyle name="Normal 2 33 3 3" xfId="15555" xr:uid="{00000000-0005-0000-0000-0000D23C0000}"/>
    <cellStyle name="Normal 2 33 30" xfId="15556" xr:uid="{00000000-0005-0000-0000-0000D33C0000}"/>
    <cellStyle name="Normal 2 33 30 2" xfId="15557" xr:uid="{00000000-0005-0000-0000-0000D43C0000}"/>
    <cellStyle name="Normal 2 33 30 3" xfId="15558" xr:uid="{00000000-0005-0000-0000-0000D53C0000}"/>
    <cellStyle name="Normal 2 33 31" xfId="15559" xr:uid="{00000000-0005-0000-0000-0000D63C0000}"/>
    <cellStyle name="Normal 2 33 31 2" xfId="15560" xr:uid="{00000000-0005-0000-0000-0000D73C0000}"/>
    <cellStyle name="Normal 2 33 31 3" xfId="15561" xr:uid="{00000000-0005-0000-0000-0000D83C0000}"/>
    <cellStyle name="Normal 2 33 32" xfId="15562" xr:uid="{00000000-0005-0000-0000-0000D93C0000}"/>
    <cellStyle name="Normal 2 33 32 2" xfId="15563" xr:uid="{00000000-0005-0000-0000-0000DA3C0000}"/>
    <cellStyle name="Normal 2 33 32 3" xfId="15564" xr:uid="{00000000-0005-0000-0000-0000DB3C0000}"/>
    <cellStyle name="Normal 2 33 33" xfId="15565" xr:uid="{00000000-0005-0000-0000-0000DC3C0000}"/>
    <cellStyle name="Normal 2 33 34" xfId="15566" xr:uid="{00000000-0005-0000-0000-0000DD3C0000}"/>
    <cellStyle name="Normal 2 33 34 2" xfId="15567" xr:uid="{00000000-0005-0000-0000-0000DE3C0000}"/>
    <cellStyle name="Normal 2 33 34 3" xfId="15568" xr:uid="{00000000-0005-0000-0000-0000DF3C0000}"/>
    <cellStyle name="Normal 2 33 35" xfId="15569" xr:uid="{00000000-0005-0000-0000-0000E03C0000}"/>
    <cellStyle name="Normal 2 33 35 2" xfId="15570" xr:uid="{00000000-0005-0000-0000-0000E13C0000}"/>
    <cellStyle name="Normal 2 33 35 3" xfId="15571" xr:uid="{00000000-0005-0000-0000-0000E23C0000}"/>
    <cellStyle name="Normal 2 33 36" xfId="15572" xr:uid="{00000000-0005-0000-0000-0000E33C0000}"/>
    <cellStyle name="Normal 2 33 36 2" xfId="15573" xr:uid="{00000000-0005-0000-0000-0000E43C0000}"/>
    <cellStyle name="Normal 2 33 36 3" xfId="15574" xr:uid="{00000000-0005-0000-0000-0000E53C0000}"/>
    <cellStyle name="Normal 2 33 37" xfId="15575" xr:uid="{00000000-0005-0000-0000-0000E63C0000}"/>
    <cellStyle name="Normal 2 33 37 2" xfId="15576" xr:uid="{00000000-0005-0000-0000-0000E73C0000}"/>
    <cellStyle name="Normal 2 33 37 3" xfId="15577" xr:uid="{00000000-0005-0000-0000-0000E83C0000}"/>
    <cellStyle name="Normal 2 33 38" xfId="15578" xr:uid="{00000000-0005-0000-0000-0000E93C0000}"/>
    <cellStyle name="Normal 2 33 38 2" xfId="15579" xr:uid="{00000000-0005-0000-0000-0000EA3C0000}"/>
    <cellStyle name="Normal 2 33 38 3" xfId="15580" xr:uid="{00000000-0005-0000-0000-0000EB3C0000}"/>
    <cellStyle name="Normal 2 33 4" xfId="15581" xr:uid="{00000000-0005-0000-0000-0000EC3C0000}"/>
    <cellStyle name="Normal 2 33 4 2" xfId="15582" xr:uid="{00000000-0005-0000-0000-0000ED3C0000}"/>
    <cellStyle name="Normal 2 33 4 3" xfId="15583" xr:uid="{00000000-0005-0000-0000-0000EE3C0000}"/>
    <cellStyle name="Normal 2 33 5" xfId="15584" xr:uid="{00000000-0005-0000-0000-0000EF3C0000}"/>
    <cellStyle name="Normal 2 33 5 2" xfId="15585" xr:uid="{00000000-0005-0000-0000-0000F03C0000}"/>
    <cellStyle name="Normal 2 33 5 3" xfId="15586" xr:uid="{00000000-0005-0000-0000-0000F13C0000}"/>
    <cellStyle name="Normal 2 33 6" xfId="15587" xr:uid="{00000000-0005-0000-0000-0000F23C0000}"/>
    <cellStyle name="Normal 2 33 6 2" xfId="15588" xr:uid="{00000000-0005-0000-0000-0000F33C0000}"/>
    <cellStyle name="Normal 2 33 6 3" xfId="15589" xr:uid="{00000000-0005-0000-0000-0000F43C0000}"/>
    <cellStyle name="Normal 2 33 7" xfId="15590" xr:uid="{00000000-0005-0000-0000-0000F53C0000}"/>
    <cellStyle name="Normal 2 33 7 2" xfId="15591" xr:uid="{00000000-0005-0000-0000-0000F63C0000}"/>
    <cellStyle name="Normal 2 33 7 3" xfId="15592" xr:uid="{00000000-0005-0000-0000-0000F73C0000}"/>
    <cellStyle name="Normal 2 33 8" xfId="15593" xr:uid="{00000000-0005-0000-0000-0000F83C0000}"/>
    <cellStyle name="Normal 2 33 8 2" xfId="15594" xr:uid="{00000000-0005-0000-0000-0000F93C0000}"/>
    <cellStyle name="Normal 2 33 8 3" xfId="15595" xr:uid="{00000000-0005-0000-0000-0000FA3C0000}"/>
    <cellStyle name="Normal 2 33 9" xfId="15596" xr:uid="{00000000-0005-0000-0000-0000FB3C0000}"/>
    <cellStyle name="Normal 2 33 9 2" xfId="15597" xr:uid="{00000000-0005-0000-0000-0000FC3C0000}"/>
    <cellStyle name="Normal 2 33 9 3" xfId="15598" xr:uid="{00000000-0005-0000-0000-0000FD3C0000}"/>
    <cellStyle name="Normal 2 34" xfId="15599" xr:uid="{00000000-0005-0000-0000-0000FE3C0000}"/>
    <cellStyle name="Normal 2 34 10" xfId="15600" xr:uid="{00000000-0005-0000-0000-0000FF3C0000}"/>
    <cellStyle name="Normal 2 34 10 2" xfId="15601" xr:uid="{00000000-0005-0000-0000-0000003D0000}"/>
    <cellStyle name="Normal 2 34 10 3" xfId="15602" xr:uid="{00000000-0005-0000-0000-0000013D0000}"/>
    <cellStyle name="Normal 2 34 11" xfId="15603" xr:uid="{00000000-0005-0000-0000-0000023D0000}"/>
    <cellStyle name="Normal 2 34 11 2" xfId="15604" xr:uid="{00000000-0005-0000-0000-0000033D0000}"/>
    <cellStyle name="Normal 2 34 11 3" xfId="15605" xr:uid="{00000000-0005-0000-0000-0000043D0000}"/>
    <cellStyle name="Normal 2 34 12" xfId="15606" xr:uid="{00000000-0005-0000-0000-0000053D0000}"/>
    <cellStyle name="Normal 2 34 12 2" xfId="15607" xr:uid="{00000000-0005-0000-0000-0000063D0000}"/>
    <cellStyle name="Normal 2 34 12 3" xfId="15608" xr:uid="{00000000-0005-0000-0000-0000073D0000}"/>
    <cellStyle name="Normal 2 34 13" xfId="15609" xr:uid="{00000000-0005-0000-0000-0000083D0000}"/>
    <cellStyle name="Normal 2 34 13 2" xfId="15610" xr:uid="{00000000-0005-0000-0000-0000093D0000}"/>
    <cellStyle name="Normal 2 34 13 3" xfId="15611" xr:uid="{00000000-0005-0000-0000-00000A3D0000}"/>
    <cellStyle name="Normal 2 34 14" xfId="15612" xr:uid="{00000000-0005-0000-0000-00000B3D0000}"/>
    <cellStyle name="Normal 2 34 14 2" xfId="15613" xr:uid="{00000000-0005-0000-0000-00000C3D0000}"/>
    <cellStyle name="Normal 2 34 14 3" xfId="15614" xr:uid="{00000000-0005-0000-0000-00000D3D0000}"/>
    <cellStyle name="Normal 2 34 15" xfId="15615" xr:uid="{00000000-0005-0000-0000-00000E3D0000}"/>
    <cellStyle name="Normal 2 34 15 2" xfId="15616" xr:uid="{00000000-0005-0000-0000-00000F3D0000}"/>
    <cellStyle name="Normal 2 34 15 3" xfId="15617" xr:uid="{00000000-0005-0000-0000-0000103D0000}"/>
    <cellStyle name="Normal 2 34 16" xfId="15618" xr:uid="{00000000-0005-0000-0000-0000113D0000}"/>
    <cellStyle name="Normal 2 34 16 2" xfId="15619" xr:uid="{00000000-0005-0000-0000-0000123D0000}"/>
    <cellStyle name="Normal 2 34 16 3" xfId="15620" xr:uid="{00000000-0005-0000-0000-0000133D0000}"/>
    <cellStyle name="Normal 2 34 17" xfId="15621" xr:uid="{00000000-0005-0000-0000-0000143D0000}"/>
    <cellStyle name="Normal 2 34 17 2" xfId="15622" xr:uid="{00000000-0005-0000-0000-0000153D0000}"/>
    <cellStyle name="Normal 2 34 17 3" xfId="15623" xr:uid="{00000000-0005-0000-0000-0000163D0000}"/>
    <cellStyle name="Normal 2 34 18" xfId="15624" xr:uid="{00000000-0005-0000-0000-0000173D0000}"/>
    <cellStyle name="Normal 2 34 18 2" xfId="15625" xr:uid="{00000000-0005-0000-0000-0000183D0000}"/>
    <cellStyle name="Normal 2 34 18 3" xfId="15626" xr:uid="{00000000-0005-0000-0000-0000193D0000}"/>
    <cellStyle name="Normal 2 34 19" xfId="15627" xr:uid="{00000000-0005-0000-0000-00001A3D0000}"/>
    <cellStyle name="Normal 2 34 19 2" xfId="15628" xr:uid="{00000000-0005-0000-0000-00001B3D0000}"/>
    <cellStyle name="Normal 2 34 19 3" xfId="15629" xr:uid="{00000000-0005-0000-0000-00001C3D0000}"/>
    <cellStyle name="Normal 2 34 2" xfId="15630" xr:uid="{00000000-0005-0000-0000-00001D3D0000}"/>
    <cellStyle name="Normal 2 34 2 2" xfId="15631" xr:uid="{00000000-0005-0000-0000-00001E3D0000}"/>
    <cellStyle name="Normal 2 34 2 3" xfId="15632" xr:uid="{00000000-0005-0000-0000-00001F3D0000}"/>
    <cellStyle name="Normal 2 34 20" xfId="15633" xr:uid="{00000000-0005-0000-0000-0000203D0000}"/>
    <cellStyle name="Normal 2 34 20 2" xfId="15634" xr:uid="{00000000-0005-0000-0000-0000213D0000}"/>
    <cellStyle name="Normal 2 34 20 3" xfId="15635" xr:uid="{00000000-0005-0000-0000-0000223D0000}"/>
    <cellStyle name="Normal 2 34 21" xfId="15636" xr:uid="{00000000-0005-0000-0000-0000233D0000}"/>
    <cellStyle name="Normal 2 34 21 2" xfId="15637" xr:uid="{00000000-0005-0000-0000-0000243D0000}"/>
    <cellStyle name="Normal 2 34 21 3" xfId="15638" xr:uid="{00000000-0005-0000-0000-0000253D0000}"/>
    <cellStyle name="Normal 2 34 22" xfId="15639" xr:uid="{00000000-0005-0000-0000-0000263D0000}"/>
    <cellStyle name="Normal 2 34 22 2" xfId="15640" xr:uid="{00000000-0005-0000-0000-0000273D0000}"/>
    <cellStyle name="Normal 2 34 22 3" xfId="15641" xr:uid="{00000000-0005-0000-0000-0000283D0000}"/>
    <cellStyle name="Normal 2 34 23" xfId="15642" xr:uid="{00000000-0005-0000-0000-0000293D0000}"/>
    <cellStyle name="Normal 2 34 23 2" xfId="15643" xr:uid="{00000000-0005-0000-0000-00002A3D0000}"/>
    <cellStyle name="Normal 2 34 23 3" xfId="15644" xr:uid="{00000000-0005-0000-0000-00002B3D0000}"/>
    <cellStyle name="Normal 2 34 24" xfId="15645" xr:uid="{00000000-0005-0000-0000-00002C3D0000}"/>
    <cellStyle name="Normal 2 34 24 2" xfId="15646" xr:uid="{00000000-0005-0000-0000-00002D3D0000}"/>
    <cellStyle name="Normal 2 34 24 3" xfId="15647" xr:uid="{00000000-0005-0000-0000-00002E3D0000}"/>
    <cellStyle name="Normal 2 34 25" xfId="15648" xr:uid="{00000000-0005-0000-0000-00002F3D0000}"/>
    <cellStyle name="Normal 2 34 25 2" xfId="15649" xr:uid="{00000000-0005-0000-0000-0000303D0000}"/>
    <cellStyle name="Normal 2 34 25 3" xfId="15650" xr:uid="{00000000-0005-0000-0000-0000313D0000}"/>
    <cellStyle name="Normal 2 34 26" xfId="15651" xr:uid="{00000000-0005-0000-0000-0000323D0000}"/>
    <cellStyle name="Normal 2 34 26 2" xfId="15652" xr:uid="{00000000-0005-0000-0000-0000333D0000}"/>
    <cellStyle name="Normal 2 34 26 3" xfId="15653" xr:uid="{00000000-0005-0000-0000-0000343D0000}"/>
    <cellStyle name="Normal 2 34 27" xfId="15654" xr:uid="{00000000-0005-0000-0000-0000353D0000}"/>
    <cellStyle name="Normal 2 34 27 2" xfId="15655" xr:uid="{00000000-0005-0000-0000-0000363D0000}"/>
    <cellStyle name="Normal 2 34 27 3" xfId="15656" xr:uid="{00000000-0005-0000-0000-0000373D0000}"/>
    <cellStyle name="Normal 2 34 28" xfId="15657" xr:uid="{00000000-0005-0000-0000-0000383D0000}"/>
    <cellStyle name="Normal 2 34 28 2" xfId="15658" xr:uid="{00000000-0005-0000-0000-0000393D0000}"/>
    <cellStyle name="Normal 2 34 28 3" xfId="15659" xr:uid="{00000000-0005-0000-0000-00003A3D0000}"/>
    <cellStyle name="Normal 2 34 29" xfId="15660" xr:uid="{00000000-0005-0000-0000-00003B3D0000}"/>
    <cellStyle name="Normal 2 34 29 2" xfId="15661" xr:uid="{00000000-0005-0000-0000-00003C3D0000}"/>
    <cellStyle name="Normal 2 34 29 3" xfId="15662" xr:uid="{00000000-0005-0000-0000-00003D3D0000}"/>
    <cellStyle name="Normal 2 34 3" xfId="15663" xr:uid="{00000000-0005-0000-0000-00003E3D0000}"/>
    <cellStyle name="Normal 2 34 3 2" xfId="15664" xr:uid="{00000000-0005-0000-0000-00003F3D0000}"/>
    <cellStyle name="Normal 2 34 3 3" xfId="15665" xr:uid="{00000000-0005-0000-0000-0000403D0000}"/>
    <cellStyle name="Normal 2 34 30" xfId="15666" xr:uid="{00000000-0005-0000-0000-0000413D0000}"/>
    <cellStyle name="Normal 2 34 30 2" xfId="15667" xr:uid="{00000000-0005-0000-0000-0000423D0000}"/>
    <cellStyle name="Normal 2 34 30 3" xfId="15668" xr:uid="{00000000-0005-0000-0000-0000433D0000}"/>
    <cellStyle name="Normal 2 34 31" xfId="15669" xr:uid="{00000000-0005-0000-0000-0000443D0000}"/>
    <cellStyle name="Normal 2 34 31 2" xfId="15670" xr:uid="{00000000-0005-0000-0000-0000453D0000}"/>
    <cellStyle name="Normal 2 34 31 3" xfId="15671" xr:uid="{00000000-0005-0000-0000-0000463D0000}"/>
    <cellStyle name="Normal 2 34 32" xfId="15672" xr:uid="{00000000-0005-0000-0000-0000473D0000}"/>
    <cellStyle name="Normal 2 34 32 2" xfId="15673" xr:uid="{00000000-0005-0000-0000-0000483D0000}"/>
    <cellStyle name="Normal 2 34 32 3" xfId="15674" xr:uid="{00000000-0005-0000-0000-0000493D0000}"/>
    <cellStyle name="Normal 2 34 33" xfId="15675" xr:uid="{00000000-0005-0000-0000-00004A3D0000}"/>
    <cellStyle name="Normal 2 34 34" xfId="15676" xr:uid="{00000000-0005-0000-0000-00004B3D0000}"/>
    <cellStyle name="Normal 2 34 34 2" xfId="15677" xr:uid="{00000000-0005-0000-0000-00004C3D0000}"/>
    <cellStyle name="Normal 2 34 34 3" xfId="15678" xr:uid="{00000000-0005-0000-0000-00004D3D0000}"/>
    <cellStyle name="Normal 2 34 35" xfId="15679" xr:uid="{00000000-0005-0000-0000-00004E3D0000}"/>
    <cellStyle name="Normal 2 34 35 2" xfId="15680" xr:uid="{00000000-0005-0000-0000-00004F3D0000}"/>
    <cellStyle name="Normal 2 34 35 3" xfId="15681" xr:uid="{00000000-0005-0000-0000-0000503D0000}"/>
    <cellStyle name="Normal 2 34 36" xfId="15682" xr:uid="{00000000-0005-0000-0000-0000513D0000}"/>
    <cellStyle name="Normal 2 34 36 2" xfId="15683" xr:uid="{00000000-0005-0000-0000-0000523D0000}"/>
    <cellStyle name="Normal 2 34 36 3" xfId="15684" xr:uid="{00000000-0005-0000-0000-0000533D0000}"/>
    <cellStyle name="Normal 2 34 37" xfId="15685" xr:uid="{00000000-0005-0000-0000-0000543D0000}"/>
    <cellStyle name="Normal 2 34 37 2" xfId="15686" xr:uid="{00000000-0005-0000-0000-0000553D0000}"/>
    <cellStyle name="Normal 2 34 37 3" xfId="15687" xr:uid="{00000000-0005-0000-0000-0000563D0000}"/>
    <cellStyle name="Normal 2 34 38" xfId="15688" xr:uid="{00000000-0005-0000-0000-0000573D0000}"/>
    <cellStyle name="Normal 2 34 38 2" xfId="15689" xr:uid="{00000000-0005-0000-0000-0000583D0000}"/>
    <cellStyle name="Normal 2 34 38 3" xfId="15690" xr:uid="{00000000-0005-0000-0000-0000593D0000}"/>
    <cellStyle name="Normal 2 34 4" xfId="15691" xr:uid="{00000000-0005-0000-0000-00005A3D0000}"/>
    <cellStyle name="Normal 2 34 4 2" xfId="15692" xr:uid="{00000000-0005-0000-0000-00005B3D0000}"/>
    <cellStyle name="Normal 2 34 4 3" xfId="15693" xr:uid="{00000000-0005-0000-0000-00005C3D0000}"/>
    <cellStyle name="Normal 2 34 5" xfId="15694" xr:uid="{00000000-0005-0000-0000-00005D3D0000}"/>
    <cellStyle name="Normal 2 34 5 2" xfId="15695" xr:uid="{00000000-0005-0000-0000-00005E3D0000}"/>
    <cellStyle name="Normal 2 34 5 3" xfId="15696" xr:uid="{00000000-0005-0000-0000-00005F3D0000}"/>
    <cellStyle name="Normal 2 34 6" xfId="15697" xr:uid="{00000000-0005-0000-0000-0000603D0000}"/>
    <cellStyle name="Normal 2 34 6 2" xfId="15698" xr:uid="{00000000-0005-0000-0000-0000613D0000}"/>
    <cellStyle name="Normal 2 34 6 3" xfId="15699" xr:uid="{00000000-0005-0000-0000-0000623D0000}"/>
    <cellStyle name="Normal 2 34 7" xfId="15700" xr:uid="{00000000-0005-0000-0000-0000633D0000}"/>
    <cellStyle name="Normal 2 34 7 2" xfId="15701" xr:uid="{00000000-0005-0000-0000-0000643D0000}"/>
    <cellStyle name="Normal 2 34 7 3" xfId="15702" xr:uid="{00000000-0005-0000-0000-0000653D0000}"/>
    <cellStyle name="Normal 2 34 8" xfId="15703" xr:uid="{00000000-0005-0000-0000-0000663D0000}"/>
    <cellStyle name="Normal 2 34 8 2" xfId="15704" xr:uid="{00000000-0005-0000-0000-0000673D0000}"/>
    <cellStyle name="Normal 2 34 8 3" xfId="15705" xr:uid="{00000000-0005-0000-0000-0000683D0000}"/>
    <cellStyle name="Normal 2 34 9" xfId="15706" xr:uid="{00000000-0005-0000-0000-0000693D0000}"/>
    <cellStyle name="Normal 2 34 9 2" xfId="15707" xr:uid="{00000000-0005-0000-0000-00006A3D0000}"/>
    <cellStyle name="Normal 2 34 9 3" xfId="15708" xr:uid="{00000000-0005-0000-0000-00006B3D0000}"/>
    <cellStyle name="Normal 2 35" xfId="15709" xr:uid="{00000000-0005-0000-0000-00006C3D0000}"/>
    <cellStyle name="Normal 2 35 10" xfId="15710" xr:uid="{00000000-0005-0000-0000-00006D3D0000}"/>
    <cellStyle name="Normal 2 35 10 2" xfId="15711" xr:uid="{00000000-0005-0000-0000-00006E3D0000}"/>
    <cellStyle name="Normal 2 35 10 3" xfId="15712" xr:uid="{00000000-0005-0000-0000-00006F3D0000}"/>
    <cellStyle name="Normal 2 35 11" xfId="15713" xr:uid="{00000000-0005-0000-0000-0000703D0000}"/>
    <cellStyle name="Normal 2 35 11 2" xfId="15714" xr:uid="{00000000-0005-0000-0000-0000713D0000}"/>
    <cellStyle name="Normal 2 35 11 3" xfId="15715" xr:uid="{00000000-0005-0000-0000-0000723D0000}"/>
    <cellStyle name="Normal 2 35 12" xfId="15716" xr:uid="{00000000-0005-0000-0000-0000733D0000}"/>
    <cellStyle name="Normal 2 35 12 2" xfId="15717" xr:uid="{00000000-0005-0000-0000-0000743D0000}"/>
    <cellStyle name="Normal 2 35 12 3" xfId="15718" xr:uid="{00000000-0005-0000-0000-0000753D0000}"/>
    <cellStyle name="Normal 2 35 13" xfId="15719" xr:uid="{00000000-0005-0000-0000-0000763D0000}"/>
    <cellStyle name="Normal 2 35 13 2" xfId="15720" xr:uid="{00000000-0005-0000-0000-0000773D0000}"/>
    <cellStyle name="Normal 2 35 13 3" xfId="15721" xr:uid="{00000000-0005-0000-0000-0000783D0000}"/>
    <cellStyle name="Normal 2 35 14" xfId="15722" xr:uid="{00000000-0005-0000-0000-0000793D0000}"/>
    <cellStyle name="Normal 2 35 14 2" xfId="15723" xr:uid="{00000000-0005-0000-0000-00007A3D0000}"/>
    <cellStyle name="Normal 2 35 14 3" xfId="15724" xr:uid="{00000000-0005-0000-0000-00007B3D0000}"/>
    <cellStyle name="Normal 2 35 15" xfId="15725" xr:uid="{00000000-0005-0000-0000-00007C3D0000}"/>
    <cellStyle name="Normal 2 35 15 2" xfId="15726" xr:uid="{00000000-0005-0000-0000-00007D3D0000}"/>
    <cellStyle name="Normal 2 35 15 3" xfId="15727" xr:uid="{00000000-0005-0000-0000-00007E3D0000}"/>
    <cellStyle name="Normal 2 35 16" xfId="15728" xr:uid="{00000000-0005-0000-0000-00007F3D0000}"/>
    <cellStyle name="Normal 2 35 16 2" xfId="15729" xr:uid="{00000000-0005-0000-0000-0000803D0000}"/>
    <cellStyle name="Normal 2 35 16 3" xfId="15730" xr:uid="{00000000-0005-0000-0000-0000813D0000}"/>
    <cellStyle name="Normal 2 35 17" xfId="15731" xr:uid="{00000000-0005-0000-0000-0000823D0000}"/>
    <cellStyle name="Normal 2 35 17 2" xfId="15732" xr:uid="{00000000-0005-0000-0000-0000833D0000}"/>
    <cellStyle name="Normal 2 35 17 3" xfId="15733" xr:uid="{00000000-0005-0000-0000-0000843D0000}"/>
    <cellStyle name="Normal 2 35 18" xfId="15734" xr:uid="{00000000-0005-0000-0000-0000853D0000}"/>
    <cellStyle name="Normal 2 35 18 2" xfId="15735" xr:uid="{00000000-0005-0000-0000-0000863D0000}"/>
    <cellStyle name="Normal 2 35 18 3" xfId="15736" xr:uid="{00000000-0005-0000-0000-0000873D0000}"/>
    <cellStyle name="Normal 2 35 19" xfId="15737" xr:uid="{00000000-0005-0000-0000-0000883D0000}"/>
    <cellStyle name="Normal 2 35 19 2" xfId="15738" xr:uid="{00000000-0005-0000-0000-0000893D0000}"/>
    <cellStyle name="Normal 2 35 19 3" xfId="15739" xr:uid="{00000000-0005-0000-0000-00008A3D0000}"/>
    <cellStyle name="Normal 2 35 2" xfId="15740" xr:uid="{00000000-0005-0000-0000-00008B3D0000}"/>
    <cellStyle name="Normal 2 35 2 2" xfId="15741" xr:uid="{00000000-0005-0000-0000-00008C3D0000}"/>
    <cellStyle name="Normal 2 35 2 3" xfId="15742" xr:uid="{00000000-0005-0000-0000-00008D3D0000}"/>
    <cellStyle name="Normal 2 35 20" xfId="15743" xr:uid="{00000000-0005-0000-0000-00008E3D0000}"/>
    <cellStyle name="Normal 2 35 20 2" xfId="15744" xr:uid="{00000000-0005-0000-0000-00008F3D0000}"/>
    <cellStyle name="Normal 2 35 20 3" xfId="15745" xr:uid="{00000000-0005-0000-0000-0000903D0000}"/>
    <cellStyle name="Normal 2 35 21" xfId="15746" xr:uid="{00000000-0005-0000-0000-0000913D0000}"/>
    <cellStyle name="Normal 2 35 21 2" xfId="15747" xr:uid="{00000000-0005-0000-0000-0000923D0000}"/>
    <cellStyle name="Normal 2 35 21 3" xfId="15748" xr:uid="{00000000-0005-0000-0000-0000933D0000}"/>
    <cellStyle name="Normal 2 35 22" xfId="15749" xr:uid="{00000000-0005-0000-0000-0000943D0000}"/>
    <cellStyle name="Normal 2 35 22 2" xfId="15750" xr:uid="{00000000-0005-0000-0000-0000953D0000}"/>
    <cellStyle name="Normal 2 35 22 3" xfId="15751" xr:uid="{00000000-0005-0000-0000-0000963D0000}"/>
    <cellStyle name="Normal 2 35 23" xfId="15752" xr:uid="{00000000-0005-0000-0000-0000973D0000}"/>
    <cellStyle name="Normal 2 35 23 2" xfId="15753" xr:uid="{00000000-0005-0000-0000-0000983D0000}"/>
    <cellStyle name="Normal 2 35 23 3" xfId="15754" xr:uid="{00000000-0005-0000-0000-0000993D0000}"/>
    <cellStyle name="Normal 2 35 24" xfId="15755" xr:uid="{00000000-0005-0000-0000-00009A3D0000}"/>
    <cellStyle name="Normal 2 35 24 2" xfId="15756" xr:uid="{00000000-0005-0000-0000-00009B3D0000}"/>
    <cellStyle name="Normal 2 35 24 3" xfId="15757" xr:uid="{00000000-0005-0000-0000-00009C3D0000}"/>
    <cellStyle name="Normal 2 35 25" xfId="15758" xr:uid="{00000000-0005-0000-0000-00009D3D0000}"/>
    <cellStyle name="Normal 2 35 25 2" xfId="15759" xr:uid="{00000000-0005-0000-0000-00009E3D0000}"/>
    <cellStyle name="Normal 2 35 25 3" xfId="15760" xr:uid="{00000000-0005-0000-0000-00009F3D0000}"/>
    <cellStyle name="Normal 2 35 26" xfId="15761" xr:uid="{00000000-0005-0000-0000-0000A03D0000}"/>
    <cellStyle name="Normal 2 35 26 2" xfId="15762" xr:uid="{00000000-0005-0000-0000-0000A13D0000}"/>
    <cellStyle name="Normal 2 35 26 3" xfId="15763" xr:uid="{00000000-0005-0000-0000-0000A23D0000}"/>
    <cellStyle name="Normal 2 35 27" xfId="15764" xr:uid="{00000000-0005-0000-0000-0000A33D0000}"/>
    <cellStyle name="Normal 2 35 27 2" xfId="15765" xr:uid="{00000000-0005-0000-0000-0000A43D0000}"/>
    <cellStyle name="Normal 2 35 27 3" xfId="15766" xr:uid="{00000000-0005-0000-0000-0000A53D0000}"/>
    <cellStyle name="Normal 2 35 28" xfId="15767" xr:uid="{00000000-0005-0000-0000-0000A63D0000}"/>
    <cellStyle name="Normal 2 35 28 2" xfId="15768" xr:uid="{00000000-0005-0000-0000-0000A73D0000}"/>
    <cellStyle name="Normal 2 35 28 3" xfId="15769" xr:uid="{00000000-0005-0000-0000-0000A83D0000}"/>
    <cellStyle name="Normal 2 35 29" xfId="15770" xr:uid="{00000000-0005-0000-0000-0000A93D0000}"/>
    <cellStyle name="Normal 2 35 29 2" xfId="15771" xr:uid="{00000000-0005-0000-0000-0000AA3D0000}"/>
    <cellStyle name="Normal 2 35 29 3" xfId="15772" xr:uid="{00000000-0005-0000-0000-0000AB3D0000}"/>
    <cellStyle name="Normal 2 35 3" xfId="15773" xr:uid="{00000000-0005-0000-0000-0000AC3D0000}"/>
    <cellStyle name="Normal 2 35 3 2" xfId="15774" xr:uid="{00000000-0005-0000-0000-0000AD3D0000}"/>
    <cellStyle name="Normal 2 35 3 3" xfId="15775" xr:uid="{00000000-0005-0000-0000-0000AE3D0000}"/>
    <cellStyle name="Normal 2 35 30" xfId="15776" xr:uid="{00000000-0005-0000-0000-0000AF3D0000}"/>
    <cellStyle name="Normal 2 35 30 2" xfId="15777" xr:uid="{00000000-0005-0000-0000-0000B03D0000}"/>
    <cellStyle name="Normal 2 35 30 3" xfId="15778" xr:uid="{00000000-0005-0000-0000-0000B13D0000}"/>
    <cellStyle name="Normal 2 35 31" xfId="15779" xr:uid="{00000000-0005-0000-0000-0000B23D0000}"/>
    <cellStyle name="Normal 2 35 31 2" xfId="15780" xr:uid="{00000000-0005-0000-0000-0000B33D0000}"/>
    <cellStyle name="Normal 2 35 31 3" xfId="15781" xr:uid="{00000000-0005-0000-0000-0000B43D0000}"/>
    <cellStyle name="Normal 2 35 32" xfId="15782" xr:uid="{00000000-0005-0000-0000-0000B53D0000}"/>
    <cellStyle name="Normal 2 35 32 2" xfId="15783" xr:uid="{00000000-0005-0000-0000-0000B63D0000}"/>
    <cellStyle name="Normal 2 35 32 3" xfId="15784" xr:uid="{00000000-0005-0000-0000-0000B73D0000}"/>
    <cellStyle name="Normal 2 35 33" xfId="15785" xr:uid="{00000000-0005-0000-0000-0000B83D0000}"/>
    <cellStyle name="Normal 2 35 34" xfId="15786" xr:uid="{00000000-0005-0000-0000-0000B93D0000}"/>
    <cellStyle name="Normal 2 35 34 2" xfId="15787" xr:uid="{00000000-0005-0000-0000-0000BA3D0000}"/>
    <cellStyle name="Normal 2 35 34 3" xfId="15788" xr:uid="{00000000-0005-0000-0000-0000BB3D0000}"/>
    <cellStyle name="Normal 2 35 35" xfId="15789" xr:uid="{00000000-0005-0000-0000-0000BC3D0000}"/>
    <cellStyle name="Normal 2 35 35 2" xfId="15790" xr:uid="{00000000-0005-0000-0000-0000BD3D0000}"/>
    <cellStyle name="Normal 2 35 35 3" xfId="15791" xr:uid="{00000000-0005-0000-0000-0000BE3D0000}"/>
    <cellStyle name="Normal 2 35 36" xfId="15792" xr:uid="{00000000-0005-0000-0000-0000BF3D0000}"/>
    <cellStyle name="Normal 2 35 36 2" xfId="15793" xr:uid="{00000000-0005-0000-0000-0000C03D0000}"/>
    <cellStyle name="Normal 2 35 36 3" xfId="15794" xr:uid="{00000000-0005-0000-0000-0000C13D0000}"/>
    <cellStyle name="Normal 2 35 37" xfId="15795" xr:uid="{00000000-0005-0000-0000-0000C23D0000}"/>
    <cellStyle name="Normal 2 35 37 2" xfId="15796" xr:uid="{00000000-0005-0000-0000-0000C33D0000}"/>
    <cellStyle name="Normal 2 35 37 3" xfId="15797" xr:uid="{00000000-0005-0000-0000-0000C43D0000}"/>
    <cellStyle name="Normal 2 35 38" xfId="15798" xr:uid="{00000000-0005-0000-0000-0000C53D0000}"/>
    <cellStyle name="Normal 2 35 38 2" xfId="15799" xr:uid="{00000000-0005-0000-0000-0000C63D0000}"/>
    <cellStyle name="Normal 2 35 38 3" xfId="15800" xr:uid="{00000000-0005-0000-0000-0000C73D0000}"/>
    <cellStyle name="Normal 2 35 4" xfId="15801" xr:uid="{00000000-0005-0000-0000-0000C83D0000}"/>
    <cellStyle name="Normal 2 35 4 2" xfId="15802" xr:uid="{00000000-0005-0000-0000-0000C93D0000}"/>
    <cellStyle name="Normal 2 35 4 3" xfId="15803" xr:uid="{00000000-0005-0000-0000-0000CA3D0000}"/>
    <cellStyle name="Normal 2 35 5" xfId="15804" xr:uid="{00000000-0005-0000-0000-0000CB3D0000}"/>
    <cellStyle name="Normal 2 35 5 2" xfId="15805" xr:uid="{00000000-0005-0000-0000-0000CC3D0000}"/>
    <cellStyle name="Normal 2 35 5 3" xfId="15806" xr:uid="{00000000-0005-0000-0000-0000CD3D0000}"/>
    <cellStyle name="Normal 2 35 6" xfId="15807" xr:uid="{00000000-0005-0000-0000-0000CE3D0000}"/>
    <cellStyle name="Normal 2 35 6 2" xfId="15808" xr:uid="{00000000-0005-0000-0000-0000CF3D0000}"/>
    <cellStyle name="Normal 2 35 6 3" xfId="15809" xr:uid="{00000000-0005-0000-0000-0000D03D0000}"/>
    <cellStyle name="Normal 2 35 7" xfId="15810" xr:uid="{00000000-0005-0000-0000-0000D13D0000}"/>
    <cellStyle name="Normal 2 35 7 2" xfId="15811" xr:uid="{00000000-0005-0000-0000-0000D23D0000}"/>
    <cellStyle name="Normal 2 35 7 3" xfId="15812" xr:uid="{00000000-0005-0000-0000-0000D33D0000}"/>
    <cellStyle name="Normal 2 35 8" xfId="15813" xr:uid="{00000000-0005-0000-0000-0000D43D0000}"/>
    <cellStyle name="Normal 2 35 8 2" xfId="15814" xr:uid="{00000000-0005-0000-0000-0000D53D0000}"/>
    <cellStyle name="Normal 2 35 8 3" xfId="15815" xr:uid="{00000000-0005-0000-0000-0000D63D0000}"/>
    <cellStyle name="Normal 2 35 9" xfId="15816" xr:uid="{00000000-0005-0000-0000-0000D73D0000}"/>
    <cellStyle name="Normal 2 35 9 2" xfId="15817" xr:uid="{00000000-0005-0000-0000-0000D83D0000}"/>
    <cellStyle name="Normal 2 35 9 3" xfId="15818" xr:uid="{00000000-0005-0000-0000-0000D93D0000}"/>
    <cellStyle name="Normal 2 36" xfId="15819" xr:uid="{00000000-0005-0000-0000-0000DA3D0000}"/>
    <cellStyle name="Normal 2 36 10" xfId="15820" xr:uid="{00000000-0005-0000-0000-0000DB3D0000}"/>
    <cellStyle name="Normal 2 36 10 2" xfId="15821" xr:uid="{00000000-0005-0000-0000-0000DC3D0000}"/>
    <cellStyle name="Normal 2 36 10 3" xfId="15822" xr:uid="{00000000-0005-0000-0000-0000DD3D0000}"/>
    <cellStyle name="Normal 2 36 11" xfId="15823" xr:uid="{00000000-0005-0000-0000-0000DE3D0000}"/>
    <cellStyle name="Normal 2 36 11 2" xfId="15824" xr:uid="{00000000-0005-0000-0000-0000DF3D0000}"/>
    <cellStyle name="Normal 2 36 11 3" xfId="15825" xr:uid="{00000000-0005-0000-0000-0000E03D0000}"/>
    <cellStyle name="Normal 2 36 12" xfId="15826" xr:uid="{00000000-0005-0000-0000-0000E13D0000}"/>
    <cellStyle name="Normal 2 36 12 2" xfId="15827" xr:uid="{00000000-0005-0000-0000-0000E23D0000}"/>
    <cellStyle name="Normal 2 36 12 3" xfId="15828" xr:uid="{00000000-0005-0000-0000-0000E33D0000}"/>
    <cellStyle name="Normal 2 36 13" xfId="15829" xr:uid="{00000000-0005-0000-0000-0000E43D0000}"/>
    <cellStyle name="Normal 2 36 13 2" xfId="15830" xr:uid="{00000000-0005-0000-0000-0000E53D0000}"/>
    <cellStyle name="Normal 2 36 13 3" xfId="15831" xr:uid="{00000000-0005-0000-0000-0000E63D0000}"/>
    <cellStyle name="Normal 2 36 14" xfId="15832" xr:uid="{00000000-0005-0000-0000-0000E73D0000}"/>
    <cellStyle name="Normal 2 36 14 2" xfId="15833" xr:uid="{00000000-0005-0000-0000-0000E83D0000}"/>
    <cellStyle name="Normal 2 36 14 3" xfId="15834" xr:uid="{00000000-0005-0000-0000-0000E93D0000}"/>
    <cellStyle name="Normal 2 36 15" xfId="15835" xr:uid="{00000000-0005-0000-0000-0000EA3D0000}"/>
    <cellStyle name="Normal 2 36 15 2" xfId="15836" xr:uid="{00000000-0005-0000-0000-0000EB3D0000}"/>
    <cellStyle name="Normal 2 36 15 3" xfId="15837" xr:uid="{00000000-0005-0000-0000-0000EC3D0000}"/>
    <cellStyle name="Normal 2 36 16" xfId="15838" xr:uid="{00000000-0005-0000-0000-0000ED3D0000}"/>
    <cellStyle name="Normal 2 36 16 2" xfId="15839" xr:uid="{00000000-0005-0000-0000-0000EE3D0000}"/>
    <cellStyle name="Normal 2 36 16 3" xfId="15840" xr:uid="{00000000-0005-0000-0000-0000EF3D0000}"/>
    <cellStyle name="Normal 2 36 17" xfId="15841" xr:uid="{00000000-0005-0000-0000-0000F03D0000}"/>
    <cellStyle name="Normal 2 36 17 2" xfId="15842" xr:uid="{00000000-0005-0000-0000-0000F13D0000}"/>
    <cellStyle name="Normal 2 36 17 3" xfId="15843" xr:uid="{00000000-0005-0000-0000-0000F23D0000}"/>
    <cellStyle name="Normal 2 36 18" xfId="15844" xr:uid="{00000000-0005-0000-0000-0000F33D0000}"/>
    <cellStyle name="Normal 2 36 18 2" xfId="15845" xr:uid="{00000000-0005-0000-0000-0000F43D0000}"/>
    <cellStyle name="Normal 2 36 18 3" xfId="15846" xr:uid="{00000000-0005-0000-0000-0000F53D0000}"/>
    <cellStyle name="Normal 2 36 19" xfId="15847" xr:uid="{00000000-0005-0000-0000-0000F63D0000}"/>
    <cellStyle name="Normal 2 36 19 2" xfId="15848" xr:uid="{00000000-0005-0000-0000-0000F73D0000}"/>
    <cellStyle name="Normal 2 36 19 3" xfId="15849" xr:uid="{00000000-0005-0000-0000-0000F83D0000}"/>
    <cellStyle name="Normal 2 36 2" xfId="15850" xr:uid="{00000000-0005-0000-0000-0000F93D0000}"/>
    <cellStyle name="Normal 2 36 2 2" xfId="15851" xr:uid="{00000000-0005-0000-0000-0000FA3D0000}"/>
    <cellStyle name="Normal 2 36 2 3" xfId="15852" xr:uid="{00000000-0005-0000-0000-0000FB3D0000}"/>
    <cellStyle name="Normal 2 36 20" xfId="15853" xr:uid="{00000000-0005-0000-0000-0000FC3D0000}"/>
    <cellStyle name="Normal 2 36 20 2" xfId="15854" xr:uid="{00000000-0005-0000-0000-0000FD3D0000}"/>
    <cellStyle name="Normal 2 36 20 3" xfId="15855" xr:uid="{00000000-0005-0000-0000-0000FE3D0000}"/>
    <cellStyle name="Normal 2 36 21" xfId="15856" xr:uid="{00000000-0005-0000-0000-0000FF3D0000}"/>
    <cellStyle name="Normal 2 36 21 2" xfId="15857" xr:uid="{00000000-0005-0000-0000-0000003E0000}"/>
    <cellStyle name="Normal 2 36 21 3" xfId="15858" xr:uid="{00000000-0005-0000-0000-0000013E0000}"/>
    <cellStyle name="Normal 2 36 22" xfId="15859" xr:uid="{00000000-0005-0000-0000-0000023E0000}"/>
    <cellStyle name="Normal 2 36 22 2" xfId="15860" xr:uid="{00000000-0005-0000-0000-0000033E0000}"/>
    <cellStyle name="Normal 2 36 22 3" xfId="15861" xr:uid="{00000000-0005-0000-0000-0000043E0000}"/>
    <cellStyle name="Normal 2 36 23" xfId="15862" xr:uid="{00000000-0005-0000-0000-0000053E0000}"/>
    <cellStyle name="Normal 2 36 23 2" xfId="15863" xr:uid="{00000000-0005-0000-0000-0000063E0000}"/>
    <cellStyle name="Normal 2 36 23 3" xfId="15864" xr:uid="{00000000-0005-0000-0000-0000073E0000}"/>
    <cellStyle name="Normal 2 36 24" xfId="15865" xr:uid="{00000000-0005-0000-0000-0000083E0000}"/>
    <cellStyle name="Normal 2 36 24 2" xfId="15866" xr:uid="{00000000-0005-0000-0000-0000093E0000}"/>
    <cellStyle name="Normal 2 36 24 3" xfId="15867" xr:uid="{00000000-0005-0000-0000-00000A3E0000}"/>
    <cellStyle name="Normal 2 36 25" xfId="15868" xr:uid="{00000000-0005-0000-0000-00000B3E0000}"/>
    <cellStyle name="Normal 2 36 25 2" xfId="15869" xr:uid="{00000000-0005-0000-0000-00000C3E0000}"/>
    <cellStyle name="Normal 2 36 25 3" xfId="15870" xr:uid="{00000000-0005-0000-0000-00000D3E0000}"/>
    <cellStyle name="Normal 2 36 26" xfId="15871" xr:uid="{00000000-0005-0000-0000-00000E3E0000}"/>
    <cellStyle name="Normal 2 36 26 2" xfId="15872" xr:uid="{00000000-0005-0000-0000-00000F3E0000}"/>
    <cellStyle name="Normal 2 36 26 3" xfId="15873" xr:uid="{00000000-0005-0000-0000-0000103E0000}"/>
    <cellStyle name="Normal 2 36 27" xfId="15874" xr:uid="{00000000-0005-0000-0000-0000113E0000}"/>
    <cellStyle name="Normal 2 36 27 2" xfId="15875" xr:uid="{00000000-0005-0000-0000-0000123E0000}"/>
    <cellStyle name="Normal 2 36 27 3" xfId="15876" xr:uid="{00000000-0005-0000-0000-0000133E0000}"/>
    <cellStyle name="Normal 2 36 28" xfId="15877" xr:uid="{00000000-0005-0000-0000-0000143E0000}"/>
    <cellStyle name="Normal 2 36 28 2" xfId="15878" xr:uid="{00000000-0005-0000-0000-0000153E0000}"/>
    <cellStyle name="Normal 2 36 28 3" xfId="15879" xr:uid="{00000000-0005-0000-0000-0000163E0000}"/>
    <cellStyle name="Normal 2 36 29" xfId="15880" xr:uid="{00000000-0005-0000-0000-0000173E0000}"/>
    <cellStyle name="Normal 2 36 29 2" xfId="15881" xr:uid="{00000000-0005-0000-0000-0000183E0000}"/>
    <cellStyle name="Normal 2 36 29 3" xfId="15882" xr:uid="{00000000-0005-0000-0000-0000193E0000}"/>
    <cellStyle name="Normal 2 36 3" xfId="15883" xr:uid="{00000000-0005-0000-0000-00001A3E0000}"/>
    <cellStyle name="Normal 2 36 3 2" xfId="15884" xr:uid="{00000000-0005-0000-0000-00001B3E0000}"/>
    <cellStyle name="Normal 2 36 3 3" xfId="15885" xr:uid="{00000000-0005-0000-0000-00001C3E0000}"/>
    <cellStyle name="Normal 2 36 30" xfId="15886" xr:uid="{00000000-0005-0000-0000-00001D3E0000}"/>
    <cellStyle name="Normal 2 36 30 2" xfId="15887" xr:uid="{00000000-0005-0000-0000-00001E3E0000}"/>
    <cellStyle name="Normal 2 36 30 3" xfId="15888" xr:uid="{00000000-0005-0000-0000-00001F3E0000}"/>
    <cellStyle name="Normal 2 36 31" xfId="15889" xr:uid="{00000000-0005-0000-0000-0000203E0000}"/>
    <cellStyle name="Normal 2 36 31 2" xfId="15890" xr:uid="{00000000-0005-0000-0000-0000213E0000}"/>
    <cellStyle name="Normal 2 36 31 3" xfId="15891" xr:uid="{00000000-0005-0000-0000-0000223E0000}"/>
    <cellStyle name="Normal 2 36 32" xfId="15892" xr:uid="{00000000-0005-0000-0000-0000233E0000}"/>
    <cellStyle name="Normal 2 36 32 2" xfId="15893" xr:uid="{00000000-0005-0000-0000-0000243E0000}"/>
    <cellStyle name="Normal 2 36 32 3" xfId="15894" xr:uid="{00000000-0005-0000-0000-0000253E0000}"/>
    <cellStyle name="Normal 2 36 33" xfId="15895" xr:uid="{00000000-0005-0000-0000-0000263E0000}"/>
    <cellStyle name="Normal 2 36 34" xfId="15896" xr:uid="{00000000-0005-0000-0000-0000273E0000}"/>
    <cellStyle name="Normal 2 36 34 2" xfId="15897" xr:uid="{00000000-0005-0000-0000-0000283E0000}"/>
    <cellStyle name="Normal 2 36 34 3" xfId="15898" xr:uid="{00000000-0005-0000-0000-0000293E0000}"/>
    <cellStyle name="Normal 2 36 35" xfId="15899" xr:uid="{00000000-0005-0000-0000-00002A3E0000}"/>
    <cellStyle name="Normal 2 36 35 2" xfId="15900" xr:uid="{00000000-0005-0000-0000-00002B3E0000}"/>
    <cellStyle name="Normal 2 36 35 3" xfId="15901" xr:uid="{00000000-0005-0000-0000-00002C3E0000}"/>
    <cellStyle name="Normal 2 36 36" xfId="15902" xr:uid="{00000000-0005-0000-0000-00002D3E0000}"/>
    <cellStyle name="Normal 2 36 36 2" xfId="15903" xr:uid="{00000000-0005-0000-0000-00002E3E0000}"/>
    <cellStyle name="Normal 2 36 36 3" xfId="15904" xr:uid="{00000000-0005-0000-0000-00002F3E0000}"/>
    <cellStyle name="Normal 2 36 37" xfId="15905" xr:uid="{00000000-0005-0000-0000-0000303E0000}"/>
    <cellStyle name="Normal 2 36 37 2" xfId="15906" xr:uid="{00000000-0005-0000-0000-0000313E0000}"/>
    <cellStyle name="Normal 2 36 37 3" xfId="15907" xr:uid="{00000000-0005-0000-0000-0000323E0000}"/>
    <cellStyle name="Normal 2 36 38" xfId="15908" xr:uid="{00000000-0005-0000-0000-0000333E0000}"/>
    <cellStyle name="Normal 2 36 38 2" xfId="15909" xr:uid="{00000000-0005-0000-0000-0000343E0000}"/>
    <cellStyle name="Normal 2 36 38 3" xfId="15910" xr:uid="{00000000-0005-0000-0000-0000353E0000}"/>
    <cellStyle name="Normal 2 36 4" xfId="15911" xr:uid="{00000000-0005-0000-0000-0000363E0000}"/>
    <cellStyle name="Normal 2 36 4 2" xfId="15912" xr:uid="{00000000-0005-0000-0000-0000373E0000}"/>
    <cellStyle name="Normal 2 36 4 3" xfId="15913" xr:uid="{00000000-0005-0000-0000-0000383E0000}"/>
    <cellStyle name="Normal 2 36 5" xfId="15914" xr:uid="{00000000-0005-0000-0000-0000393E0000}"/>
    <cellStyle name="Normal 2 36 5 2" xfId="15915" xr:uid="{00000000-0005-0000-0000-00003A3E0000}"/>
    <cellStyle name="Normal 2 36 5 3" xfId="15916" xr:uid="{00000000-0005-0000-0000-00003B3E0000}"/>
    <cellStyle name="Normal 2 36 6" xfId="15917" xr:uid="{00000000-0005-0000-0000-00003C3E0000}"/>
    <cellStyle name="Normal 2 36 6 2" xfId="15918" xr:uid="{00000000-0005-0000-0000-00003D3E0000}"/>
    <cellStyle name="Normal 2 36 6 3" xfId="15919" xr:uid="{00000000-0005-0000-0000-00003E3E0000}"/>
    <cellStyle name="Normal 2 36 7" xfId="15920" xr:uid="{00000000-0005-0000-0000-00003F3E0000}"/>
    <cellStyle name="Normal 2 36 7 2" xfId="15921" xr:uid="{00000000-0005-0000-0000-0000403E0000}"/>
    <cellStyle name="Normal 2 36 7 3" xfId="15922" xr:uid="{00000000-0005-0000-0000-0000413E0000}"/>
    <cellStyle name="Normal 2 36 8" xfId="15923" xr:uid="{00000000-0005-0000-0000-0000423E0000}"/>
    <cellStyle name="Normal 2 36 8 2" xfId="15924" xr:uid="{00000000-0005-0000-0000-0000433E0000}"/>
    <cellStyle name="Normal 2 36 8 3" xfId="15925" xr:uid="{00000000-0005-0000-0000-0000443E0000}"/>
    <cellStyle name="Normal 2 36 9" xfId="15926" xr:uid="{00000000-0005-0000-0000-0000453E0000}"/>
    <cellStyle name="Normal 2 36 9 2" xfId="15927" xr:uid="{00000000-0005-0000-0000-0000463E0000}"/>
    <cellStyle name="Normal 2 36 9 3" xfId="15928" xr:uid="{00000000-0005-0000-0000-0000473E0000}"/>
    <cellStyle name="Normal 2 37" xfId="15929" xr:uid="{00000000-0005-0000-0000-0000483E0000}"/>
    <cellStyle name="Normal 2 37 10" xfId="15930" xr:uid="{00000000-0005-0000-0000-0000493E0000}"/>
    <cellStyle name="Normal 2 37 10 2" xfId="15931" xr:uid="{00000000-0005-0000-0000-00004A3E0000}"/>
    <cellStyle name="Normal 2 37 10 3" xfId="15932" xr:uid="{00000000-0005-0000-0000-00004B3E0000}"/>
    <cellStyle name="Normal 2 37 11" xfId="15933" xr:uid="{00000000-0005-0000-0000-00004C3E0000}"/>
    <cellStyle name="Normal 2 37 11 2" xfId="15934" xr:uid="{00000000-0005-0000-0000-00004D3E0000}"/>
    <cellStyle name="Normal 2 37 11 3" xfId="15935" xr:uid="{00000000-0005-0000-0000-00004E3E0000}"/>
    <cellStyle name="Normal 2 37 12" xfId="15936" xr:uid="{00000000-0005-0000-0000-00004F3E0000}"/>
    <cellStyle name="Normal 2 37 12 2" xfId="15937" xr:uid="{00000000-0005-0000-0000-0000503E0000}"/>
    <cellStyle name="Normal 2 37 12 3" xfId="15938" xr:uid="{00000000-0005-0000-0000-0000513E0000}"/>
    <cellStyle name="Normal 2 37 13" xfId="15939" xr:uid="{00000000-0005-0000-0000-0000523E0000}"/>
    <cellStyle name="Normal 2 37 13 2" xfId="15940" xr:uid="{00000000-0005-0000-0000-0000533E0000}"/>
    <cellStyle name="Normal 2 37 13 3" xfId="15941" xr:uid="{00000000-0005-0000-0000-0000543E0000}"/>
    <cellStyle name="Normal 2 37 14" xfId="15942" xr:uid="{00000000-0005-0000-0000-0000553E0000}"/>
    <cellStyle name="Normal 2 37 14 2" xfId="15943" xr:uid="{00000000-0005-0000-0000-0000563E0000}"/>
    <cellStyle name="Normal 2 37 14 3" xfId="15944" xr:uid="{00000000-0005-0000-0000-0000573E0000}"/>
    <cellStyle name="Normal 2 37 15" xfId="15945" xr:uid="{00000000-0005-0000-0000-0000583E0000}"/>
    <cellStyle name="Normal 2 37 15 2" xfId="15946" xr:uid="{00000000-0005-0000-0000-0000593E0000}"/>
    <cellStyle name="Normal 2 37 15 3" xfId="15947" xr:uid="{00000000-0005-0000-0000-00005A3E0000}"/>
    <cellStyle name="Normal 2 37 16" xfId="15948" xr:uid="{00000000-0005-0000-0000-00005B3E0000}"/>
    <cellStyle name="Normal 2 37 16 2" xfId="15949" xr:uid="{00000000-0005-0000-0000-00005C3E0000}"/>
    <cellStyle name="Normal 2 37 16 3" xfId="15950" xr:uid="{00000000-0005-0000-0000-00005D3E0000}"/>
    <cellStyle name="Normal 2 37 17" xfId="15951" xr:uid="{00000000-0005-0000-0000-00005E3E0000}"/>
    <cellStyle name="Normal 2 37 17 2" xfId="15952" xr:uid="{00000000-0005-0000-0000-00005F3E0000}"/>
    <cellStyle name="Normal 2 37 17 3" xfId="15953" xr:uid="{00000000-0005-0000-0000-0000603E0000}"/>
    <cellStyle name="Normal 2 37 18" xfId="15954" xr:uid="{00000000-0005-0000-0000-0000613E0000}"/>
    <cellStyle name="Normal 2 37 18 2" xfId="15955" xr:uid="{00000000-0005-0000-0000-0000623E0000}"/>
    <cellStyle name="Normal 2 37 18 3" xfId="15956" xr:uid="{00000000-0005-0000-0000-0000633E0000}"/>
    <cellStyle name="Normal 2 37 19" xfId="15957" xr:uid="{00000000-0005-0000-0000-0000643E0000}"/>
    <cellStyle name="Normal 2 37 19 2" xfId="15958" xr:uid="{00000000-0005-0000-0000-0000653E0000}"/>
    <cellStyle name="Normal 2 37 19 3" xfId="15959" xr:uid="{00000000-0005-0000-0000-0000663E0000}"/>
    <cellStyle name="Normal 2 37 2" xfId="15960" xr:uid="{00000000-0005-0000-0000-0000673E0000}"/>
    <cellStyle name="Normal 2 37 2 2" xfId="15961" xr:uid="{00000000-0005-0000-0000-0000683E0000}"/>
    <cellStyle name="Normal 2 37 2 3" xfId="15962" xr:uid="{00000000-0005-0000-0000-0000693E0000}"/>
    <cellStyle name="Normal 2 37 20" xfId="15963" xr:uid="{00000000-0005-0000-0000-00006A3E0000}"/>
    <cellStyle name="Normal 2 37 20 2" xfId="15964" xr:uid="{00000000-0005-0000-0000-00006B3E0000}"/>
    <cellStyle name="Normal 2 37 20 3" xfId="15965" xr:uid="{00000000-0005-0000-0000-00006C3E0000}"/>
    <cellStyle name="Normal 2 37 21" xfId="15966" xr:uid="{00000000-0005-0000-0000-00006D3E0000}"/>
    <cellStyle name="Normal 2 37 21 2" xfId="15967" xr:uid="{00000000-0005-0000-0000-00006E3E0000}"/>
    <cellStyle name="Normal 2 37 21 3" xfId="15968" xr:uid="{00000000-0005-0000-0000-00006F3E0000}"/>
    <cellStyle name="Normal 2 37 22" xfId="15969" xr:uid="{00000000-0005-0000-0000-0000703E0000}"/>
    <cellStyle name="Normal 2 37 22 2" xfId="15970" xr:uid="{00000000-0005-0000-0000-0000713E0000}"/>
    <cellStyle name="Normal 2 37 22 3" xfId="15971" xr:uid="{00000000-0005-0000-0000-0000723E0000}"/>
    <cellStyle name="Normal 2 37 23" xfId="15972" xr:uid="{00000000-0005-0000-0000-0000733E0000}"/>
    <cellStyle name="Normal 2 37 23 2" xfId="15973" xr:uid="{00000000-0005-0000-0000-0000743E0000}"/>
    <cellStyle name="Normal 2 37 23 3" xfId="15974" xr:uid="{00000000-0005-0000-0000-0000753E0000}"/>
    <cellStyle name="Normal 2 37 24" xfId="15975" xr:uid="{00000000-0005-0000-0000-0000763E0000}"/>
    <cellStyle name="Normal 2 37 24 2" xfId="15976" xr:uid="{00000000-0005-0000-0000-0000773E0000}"/>
    <cellStyle name="Normal 2 37 24 3" xfId="15977" xr:uid="{00000000-0005-0000-0000-0000783E0000}"/>
    <cellStyle name="Normal 2 37 25" xfId="15978" xr:uid="{00000000-0005-0000-0000-0000793E0000}"/>
    <cellStyle name="Normal 2 37 25 2" xfId="15979" xr:uid="{00000000-0005-0000-0000-00007A3E0000}"/>
    <cellStyle name="Normal 2 37 25 3" xfId="15980" xr:uid="{00000000-0005-0000-0000-00007B3E0000}"/>
    <cellStyle name="Normal 2 37 26" xfId="15981" xr:uid="{00000000-0005-0000-0000-00007C3E0000}"/>
    <cellStyle name="Normal 2 37 26 2" xfId="15982" xr:uid="{00000000-0005-0000-0000-00007D3E0000}"/>
    <cellStyle name="Normal 2 37 26 3" xfId="15983" xr:uid="{00000000-0005-0000-0000-00007E3E0000}"/>
    <cellStyle name="Normal 2 37 27" xfId="15984" xr:uid="{00000000-0005-0000-0000-00007F3E0000}"/>
    <cellStyle name="Normal 2 37 27 2" xfId="15985" xr:uid="{00000000-0005-0000-0000-0000803E0000}"/>
    <cellStyle name="Normal 2 37 27 3" xfId="15986" xr:uid="{00000000-0005-0000-0000-0000813E0000}"/>
    <cellStyle name="Normal 2 37 28" xfId="15987" xr:uid="{00000000-0005-0000-0000-0000823E0000}"/>
    <cellStyle name="Normal 2 37 28 2" xfId="15988" xr:uid="{00000000-0005-0000-0000-0000833E0000}"/>
    <cellStyle name="Normal 2 37 28 3" xfId="15989" xr:uid="{00000000-0005-0000-0000-0000843E0000}"/>
    <cellStyle name="Normal 2 37 29" xfId="15990" xr:uid="{00000000-0005-0000-0000-0000853E0000}"/>
    <cellStyle name="Normal 2 37 29 2" xfId="15991" xr:uid="{00000000-0005-0000-0000-0000863E0000}"/>
    <cellStyle name="Normal 2 37 29 3" xfId="15992" xr:uid="{00000000-0005-0000-0000-0000873E0000}"/>
    <cellStyle name="Normal 2 37 3" xfId="15993" xr:uid="{00000000-0005-0000-0000-0000883E0000}"/>
    <cellStyle name="Normal 2 37 3 2" xfId="15994" xr:uid="{00000000-0005-0000-0000-0000893E0000}"/>
    <cellStyle name="Normal 2 37 3 3" xfId="15995" xr:uid="{00000000-0005-0000-0000-00008A3E0000}"/>
    <cellStyle name="Normal 2 37 30" xfId="15996" xr:uid="{00000000-0005-0000-0000-00008B3E0000}"/>
    <cellStyle name="Normal 2 37 30 2" xfId="15997" xr:uid="{00000000-0005-0000-0000-00008C3E0000}"/>
    <cellStyle name="Normal 2 37 30 3" xfId="15998" xr:uid="{00000000-0005-0000-0000-00008D3E0000}"/>
    <cellStyle name="Normal 2 37 31" xfId="15999" xr:uid="{00000000-0005-0000-0000-00008E3E0000}"/>
    <cellStyle name="Normal 2 37 31 2" xfId="16000" xr:uid="{00000000-0005-0000-0000-00008F3E0000}"/>
    <cellStyle name="Normal 2 37 31 3" xfId="16001" xr:uid="{00000000-0005-0000-0000-0000903E0000}"/>
    <cellStyle name="Normal 2 37 32" xfId="16002" xr:uid="{00000000-0005-0000-0000-0000913E0000}"/>
    <cellStyle name="Normal 2 37 32 2" xfId="16003" xr:uid="{00000000-0005-0000-0000-0000923E0000}"/>
    <cellStyle name="Normal 2 37 32 3" xfId="16004" xr:uid="{00000000-0005-0000-0000-0000933E0000}"/>
    <cellStyle name="Normal 2 37 33" xfId="16005" xr:uid="{00000000-0005-0000-0000-0000943E0000}"/>
    <cellStyle name="Normal 2 37 34" xfId="16006" xr:uid="{00000000-0005-0000-0000-0000953E0000}"/>
    <cellStyle name="Normal 2 37 34 2" xfId="16007" xr:uid="{00000000-0005-0000-0000-0000963E0000}"/>
    <cellStyle name="Normal 2 37 34 3" xfId="16008" xr:uid="{00000000-0005-0000-0000-0000973E0000}"/>
    <cellStyle name="Normal 2 37 35" xfId="16009" xr:uid="{00000000-0005-0000-0000-0000983E0000}"/>
    <cellStyle name="Normal 2 37 35 2" xfId="16010" xr:uid="{00000000-0005-0000-0000-0000993E0000}"/>
    <cellStyle name="Normal 2 37 35 3" xfId="16011" xr:uid="{00000000-0005-0000-0000-00009A3E0000}"/>
    <cellStyle name="Normal 2 37 36" xfId="16012" xr:uid="{00000000-0005-0000-0000-00009B3E0000}"/>
    <cellStyle name="Normal 2 37 36 2" xfId="16013" xr:uid="{00000000-0005-0000-0000-00009C3E0000}"/>
    <cellStyle name="Normal 2 37 36 3" xfId="16014" xr:uid="{00000000-0005-0000-0000-00009D3E0000}"/>
    <cellStyle name="Normal 2 37 37" xfId="16015" xr:uid="{00000000-0005-0000-0000-00009E3E0000}"/>
    <cellStyle name="Normal 2 37 37 2" xfId="16016" xr:uid="{00000000-0005-0000-0000-00009F3E0000}"/>
    <cellStyle name="Normal 2 37 37 3" xfId="16017" xr:uid="{00000000-0005-0000-0000-0000A03E0000}"/>
    <cellStyle name="Normal 2 37 38" xfId="16018" xr:uid="{00000000-0005-0000-0000-0000A13E0000}"/>
    <cellStyle name="Normal 2 37 38 2" xfId="16019" xr:uid="{00000000-0005-0000-0000-0000A23E0000}"/>
    <cellStyle name="Normal 2 37 38 3" xfId="16020" xr:uid="{00000000-0005-0000-0000-0000A33E0000}"/>
    <cellStyle name="Normal 2 37 4" xfId="16021" xr:uid="{00000000-0005-0000-0000-0000A43E0000}"/>
    <cellStyle name="Normal 2 37 4 2" xfId="16022" xr:uid="{00000000-0005-0000-0000-0000A53E0000}"/>
    <cellStyle name="Normal 2 37 4 3" xfId="16023" xr:uid="{00000000-0005-0000-0000-0000A63E0000}"/>
    <cellStyle name="Normal 2 37 5" xfId="16024" xr:uid="{00000000-0005-0000-0000-0000A73E0000}"/>
    <cellStyle name="Normal 2 37 5 2" xfId="16025" xr:uid="{00000000-0005-0000-0000-0000A83E0000}"/>
    <cellStyle name="Normal 2 37 5 3" xfId="16026" xr:uid="{00000000-0005-0000-0000-0000A93E0000}"/>
    <cellStyle name="Normal 2 37 6" xfId="16027" xr:uid="{00000000-0005-0000-0000-0000AA3E0000}"/>
    <cellStyle name="Normal 2 37 6 2" xfId="16028" xr:uid="{00000000-0005-0000-0000-0000AB3E0000}"/>
    <cellStyle name="Normal 2 37 6 3" xfId="16029" xr:uid="{00000000-0005-0000-0000-0000AC3E0000}"/>
    <cellStyle name="Normal 2 37 7" xfId="16030" xr:uid="{00000000-0005-0000-0000-0000AD3E0000}"/>
    <cellStyle name="Normal 2 37 7 2" xfId="16031" xr:uid="{00000000-0005-0000-0000-0000AE3E0000}"/>
    <cellStyle name="Normal 2 37 7 3" xfId="16032" xr:uid="{00000000-0005-0000-0000-0000AF3E0000}"/>
    <cellStyle name="Normal 2 37 8" xfId="16033" xr:uid="{00000000-0005-0000-0000-0000B03E0000}"/>
    <cellStyle name="Normal 2 37 8 2" xfId="16034" xr:uid="{00000000-0005-0000-0000-0000B13E0000}"/>
    <cellStyle name="Normal 2 37 8 3" xfId="16035" xr:uid="{00000000-0005-0000-0000-0000B23E0000}"/>
    <cellStyle name="Normal 2 37 9" xfId="16036" xr:uid="{00000000-0005-0000-0000-0000B33E0000}"/>
    <cellStyle name="Normal 2 37 9 2" xfId="16037" xr:uid="{00000000-0005-0000-0000-0000B43E0000}"/>
    <cellStyle name="Normal 2 37 9 3" xfId="16038" xr:uid="{00000000-0005-0000-0000-0000B53E0000}"/>
    <cellStyle name="Normal 2 38" xfId="16039" xr:uid="{00000000-0005-0000-0000-0000B63E0000}"/>
    <cellStyle name="Normal 2 38 10" xfId="16040" xr:uid="{00000000-0005-0000-0000-0000B73E0000}"/>
    <cellStyle name="Normal 2 38 10 2" xfId="16041" xr:uid="{00000000-0005-0000-0000-0000B83E0000}"/>
    <cellStyle name="Normal 2 38 10 3" xfId="16042" xr:uid="{00000000-0005-0000-0000-0000B93E0000}"/>
    <cellStyle name="Normal 2 38 11" xfId="16043" xr:uid="{00000000-0005-0000-0000-0000BA3E0000}"/>
    <cellStyle name="Normal 2 38 11 2" xfId="16044" xr:uid="{00000000-0005-0000-0000-0000BB3E0000}"/>
    <cellStyle name="Normal 2 38 11 3" xfId="16045" xr:uid="{00000000-0005-0000-0000-0000BC3E0000}"/>
    <cellStyle name="Normal 2 38 12" xfId="16046" xr:uid="{00000000-0005-0000-0000-0000BD3E0000}"/>
    <cellStyle name="Normal 2 38 12 2" xfId="16047" xr:uid="{00000000-0005-0000-0000-0000BE3E0000}"/>
    <cellStyle name="Normal 2 38 12 3" xfId="16048" xr:uid="{00000000-0005-0000-0000-0000BF3E0000}"/>
    <cellStyle name="Normal 2 38 13" xfId="16049" xr:uid="{00000000-0005-0000-0000-0000C03E0000}"/>
    <cellStyle name="Normal 2 38 13 2" xfId="16050" xr:uid="{00000000-0005-0000-0000-0000C13E0000}"/>
    <cellStyle name="Normal 2 38 13 3" xfId="16051" xr:uid="{00000000-0005-0000-0000-0000C23E0000}"/>
    <cellStyle name="Normal 2 38 14" xfId="16052" xr:uid="{00000000-0005-0000-0000-0000C33E0000}"/>
    <cellStyle name="Normal 2 38 14 2" xfId="16053" xr:uid="{00000000-0005-0000-0000-0000C43E0000}"/>
    <cellStyle name="Normal 2 38 14 3" xfId="16054" xr:uid="{00000000-0005-0000-0000-0000C53E0000}"/>
    <cellStyle name="Normal 2 38 15" xfId="16055" xr:uid="{00000000-0005-0000-0000-0000C63E0000}"/>
    <cellStyle name="Normal 2 38 15 2" xfId="16056" xr:uid="{00000000-0005-0000-0000-0000C73E0000}"/>
    <cellStyle name="Normal 2 38 15 3" xfId="16057" xr:uid="{00000000-0005-0000-0000-0000C83E0000}"/>
    <cellStyle name="Normal 2 38 16" xfId="16058" xr:uid="{00000000-0005-0000-0000-0000C93E0000}"/>
    <cellStyle name="Normal 2 38 16 2" xfId="16059" xr:uid="{00000000-0005-0000-0000-0000CA3E0000}"/>
    <cellStyle name="Normal 2 38 16 3" xfId="16060" xr:uid="{00000000-0005-0000-0000-0000CB3E0000}"/>
    <cellStyle name="Normal 2 38 17" xfId="16061" xr:uid="{00000000-0005-0000-0000-0000CC3E0000}"/>
    <cellStyle name="Normal 2 38 17 2" xfId="16062" xr:uid="{00000000-0005-0000-0000-0000CD3E0000}"/>
    <cellStyle name="Normal 2 38 17 3" xfId="16063" xr:uid="{00000000-0005-0000-0000-0000CE3E0000}"/>
    <cellStyle name="Normal 2 38 18" xfId="16064" xr:uid="{00000000-0005-0000-0000-0000CF3E0000}"/>
    <cellStyle name="Normal 2 38 18 2" xfId="16065" xr:uid="{00000000-0005-0000-0000-0000D03E0000}"/>
    <cellStyle name="Normal 2 38 18 3" xfId="16066" xr:uid="{00000000-0005-0000-0000-0000D13E0000}"/>
    <cellStyle name="Normal 2 38 19" xfId="16067" xr:uid="{00000000-0005-0000-0000-0000D23E0000}"/>
    <cellStyle name="Normal 2 38 19 2" xfId="16068" xr:uid="{00000000-0005-0000-0000-0000D33E0000}"/>
    <cellStyle name="Normal 2 38 19 3" xfId="16069" xr:uid="{00000000-0005-0000-0000-0000D43E0000}"/>
    <cellStyle name="Normal 2 38 2" xfId="16070" xr:uid="{00000000-0005-0000-0000-0000D53E0000}"/>
    <cellStyle name="Normal 2 38 2 2" xfId="16071" xr:uid="{00000000-0005-0000-0000-0000D63E0000}"/>
    <cellStyle name="Normal 2 38 2 3" xfId="16072" xr:uid="{00000000-0005-0000-0000-0000D73E0000}"/>
    <cellStyle name="Normal 2 38 20" xfId="16073" xr:uid="{00000000-0005-0000-0000-0000D83E0000}"/>
    <cellStyle name="Normal 2 38 20 2" xfId="16074" xr:uid="{00000000-0005-0000-0000-0000D93E0000}"/>
    <cellStyle name="Normal 2 38 20 3" xfId="16075" xr:uid="{00000000-0005-0000-0000-0000DA3E0000}"/>
    <cellStyle name="Normal 2 38 21" xfId="16076" xr:uid="{00000000-0005-0000-0000-0000DB3E0000}"/>
    <cellStyle name="Normal 2 38 21 2" xfId="16077" xr:uid="{00000000-0005-0000-0000-0000DC3E0000}"/>
    <cellStyle name="Normal 2 38 21 3" xfId="16078" xr:uid="{00000000-0005-0000-0000-0000DD3E0000}"/>
    <cellStyle name="Normal 2 38 22" xfId="16079" xr:uid="{00000000-0005-0000-0000-0000DE3E0000}"/>
    <cellStyle name="Normal 2 38 22 2" xfId="16080" xr:uid="{00000000-0005-0000-0000-0000DF3E0000}"/>
    <cellStyle name="Normal 2 38 22 3" xfId="16081" xr:uid="{00000000-0005-0000-0000-0000E03E0000}"/>
    <cellStyle name="Normal 2 38 23" xfId="16082" xr:uid="{00000000-0005-0000-0000-0000E13E0000}"/>
    <cellStyle name="Normal 2 38 23 2" xfId="16083" xr:uid="{00000000-0005-0000-0000-0000E23E0000}"/>
    <cellStyle name="Normal 2 38 23 3" xfId="16084" xr:uid="{00000000-0005-0000-0000-0000E33E0000}"/>
    <cellStyle name="Normal 2 38 24" xfId="16085" xr:uid="{00000000-0005-0000-0000-0000E43E0000}"/>
    <cellStyle name="Normal 2 38 24 2" xfId="16086" xr:uid="{00000000-0005-0000-0000-0000E53E0000}"/>
    <cellStyle name="Normal 2 38 24 3" xfId="16087" xr:uid="{00000000-0005-0000-0000-0000E63E0000}"/>
    <cellStyle name="Normal 2 38 25" xfId="16088" xr:uid="{00000000-0005-0000-0000-0000E73E0000}"/>
    <cellStyle name="Normal 2 38 25 2" xfId="16089" xr:uid="{00000000-0005-0000-0000-0000E83E0000}"/>
    <cellStyle name="Normal 2 38 25 3" xfId="16090" xr:uid="{00000000-0005-0000-0000-0000E93E0000}"/>
    <cellStyle name="Normal 2 38 26" xfId="16091" xr:uid="{00000000-0005-0000-0000-0000EA3E0000}"/>
    <cellStyle name="Normal 2 38 26 2" xfId="16092" xr:uid="{00000000-0005-0000-0000-0000EB3E0000}"/>
    <cellStyle name="Normal 2 38 26 3" xfId="16093" xr:uid="{00000000-0005-0000-0000-0000EC3E0000}"/>
    <cellStyle name="Normal 2 38 27" xfId="16094" xr:uid="{00000000-0005-0000-0000-0000ED3E0000}"/>
    <cellStyle name="Normal 2 38 27 2" xfId="16095" xr:uid="{00000000-0005-0000-0000-0000EE3E0000}"/>
    <cellStyle name="Normal 2 38 27 3" xfId="16096" xr:uid="{00000000-0005-0000-0000-0000EF3E0000}"/>
    <cellStyle name="Normal 2 38 28" xfId="16097" xr:uid="{00000000-0005-0000-0000-0000F03E0000}"/>
    <cellStyle name="Normal 2 38 28 2" xfId="16098" xr:uid="{00000000-0005-0000-0000-0000F13E0000}"/>
    <cellStyle name="Normal 2 38 28 3" xfId="16099" xr:uid="{00000000-0005-0000-0000-0000F23E0000}"/>
    <cellStyle name="Normal 2 38 29" xfId="16100" xr:uid="{00000000-0005-0000-0000-0000F33E0000}"/>
    <cellStyle name="Normal 2 38 29 2" xfId="16101" xr:uid="{00000000-0005-0000-0000-0000F43E0000}"/>
    <cellStyle name="Normal 2 38 29 3" xfId="16102" xr:uid="{00000000-0005-0000-0000-0000F53E0000}"/>
    <cellStyle name="Normal 2 38 3" xfId="16103" xr:uid="{00000000-0005-0000-0000-0000F63E0000}"/>
    <cellStyle name="Normal 2 38 3 2" xfId="16104" xr:uid="{00000000-0005-0000-0000-0000F73E0000}"/>
    <cellStyle name="Normal 2 38 3 3" xfId="16105" xr:uid="{00000000-0005-0000-0000-0000F83E0000}"/>
    <cellStyle name="Normal 2 38 30" xfId="16106" xr:uid="{00000000-0005-0000-0000-0000F93E0000}"/>
    <cellStyle name="Normal 2 38 30 2" xfId="16107" xr:uid="{00000000-0005-0000-0000-0000FA3E0000}"/>
    <cellStyle name="Normal 2 38 30 3" xfId="16108" xr:uid="{00000000-0005-0000-0000-0000FB3E0000}"/>
    <cellStyle name="Normal 2 38 31" xfId="16109" xr:uid="{00000000-0005-0000-0000-0000FC3E0000}"/>
    <cellStyle name="Normal 2 38 31 2" xfId="16110" xr:uid="{00000000-0005-0000-0000-0000FD3E0000}"/>
    <cellStyle name="Normal 2 38 31 3" xfId="16111" xr:uid="{00000000-0005-0000-0000-0000FE3E0000}"/>
    <cellStyle name="Normal 2 38 32" xfId="16112" xr:uid="{00000000-0005-0000-0000-0000FF3E0000}"/>
    <cellStyle name="Normal 2 38 32 2" xfId="16113" xr:uid="{00000000-0005-0000-0000-0000003F0000}"/>
    <cellStyle name="Normal 2 38 32 3" xfId="16114" xr:uid="{00000000-0005-0000-0000-0000013F0000}"/>
    <cellStyle name="Normal 2 38 33" xfId="16115" xr:uid="{00000000-0005-0000-0000-0000023F0000}"/>
    <cellStyle name="Normal 2 38 34" xfId="16116" xr:uid="{00000000-0005-0000-0000-0000033F0000}"/>
    <cellStyle name="Normal 2 38 34 2" xfId="16117" xr:uid="{00000000-0005-0000-0000-0000043F0000}"/>
    <cellStyle name="Normal 2 38 34 3" xfId="16118" xr:uid="{00000000-0005-0000-0000-0000053F0000}"/>
    <cellStyle name="Normal 2 38 35" xfId="16119" xr:uid="{00000000-0005-0000-0000-0000063F0000}"/>
    <cellStyle name="Normal 2 38 35 2" xfId="16120" xr:uid="{00000000-0005-0000-0000-0000073F0000}"/>
    <cellStyle name="Normal 2 38 35 3" xfId="16121" xr:uid="{00000000-0005-0000-0000-0000083F0000}"/>
    <cellStyle name="Normal 2 38 36" xfId="16122" xr:uid="{00000000-0005-0000-0000-0000093F0000}"/>
    <cellStyle name="Normal 2 38 36 2" xfId="16123" xr:uid="{00000000-0005-0000-0000-00000A3F0000}"/>
    <cellStyle name="Normal 2 38 36 3" xfId="16124" xr:uid="{00000000-0005-0000-0000-00000B3F0000}"/>
    <cellStyle name="Normal 2 38 37" xfId="16125" xr:uid="{00000000-0005-0000-0000-00000C3F0000}"/>
    <cellStyle name="Normal 2 38 37 2" xfId="16126" xr:uid="{00000000-0005-0000-0000-00000D3F0000}"/>
    <cellStyle name="Normal 2 38 37 3" xfId="16127" xr:uid="{00000000-0005-0000-0000-00000E3F0000}"/>
    <cellStyle name="Normal 2 38 38" xfId="16128" xr:uid="{00000000-0005-0000-0000-00000F3F0000}"/>
    <cellStyle name="Normal 2 38 38 2" xfId="16129" xr:uid="{00000000-0005-0000-0000-0000103F0000}"/>
    <cellStyle name="Normal 2 38 38 3" xfId="16130" xr:uid="{00000000-0005-0000-0000-0000113F0000}"/>
    <cellStyle name="Normal 2 38 4" xfId="16131" xr:uid="{00000000-0005-0000-0000-0000123F0000}"/>
    <cellStyle name="Normal 2 38 4 2" xfId="16132" xr:uid="{00000000-0005-0000-0000-0000133F0000}"/>
    <cellStyle name="Normal 2 38 4 3" xfId="16133" xr:uid="{00000000-0005-0000-0000-0000143F0000}"/>
    <cellStyle name="Normal 2 38 5" xfId="16134" xr:uid="{00000000-0005-0000-0000-0000153F0000}"/>
    <cellStyle name="Normal 2 38 5 2" xfId="16135" xr:uid="{00000000-0005-0000-0000-0000163F0000}"/>
    <cellStyle name="Normal 2 38 5 3" xfId="16136" xr:uid="{00000000-0005-0000-0000-0000173F0000}"/>
    <cellStyle name="Normal 2 38 6" xfId="16137" xr:uid="{00000000-0005-0000-0000-0000183F0000}"/>
    <cellStyle name="Normal 2 38 6 2" xfId="16138" xr:uid="{00000000-0005-0000-0000-0000193F0000}"/>
    <cellStyle name="Normal 2 38 6 3" xfId="16139" xr:uid="{00000000-0005-0000-0000-00001A3F0000}"/>
    <cellStyle name="Normal 2 38 7" xfId="16140" xr:uid="{00000000-0005-0000-0000-00001B3F0000}"/>
    <cellStyle name="Normal 2 38 7 2" xfId="16141" xr:uid="{00000000-0005-0000-0000-00001C3F0000}"/>
    <cellStyle name="Normal 2 38 7 3" xfId="16142" xr:uid="{00000000-0005-0000-0000-00001D3F0000}"/>
    <cellStyle name="Normal 2 38 8" xfId="16143" xr:uid="{00000000-0005-0000-0000-00001E3F0000}"/>
    <cellStyle name="Normal 2 38 8 2" xfId="16144" xr:uid="{00000000-0005-0000-0000-00001F3F0000}"/>
    <cellStyle name="Normal 2 38 8 3" xfId="16145" xr:uid="{00000000-0005-0000-0000-0000203F0000}"/>
    <cellStyle name="Normal 2 38 9" xfId="16146" xr:uid="{00000000-0005-0000-0000-0000213F0000}"/>
    <cellStyle name="Normal 2 38 9 2" xfId="16147" xr:uid="{00000000-0005-0000-0000-0000223F0000}"/>
    <cellStyle name="Normal 2 38 9 3" xfId="16148" xr:uid="{00000000-0005-0000-0000-0000233F0000}"/>
    <cellStyle name="Normal 2 39" xfId="16149" xr:uid="{00000000-0005-0000-0000-0000243F0000}"/>
    <cellStyle name="Normal 2 39 10" xfId="16150" xr:uid="{00000000-0005-0000-0000-0000253F0000}"/>
    <cellStyle name="Normal 2 39 10 2" xfId="16151" xr:uid="{00000000-0005-0000-0000-0000263F0000}"/>
    <cellStyle name="Normal 2 39 10 3" xfId="16152" xr:uid="{00000000-0005-0000-0000-0000273F0000}"/>
    <cellStyle name="Normal 2 39 11" xfId="16153" xr:uid="{00000000-0005-0000-0000-0000283F0000}"/>
    <cellStyle name="Normal 2 39 11 2" xfId="16154" xr:uid="{00000000-0005-0000-0000-0000293F0000}"/>
    <cellStyle name="Normal 2 39 11 3" xfId="16155" xr:uid="{00000000-0005-0000-0000-00002A3F0000}"/>
    <cellStyle name="Normal 2 39 12" xfId="16156" xr:uid="{00000000-0005-0000-0000-00002B3F0000}"/>
    <cellStyle name="Normal 2 39 12 2" xfId="16157" xr:uid="{00000000-0005-0000-0000-00002C3F0000}"/>
    <cellStyle name="Normal 2 39 12 3" xfId="16158" xr:uid="{00000000-0005-0000-0000-00002D3F0000}"/>
    <cellStyle name="Normal 2 39 13" xfId="16159" xr:uid="{00000000-0005-0000-0000-00002E3F0000}"/>
    <cellStyle name="Normal 2 39 13 2" xfId="16160" xr:uid="{00000000-0005-0000-0000-00002F3F0000}"/>
    <cellStyle name="Normal 2 39 13 3" xfId="16161" xr:uid="{00000000-0005-0000-0000-0000303F0000}"/>
    <cellStyle name="Normal 2 39 14" xfId="16162" xr:uid="{00000000-0005-0000-0000-0000313F0000}"/>
    <cellStyle name="Normal 2 39 14 2" xfId="16163" xr:uid="{00000000-0005-0000-0000-0000323F0000}"/>
    <cellStyle name="Normal 2 39 14 3" xfId="16164" xr:uid="{00000000-0005-0000-0000-0000333F0000}"/>
    <cellStyle name="Normal 2 39 15" xfId="16165" xr:uid="{00000000-0005-0000-0000-0000343F0000}"/>
    <cellStyle name="Normal 2 39 15 2" xfId="16166" xr:uid="{00000000-0005-0000-0000-0000353F0000}"/>
    <cellStyle name="Normal 2 39 15 3" xfId="16167" xr:uid="{00000000-0005-0000-0000-0000363F0000}"/>
    <cellStyle name="Normal 2 39 16" xfId="16168" xr:uid="{00000000-0005-0000-0000-0000373F0000}"/>
    <cellStyle name="Normal 2 39 16 2" xfId="16169" xr:uid="{00000000-0005-0000-0000-0000383F0000}"/>
    <cellStyle name="Normal 2 39 16 3" xfId="16170" xr:uid="{00000000-0005-0000-0000-0000393F0000}"/>
    <cellStyle name="Normal 2 39 17" xfId="16171" xr:uid="{00000000-0005-0000-0000-00003A3F0000}"/>
    <cellStyle name="Normal 2 39 17 2" xfId="16172" xr:uid="{00000000-0005-0000-0000-00003B3F0000}"/>
    <cellStyle name="Normal 2 39 17 3" xfId="16173" xr:uid="{00000000-0005-0000-0000-00003C3F0000}"/>
    <cellStyle name="Normal 2 39 18" xfId="16174" xr:uid="{00000000-0005-0000-0000-00003D3F0000}"/>
    <cellStyle name="Normal 2 39 18 2" xfId="16175" xr:uid="{00000000-0005-0000-0000-00003E3F0000}"/>
    <cellStyle name="Normal 2 39 18 3" xfId="16176" xr:uid="{00000000-0005-0000-0000-00003F3F0000}"/>
    <cellStyle name="Normal 2 39 19" xfId="16177" xr:uid="{00000000-0005-0000-0000-0000403F0000}"/>
    <cellStyle name="Normal 2 39 19 2" xfId="16178" xr:uid="{00000000-0005-0000-0000-0000413F0000}"/>
    <cellStyle name="Normal 2 39 19 3" xfId="16179" xr:uid="{00000000-0005-0000-0000-0000423F0000}"/>
    <cellStyle name="Normal 2 39 2" xfId="16180" xr:uid="{00000000-0005-0000-0000-0000433F0000}"/>
    <cellStyle name="Normal 2 39 2 2" xfId="16181" xr:uid="{00000000-0005-0000-0000-0000443F0000}"/>
    <cellStyle name="Normal 2 39 2 3" xfId="16182" xr:uid="{00000000-0005-0000-0000-0000453F0000}"/>
    <cellStyle name="Normal 2 39 20" xfId="16183" xr:uid="{00000000-0005-0000-0000-0000463F0000}"/>
    <cellStyle name="Normal 2 39 20 2" xfId="16184" xr:uid="{00000000-0005-0000-0000-0000473F0000}"/>
    <cellStyle name="Normal 2 39 20 3" xfId="16185" xr:uid="{00000000-0005-0000-0000-0000483F0000}"/>
    <cellStyle name="Normal 2 39 21" xfId="16186" xr:uid="{00000000-0005-0000-0000-0000493F0000}"/>
    <cellStyle name="Normal 2 39 21 2" xfId="16187" xr:uid="{00000000-0005-0000-0000-00004A3F0000}"/>
    <cellStyle name="Normal 2 39 21 3" xfId="16188" xr:uid="{00000000-0005-0000-0000-00004B3F0000}"/>
    <cellStyle name="Normal 2 39 22" xfId="16189" xr:uid="{00000000-0005-0000-0000-00004C3F0000}"/>
    <cellStyle name="Normal 2 39 22 2" xfId="16190" xr:uid="{00000000-0005-0000-0000-00004D3F0000}"/>
    <cellStyle name="Normal 2 39 22 3" xfId="16191" xr:uid="{00000000-0005-0000-0000-00004E3F0000}"/>
    <cellStyle name="Normal 2 39 23" xfId="16192" xr:uid="{00000000-0005-0000-0000-00004F3F0000}"/>
    <cellStyle name="Normal 2 39 23 2" xfId="16193" xr:uid="{00000000-0005-0000-0000-0000503F0000}"/>
    <cellStyle name="Normal 2 39 23 3" xfId="16194" xr:uid="{00000000-0005-0000-0000-0000513F0000}"/>
    <cellStyle name="Normal 2 39 24" xfId="16195" xr:uid="{00000000-0005-0000-0000-0000523F0000}"/>
    <cellStyle name="Normal 2 39 24 2" xfId="16196" xr:uid="{00000000-0005-0000-0000-0000533F0000}"/>
    <cellStyle name="Normal 2 39 24 3" xfId="16197" xr:uid="{00000000-0005-0000-0000-0000543F0000}"/>
    <cellStyle name="Normal 2 39 25" xfId="16198" xr:uid="{00000000-0005-0000-0000-0000553F0000}"/>
    <cellStyle name="Normal 2 39 25 2" xfId="16199" xr:uid="{00000000-0005-0000-0000-0000563F0000}"/>
    <cellStyle name="Normal 2 39 25 3" xfId="16200" xr:uid="{00000000-0005-0000-0000-0000573F0000}"/>
    <cellStyle name="Normal 2 39 26" xfId="16201" xr:uid="{00000000-0005-0000-0000-0000583F0000}"/>
    <cellStyle name="Normal 2 39 26 2" xfId="16202" xr:uid="{00000000-0005-0000-0000-0000593F0000}"/>
    <cellStyle name="Normal 2 39 26 3" xfId="16203" xr:uid="{00000000-0005-0000-0000-00005A3F0000}"/>
    <cellStyle name="Normal 2 39 27" xfId="16204" xr:uid="{00000000-0005-0000-0000-00005B3F0000}"/>
    <cellStyle name="Normal 2 39 27 2" xfId="16205" xr:uid="{00000000-0005-0000-0000-00005C3F0000}"/>
    <cellStyle name="Normal 2 39 27 3" xfId="16206" xr:uid="{00000000-0005-0000-0000-00005D3F0000}"/>
    <cellStyle name="Normal 2 39 28" xfId="16207" xr:uid="{00000000-0005-0000-0000-00005E3F0000}"/>
    <cellStyle name="Normal 2 39 28 2" xfId="16208" xr:uid="{00000000-0005-0000-0000-00005F3F0000}"/>
    <cellStyle name="Normal 2 39 28 3" xfId="16209" xr:uid="{00000000-0005-0000-0000-0000603F0000}"/>
    <cellStyle name="Normal 2 39 29" xfId="16210" xr:uid="{00000000-0005-0000-0000-0000613F0000}"/>
    <cellStyle name="Normal 2 39 29 2" xfId="16211" xr:uid="{00000000-0005-0000-0000-0000623F0000}"/>
    <cellStyle name="Normal 2 39 29 3" xfId="16212" xr:uid="{00000000-0005-0000-0000-0000633F0000}"/>
    <cellStyle name="Normal 2 39 3" xfId="16213" xr:uid="{00000000-0005-0000-0000-0000643F0000}"/>
    <cellStyle name="Normal 2 39 3 2" xfId="16214" xr:uid="{00000000-0005-0000-0000-0000653F0000}"/>
    <cellStyle name="Normal 2 39 3 3" xfId="16215" xr:uid="{00000000-0005-0000-0000-0000663F0000}"/>
    <cellStyle name="Normal 2 39 30" xfId="16216" xr:uid="{00000000-0005-0000-0000-0000673F0000}"/>
    <cellStyle name="Normal 2 39 30 2" xfId="16217" xr:uid="{00000000-0005-0000-0000-0000683F0000}"/>
    <cellStyle name="Normal 2 39 30 3" xfId="16218" xr:uid="{00000000-0005-0000-0000-0000693F0000}"/>
    <cellStyle name="Normal 2 39 31" xfId="16219" xr:uid="{00000000-0005-0000-0000-00006A3F0000}"/>
    <cellStyle name="Normal 2 39 31 2" xfId="16220" xr:uid="{00000000-0005-0000-0000-00006B3F0000}"/>
    <cellStyle name="Normal 2 39 31 3" xfId="16221" xr:uid="{00000000-0005-0000-0000-00006C3F0000}"/>
    <cellStyle name="Normal 2 39 32" xfId="16222" xr:uid="{00000000-0005-0000-0000-00006D3F0000}"/>
    <cellStyle name="Normal 2 39 32 2" xfId="16223" xr:uid="{00000000-0005-0000-0000-00006E3F0000}"/>
    <cellStyle name="Normal 2 39 32 3" xfId="16224" xr:uid="{00000000-0005-0000-0000-00006F3F0000}"/>
    <cellStyle name="Normal 2 39 33" xfId="16225" xr:uid="{00000000-0005-0000-0000-0000703F0000}"/>
    <cellStyle name="Normal 2 39 34" xfId="16226" xr:uid="{00000000-0005-0000-0000-0000713F0000}"/>
    <cellStyle name="Normal 2 39 34 2" xfId="16227" xr:uid="{00000000-0005-0000-0000-0000723F0000}"/>
    <cellStyle name="Normal 2 39 34 3" xfId="16228" xr:uid="{00000000-0005-0000-0000-0000733F0000}"/>
    <cellStyle name="Normal 2 39 35" xfId="16229" xr:uid="{00000000-0005-0000-0000-0000743F0000}"/>
    <cellStyle name="Normal 2 39 35 2" xfId="16230" xr:uid="{00000000-0005-0000-0000-0000753F0000}"/>
    <cellStyle name="Normal 2 39 35 3" xfId="16231" xr:uid="{00000000-0005-0000-0000-0000763F0000}"/>
    <cellStyle name="Normal 2 39 36" xfId="16232" xr:uid="{00000000-0005-0000-0000-0000773F0000}"/>
    <cellStyle name="Normal 2 39 36 2" xfId="16233" xr:uid="{00000000-0005-0000-0000-0000783F0000}"/>
    <cellStyle name="Normal 2 39 36 3" xfId="16234" xr:uid="{00000000-0005-0000-0000-0000793F0000}"/>
    <cellStyle name="Normal 2 39 37" xfId="16235" xr:uid="{00000000-0005-0000-0000-00007A3F0000}"/>
    <cellStyle name="Normal 2 39 37 2" xfId="16236" xr:uid="{00000000-0005-0000-0000-00007B3F0000}"/>
    <cellStyle name="Normal 2 39 37 3" xfId="16237" xr:uid="{00000000-0005-0000-0000-00007C3F0000}"/>
    <cellStyle name="Normal 2 39 38" xfId="16238" xr:uid="{00000000-0005-0000-0000-00007D3F0000}"/>
    <cellStyle name="Normal 2 39 38 2" xfId="16239" xr:uid="{00000000-0005-0000-0000-00007E3F0000}"/>
    <cellStyle name="Normal 2 39 38 3" xfId="16240" xr:uid="{00000000-0005-0000-0000-00007F3F0000}"/>
    <cellStyle name="Normal 2 39 4" xfId="16241" xr:uid="{00000000-0005-0000-0000-0000803F0000}"/>
    <cellStyle name="Normal 2 39 4 2" xfId="16242" xr:uid="{00000000-0005-0000-0000-0000813F0000}"/>
    <cellStyle name="Normal 2 39 4 3" xfId="16243" xr:uid="{00000000-0005-0000-0000-0000823F0000}"/>
    <cellStyle name="Normal 2 39 5" xfId="16244" xr:uid="{00000000-0005-0000-0000-0000833F0000}"/>
    <cellStyle name="Normal 2 39 5 2" xfId="16245" xr:uid="{00000000-0005-0000-0000-0000843F0000}"/>
    <cellStyle name="Normal 2 39 5 3" xfId="16246" xr:uid="{00000000-0005-0000-0000-0000853F0000}"/>
    <cellStyle name="Normal 2 39 6" xfId="16247" xr:uid="{00000000-0005-0000-0000-0000863F0000}"/>
    <cellStyle name="Normal 2 39 6 2" xfId="16248" xr:uid="{00000000-0005-0000-0000-0000873F0000}"/>
    <cellStyle name="Normal 2 39 6 3" xfId="16249" xr:uid="{00000000-0005-0000-0000-0000883F0000}"/>
    <cellStyle name="Normal 2 39 7" xfId="16250" xr:uid="{00000000-0005-0000-0000-0000893F0000}"/>
    <cellStyle name="Normal 2 39 7 2" xfId="16251" xr:uid="{00000000-0005-0000-0000-00008A3F0000}"/>
    <cellStyle name="Normal 2 39 7 3" xfId="16252" xr:uid="{00000000-0005-0000-0000-00008B3F0000}"/>
    <cellStyle name="Normal 2 39 8" xfId="16253" xr:uid="{00000000-0005-0000-0000-00008C3F0000}"/>
    <cellStyle name="Normal 2 39 8 2" xfId="16254" xr:uid="{00000000-0005-0000-0000-00008D3F0000}"/>
    <cellStyle name="Normal 2 39 8 3" xfId="16255" xr:uid="{00000000-0005-0000-0000-00008E3F0000}"/>
    <cellStyle name="Normal 2 39 9" xfId="16256" xr:uid="{00000000-0005-0000-0000-00008F3F0000}"/>
    <cellStyle name="Normal 2 39 9 2" xfId="16257" xr:uid="{00000000-0005-0000-0000-0000903F0000}"/>
    <cellStyle name="Normal 2 39 9 3" xfId="16258" xr:uid="{00000000-0005-0000-0000-0000913F0000}"/>
    <cellStyle name="Normal 2 4" xfId="16259" xr:uid="{00000000-0005-0000-0000-0000923F0000}"/>
    <cellStyle name="Normal 2 4 10" xfId="16260" xr:uid="{00000000-0005-0000-0000-0000933F0000}"/>
    <cellStyle name="Normal 2 4 10 2" xfId="16261" xr:uid="{00000000-0005-0000-0000-0000943F0000}"/>
    <cellStyle name="Normal 2 4 10 3" xfId="16262" xr:uid="{00000000-0005-0000-0000-0000953F0000}"/>
    <cellStyle name="Normal 2 4 11" xfId="16263" xr:uid="{00000000-0005-0000-0000-0000963F0000}"/>
    <cellStyle name="Normal 2 4 11 2" xfId="16264" xr:uid="{00000000-0005-0000-0000-0000973F0000}"/>
    <cellStyle name="Normal 2 4 11 3" xfId="16265" xr:uid="{00000000-0005-0000-0000-0000983F0000}"/>
    <cellStyle name="Normal 2 4 12" xfId="16266" xr:uid="{00000000-0005-0000-0000-0000993F0000}"/>
    <cellStyle name="Normal 2 4 12 2" xfId="16267" xr:uid="{00000000-0005-0000-0000-00009A3F0000}"/>
    <cellStyle name="Normal 2 4 12 3" xfId="16268" xr:uid="{00000000-0005-0000-0000-00009B3F0000}"/>
    <cellStyle name="Normal 2 4 13" xfId="16269" xr:uid="{00000000-0005-0000-0000-00009C3F0000}"/>
    <cellStyle name="Normal 2 4 13 2" xfId="16270" xr:uid="{00000000-0005-0000-0000-00009D3F0000}"/>
    <cellStyle name="Normal 2 4 13 3" xfId="16271" xr:uid="{00000000-0005-0000-0000-00009E3F0000}"/>
    <cellStyle name="Normal 2 4 14" xfId="16272" xr:uid="{00000000-0005-0000-0000-00009F3F0000}"/>
    <cellStyle name="Normal 2 4 14 2" xfId="16273" xr:uid="{00000000-0005-0000-0000-0000A03F0000}"/>
    <cellStyle name="Normal 2 4 14 3" xfId="16274" xr:uid="{00000000-0005-0000-0000-0000A13F0000}"/>
    <cellStyle name="Normal 2 4 15" xfId="16275" xr:uid="{00000000-0005-0000-0000-0000A23F0000}"/>
    <cellStyle name="Normal 2 4 15 2" xfId="16276" xr:uid="{00000000-0005-0000-0000-0000A33F0000}"/>
    <cellStyle name="Normal 2 4 15 3" xfId="16277" xr:uid="{00000000-0005-0000-0000-0000A43F0000}"/>
    <cellStyle name="Normal 2 4 16" xfId="16278" xr:uid="{00000000-0005-0000-0000-0000A53F0000}"/>
    <cellStyle name="Normal 2 4 16 2" xfId="16279" xr:uid="{00000000-0005-0000-0000-0000A63F0000}"/>
    <cellStyle name="Normal 2 4 16 3" xfId="16280" xr:uid="{00000000-0005-0000-0000-0000A73F0000}"/>
    <cellStyle name="Normal 2 4 17" xfId="16281" xr:uid="{00000000-0005-0000-0000-0000A83F0000}"/>
    <cellStyle name="Normal 2 4 17 2" xfId="16282" xr:uid="{00000000-0005-0000-0000-0000A93F0000}"/>
    <cellStyle name="Normal 2 4 17 3" xfId="16283" xr:uid="{00000000-0005-0000-0000-0000AA3F0000}"/>
    <cellStyle name="Normal 2 4 18" xfId="16284" xr:uid="{00000000-0005-0000-0000-0000AB3F0000}"/>
    <cellStyle name="Normal 2 4 18 2" xfId="16285" xr:uid="{00000000-0005-0000-0000-0000AC3F0000}"/>
    <cellStyle name="Normal 2 4 18 3" xfId="16286" xr:uid="{00000000-0005-0000-0000-0000AD3F0000}"/>
    <cellStyle name="Normal 2 4 19" xfId="16287" xr:uid="{00000000-0005-0000-0000-0000AE3F0000}"/>
    <cellStyle name="Normal 2 4 19 2" xfId="16288" xr:uid="{00000000-0005-0000-0000-0000AF3F0000}"/>
    <cellStyle name="Normal 2 4 19 3" xfId="16289" xr:uid="{00000000-0005-0000-0000-0000B03F0000}"/>
    <cellStyle name="Normal 2 4 2" xfId="16290" xr:uid="{00000000-0005-0000-0000-0000B13F0000}"/>
    <cellStyle name="Normal 2 4 2 2" xfId="16291" xr:uid="{00000000-0005-0000-0000-0000B23F0000}"/>
    <cellStyle name="Normal 2 4 2 2 2" xfId="16292" xr:uid="{00000000-0005-0000-0000-0000B33F0000}"/>
    <cellStyle name="Normal 2 4 2 2 3" xfId="16293" xr:uid="{00000000-0005-0000-0000-0000B43F0000}"/>
    <cellStyle name="Normal 2 4 2 2 4" xfId="16294" xr:uid="{00000000-0005-0000-0000-0000B53F0000}"/>
    <cellStyle name="Normal 2 4 2 2 5" xfId="16295" xr:uid="{00000000-0005-0000-0000-0000B63F0000}"/>
    <cellStyle name="Normal 2 4 2 2 6" xfId="16296" xr:uid="{00000000-0005-0000-0000-0000B73F0000}"/>
    <cellStyle name="Normal 2 4 2 2 7" xfId="16297" xr:uid="{00000000-0005-0000-0000-0000B83F0000}"/>
    <cellStyle name="Normal 2 4 2 2 8" xfId="16298" xr:uid="{00000000-0005-0000-0000-0000B93F0000}"/>
    <cellStyle name="Normal 2 4 2 2 9" xfId="16299" xr:uid="{00000000-0005-0000-0000-0000BA3F0000}"/>
    <cellStyle name="Normal 2 4 2 3" xfId="16300" xr:uid="{00000000-0005-0000-0000-0000BB3F0000}"/>
    <cellStyle name="Normal 2 4 2 3 2" xfId="16301" xr:uid="{00000000-0005-0000-0000-0000BC3F0000}"/>
    <cellStyle name="Normal 2 4 2 3 3" xfId="16302" xr:uid="{00000000-0005-0000-0000-0000BD3F0000}"/>
    <cellStyle name="Normal 2 4 2 4" xfId="16303" xr:uid="{00000000-0005-0000-0000-0000BE3F0000}"/>
    <cellStyle name="Normal 2 4 2 4 2" xfId="16304" xr:uid="{00000000-0005-0000-0000-0000BF3F0000}"/>
    <cellStyle name="Normal 2 4 2 4 3" xfId="16305" xr:uid="{00000000-0005-0000-0000-0000C03F0000}"/>
    <cellStyle name="Normal 2 4 2 5" xfId="16306" xr:uid="{00000000-0005-0000-0000-0000C13F0000}"/>
    <cellStyle name="Normal 2 4 2 5 2" xfId="16307" xr:uid="{00000000-0005-0000-0000-0000C23F0000}"/>
    <cellStyle name="Normal 2 4 2 5 3" xfId="16308" xr:uid="{00000000-0005-0000-0000-0000C33F0000}"/>
    <cellStyle name="Normal 2 4 2 6" xfId="16309" xr:uid="{00000000-0005-0000-0000-0000C43F0000}"/>
    <cellStyle name="Normal 2 4 2 6 2" xfId="16310" xr:uid="{00000000-0005-0000-0000-0000C53F0000}"/>
    <cellStyle name="Normal 2 4 2 6 3" xfId="16311" xr:uid="{00000000-0005-0000-0000-0000C63F0000}"/>
    <cellStyle name="Normal 2 4 2 7" xfId="16312" xr:uid="{00000000-0005-0000-0000-0000C73F0000}"/>
    <cellStyle name="Normal 2 4 2 7 2" xfId="16313" xr:uid="{00000000-0005-0000-0000-0000C83F0000}"/>
    <cellStyle name="Normal 2 4 2 7 3" xfId="16314" xr:uid="{00000000-0005-0000-0000-0000C93F0000}"/>
    <cellStyle name="Normal 2 4 20" xfId="16315" xr:uid="{00000000-0005-0000-0000-0000CA3F0000}"/>
    <cellStyle name="Normal 2 4 20 2" xfId="16316" xr:uid="{00000000-0005-0000-0000-0000CB3F0000}"/>
    <cellStyle name="Normal 2 4 20 3" xfId="16317" xr:uid="{00000000-0005-0000-0000-0000CC3F0000}"/>
    <cellStyle name="Normal 2 4 21" xfId="16318" xr:uid="{00000000-0005-0000-0000-0000CD3F0000}"/>
    <cellStyle name="Normal 2 4 21 2" xfId="16319" xr:uid="{00000000-0005-0000-0000-0000CE3F0000}"/>
    <cellStyle name="Normal 2 4 21 3" xfId="16320" xr:uid="{00000000-0005-0000-0000-0000CF3F0000}"/>
    <cellStyle name="Normal 2 4 22" xfId="16321" xr:uid="{00000000-0005-0000-0000-0000D03F0000}"/>
    <cellStyle name="Normal 2 4 22 2" xfId="16322" xr:uid="{00000000-0005-0000-0000-0000D13F0000}"/>
    <cellStyle name="Normal 2 4 22 3" xfId="16323" xr:uid="{00000000-0005-0000-0000-0000D23F0000}"/>
    <cellStyle name="Normal 2 4 23" xfId="16324" xr:uid="{00000000-0005-0000-0000-0000D33F0000}"/>
    <cellStyle name="Normal 2 4 23 2" xfId="16325" xr:uid="{00000000-0005-0000-0000-0000D43F0000}"/>
    <cellStyle name="Normal 2 4 23 3" xfId="16326" xr:uid="{00000000-0005-0000-0000-0000D53F0000}"/>
    <cellStyle name="Normal 2 4 24" xfId="16327" xr:uid="{00000000-0005-0000-0000-0000D63F0000}"/>
    <cellStyle name="Normal 2 4 24 2" xfId="16328" xr:uid="{00000000-0005-0000-0000-0000D73F0000}"/>
    <cellStyle name="Normal 2 4 24 3" xfId="16329" xr:uid="{00000000-0005-0000-0000-0000D83F0000}"/>
    <cellStyle name="Normal 2 4 25" xfId="16330" xr:uid="{00000000-0005-0000-0000-0000D93F0000}"/>
    <cellStyle name="Normal 2 4 25 2" xfId="16331" xr:uid="{00000000-0005-0000-0000-0000DA3F0000}"/>
    <cellStyle name="Normal 2 4 25 3" xfId="16332" xr:uid="{00000000-0005-0000-0000-0000DB3F0000}"/>
    <cellStyle name="Normal 2 4 26" xfId="16333" xr:uid="{00000000-0005-0000-0000-0000DC3F0000}"/>
    <cellStyle name="Normal 2 4 26 2" xfId="16334" xr:uid="{00000000-0005-0000-0000-0000DD3F0000}"/>
    <cellStyle name="Normal 2 4 26 3" xfId="16335" xr:uid="{00000000-0005-0000-0000-0000DE3F0000}"/>
    <cellStyle name="Normal 2 4 27" xfId="16336" xr:uid="{00000000-0005-0000-0000-0000DF3F0000}"/>
    <cellStyle name="Normal 2 4 27 2" xfId="16337" xr:uid="{00000000-0005-0000-0000-0000E03F0000}"/>
    <cellStyle name="Normal 2 4 27 3" xfId="16338" xr:uid="{00000000-0005-0000-0000-0000E13F0000}"/>
    <cellStyle name="Normal 2 4 28" xfId="16339" xr:uid="{00000000-0005-0000-0000-0000E23F0000}"/>
    <cellStyle name="Normal 2 4 28 2" xfId="16340" xr:uid="{00000000-0005-0000-0000-0000E33F0000}"/>
    <cellStyle name="Normal 2 4 28 3" xfId="16341" xr:uid="{00000000-0005-0000-0000-0000E43F0000}"/>
    <cellStyle name="Normal 2 4 29" xfId="16342" xr:uid="{00000000-0005-0000-0000-0000E53F0000}"/>
    <cellStyle name="Normal 2 4 29 2" xfId="16343" xr:uid="{00000000-0005-0000-0000-0000E63F0000}"/>
    <cellStyle name="Normal 2 4 29 3" xfId="16344" xr:uid="{00000000-0005-0000-0000-0000E73F0000}"/>
    <cellStyle name="Normal 2 4 3" xfId="16345" xr:uid="{00000000-0005-0000-0000-0000E83F0000}"/>
    <cellStyle name="Normal 2 4 3 2" xfId="16346" xr:uid="{00000000-0005-0000-0000-0000E93F0000}"/>
    <cellStyle name="Normal 2 4 3 2 2" xfId="16347" xr:uid="{00000000-0005-0000-0000-0000EA3F0000}"/>
    <cellStyle name="Normal 2 4 3 2 3" xfId="16348" xr:uid="{00000000-0005-0000-0000-0000EB3F0000}"/>
    <cellStyle name="Normal 2 4 3 2 4" xfId="16349" xr:uid="{00000000-0005-0000-0000-0000EC3F0000}"/>
    <cellStyle name="Normal 2 4 3 2 5" xfId="16350" xr:uid="{00000000-0005-0000-0000-0000ED3F0000}"/>
    <cellStyle name="Normal 2 4 3 2 6" xfId="16351" xr:uid="{00000000-0005-0000-0000-0000EE3F0000}"/>
    <cellStyle name="Normal 2 4 3 2 7" xfId="16352" xr:uid="{00000000-0005-0000-0000-0000EF3F0000}"/>
    <cellStyle name="Normal 2 4 3 2 8" xfId="16353" xr:uid="{00000000-0005-0000-0000-0000F03F0000}"/>
    <cellStyle name="Normal 2 4 3 2 9" xfId="16354" xr:uid="{00000000-0005-0000-0000-0000F13F0000}"/>
    <cellStyle name="Normal 2 4 3 3" xfId="16355" xr:uid="{00000000-0005-0000-0000-0000F23F0000}"/>
    <cellStyle name="Normal 2 4 3 3 2" xfId="16356" xr:uid="{00000000-0005-0000-0000-0000F33F0000}"/>
    <cellStyle name="Normal 2 4 3 3 3" xfId="16357" xr:uid="{00000000-0005-0000-0000-0000F43F0000}"/>
    <cellStyle name="Normal 2 4 3 4" xfId="16358" xr:uid="{00000000-0005-0000-0000-0000F53F0000}"/>
    <cellStyle name="Normal 2 4 3 4 2" xfId="16359" xr:uid="{00000000-0005-0000-0000-0000F63F0000}"/>
    <cellStyle name="Normal 2 4 3 4 3" xfId="16360" xr:uid="{00000000-0005-0000-0000-0000F73F0000}"/>
    <cellStyle name="Normal 2 4 3 5" xfId="16361" xr:uid="{00000000-0005-0000-0000-0000F83F0000}"/>
    <cellStyle name="Normal 2 4 3 5 2" xfId="16362" xr:uid="{00000000-0005-0000-0000-0000F93F0000}"/>
    <cellStyle name="Normal 2 4 3 5 3" xfId="16363" xr:uid="{00000000-0005-0000-0000-0000FA3F0000}"/>
    <cellStyle name="Normal 2 4 3 6" xfId="16364" xr:uid="{00000000-0005-0000-0000-0000FB3F0000}"/>
    <cellStyle name="Normal 2 4 3 6 2" xfId="16365" xr:uid="{00000000-0005-0000-0000-0000FC3F0000}"/>
    <cellStyle name="Normal 2 4 3 6 3" xfId="16366" xr:uid="{00000000-0005-0000-0000-0000FD3F0000}"/>
    <cellStyle name="Normal 2 4 3 7" xfId="16367" xr:uid="{00000000-0005-0000-0000-0000FE3F0000}"/>
    <cellStyle name="Normal 2 4 3 7 2" xfId="16368" xr:uid="{00000000-0005-0000-0000-0000FF3F0000}"/>
    <cellStyle name="Normal 2 4 3 7 3" xfId="16369" xr:uid="{00000000-0005-0000-0000-000000400000}"/>
    <cellStyle name="Normal 2 4 30" xfId="16370" xr:uid="{00000000-0005-0000-0000-000001400000}"/>
    <cellStyle name="Normal 2 4 30 2" xfId="16371" xr:uid="{00000000-0005-0000-0000-000002400000}"/>
    <cellStyle name="Normal 2 4 30 3" xfId="16372" xr:uid="{00000000-0005-0000-0000-000003400000}"/>
    <cellStyle name="Normal 2 4 31" xfId="16373" xr:uid="{00000000-0005-0000-0000-000004400000}"/>
    <cellStyle name="Normal 2 4 31 2" xfId="16374" xr:uid="{00000000-0005-0000-0000-000005400000}"/>
    <cellStyle name="Normal 2 4 31 3" xfId="16375" xr:uid="{00000000-0005-0000-0000-000006400000}"/>
    <cellStyle name="Normal 2 4 32" xfId="16376" xr:uid="{00000000-0005-0000-0000-000007400000}"/>
    <cellStyle name="Normal 2 4 32 2" xfId="16377" xr:uid="{00000000-0005-0000-0000-000008400000}"/>
    <cellStyle name="Normal 2 4 32 3" xfId="16378" xr:uid="{00000000-0005-0000-0000-000009400000}"/>
    <cellStyle name="Normal 2 4 33" xfId="16379" xr:uid="{00000000-0005-0000-0000-00000A400000}"/>
    <cellStyle name="Normal 2 4 34" xfId="16380" xr:uid="{00000000-0005-0000-0000-00000B400000}"/>
    <cellStyle name="Normal 2 4 34 2" xfId="16381" xr:uid="{00000000-0005-0000-0000-00000C400000}"/>
    <cellStyle name="Normal 2 4 34 3" xfId="16382" xr:uid="{00000000-0005-0000-0000-00000D400000}"/>
    <cellStyle name="Normal 2 4 35" xfId="16383" xr:uid="{00000000-0005-0000-0000-00000E400000}"/>
    <cellStyle name="Normal 2 4 35 2" xfId="16384" xr:uid="{00000000-0005-0000-0000-00000F400000}"/>
    <cellStyle name="Normal 2 4 35 3" xfId="16385" xr:uid="{00000000-0005-0000-0000-000010400000}"/>
    <cellStyle name="Normal 2 4 36" xfId="16386" xr:uid="{00000000-0005-0000-0000-000011400000}"/>
    <cellStyle name="Normal 2 4 36 2" xfId="16387" xr:uid="{00000000-0005-0000-0000-000012400000}"/>
    <cellStyle name="Normal 2 4 36 3" xfId="16388" xr:uid="{00000000-0005-0000-0000-000013400000}"/>
    <cellStyle name="Normal 2 4 37" xfId="16389" xr:uid="{00000000-0005-0000-0000-000014400000}"/>
    <cellStyle name="Normal 2 4 37 2" xfId="16390" xr:uid="{00000000-0005-0000-0000-000015400000}"/>
    <cellStyle name="Normal 2 4 37 3" xfId="16391" xr:uid="{00000000-0005-0000-0000-000016400000}"/>
    <cellStyle name="Normal 2 4 38" xfId="16392" xr:uid="{00000000-0005-0000-0000-000017400000}"/>
    <cellStyle name="Normal 2 4 38 2" xfId="16393" xr:uid="{00000000-0005-0000-0000-000018400000}"/>
    <cellStyle name="Normal 2 4 38 3" xfId="16394" xr:uid="{00000000-0005-0000-0000-000019400000}"/>
    <cellStyle name="Normal 2 4 4" xfId="16395" xr:uid="{00000000-0005-0000-0000-00001A400000}"/>
    <cellStyle name="Normal 2 4 4 2" xfId="16396" xr:uid="{00000000-0005-0000-0000-00001B400000}"/>
    <cellStyle name="Normal 2 4 4 2 2" xfId="16397" xr:uid="{00000000-0005-0000-0000-00001C400000}"/>
    <cellStyle name="Normal 2 4 4 2 3" xfId="16398" xr:uid="{00000000-0005-0000-0000-00001D400000}"/>
    <cellStyle name="Normal 2 4 4 2 4" xfId="16399" xr:uid="{00000000-0005-0000-0000-00001E400000}"/>
    <cellStyle name="Normal 2 4 4 2 5" xfId="16400" xr:uid="{00000000-0005-0000-0000-00001F400000}"/>
    <cellStyle name="Normal 2 4 4 2 6" xfId="16401" xr:uid="{00000000-0005-0000-0000-000020400000}"/>
    <cellStyle name="Normal 2 4 4 2 7" xfId="16402" xr:uid="{00000000-0005-0000-0000-000021400000}"/>
    <cellStyle name="Normal 2 4 4 2 8" xfId="16403" xr:uid="{00000000-0005-0000-0000-000022400000}"/>
    <cellStyle name="Normal 2 4 4 2 9" xfId="16404" xr:uid="{00000000-0005-0000-0000-000023400000}"/>
    <cellStyle name="Normal 2 4 4 3" xfId="16405" xr:uid="{00000000-0005-0000-0000-000024400000}"/>
    <cellStyle name="Normal 2 4 4 3 2" xfId="16406" xr:uid="{00000000-0005-0000-0000-000025400000}"/>
    <cellStyle name="Normal 2 4 4 3 3" xfId="16407" xr:uid="{00000000-0005-0000-0000-000026400000}"/>
    <cellStyle name="Normal 2 4 4 4" xfId="16408" xr:uid="{00000000-0005-0000-0000-000027400000}"/>
    <cellStyle name="Normal 2 4 4 4 2" xfId="16409" xr:uid="{00000000-0005-0000-0000-000028400000}"/>
    <cellStyle name="Normal 2 4 4 4 3" xfId="16410" xr:uid="{00000000-0005-0000-0000-000029400000}"/>
    <cellStyle name="Normal 2 4 4 5" xfId="16411" xr:uid="{00000000-0005-0000-0000-00002A400000}"/>
    <cellStyle name="Normal 2 4 4 5 2" xfId="16412" xr:uid="{00000000-0005-0000-0000-00002B400000}"/>
    <cellStyle name="Normal 2 4 4 5 3" xfId="16413" xr:uid="{00000000-0005-0000-0000-00002C400000}"/>
    <cellStyle name="Normal 2 4 4 6" xfId="16414" xr:uid="{00000000-0005-0000-0000-00002D400000}"/>
    <cellStyle name="Normal 2 4 4 6 2" xfId="16415" xr:uid="{00000000-0005-0000-0000-00002E400000}"/>
    <cellStyle name="Normal 2 4 4 6 3" xfId="16416" xr:uid="{00000000-0005-0000-0000-00002F400000}"/>
    <cellStyle name="Normal 2 4 4 7" xfId="16417" xr:uid="{00000000-0005-0000-0000-000030400000}"/>
    <cellStyle name="Normal 2 4 4 7 2" xfId="16418" xr:uid="{00000000-0005-0000-0000-000031400000}"/>
    <cellStyle name="Normal 2 4 4 7 3" xfId="16419" xr:uid="{00000000-0005-0000-0000-000032400000}"/>
    <cellStyle name="Normal 2 4 5" xfId="16420" xr:uid="{00000000-0005-0000-0000-000033400000}"/>
    <cellStyle name="Normal 2 4 5 2" xfId="16421" xr:uid="{00000000-0005-0000-0000-000034400000}"/>
    <cellStyle name="Normal 2 4 5 2 2" xfId="16422" xr:uid="{00000000-0005-0000-0000-000035400000}"/>
    <cellStyle name="Normal 2 4 5 2 3" xfId="16423" xr:uid="{00000000-0005-0000-0000-000036400000}"/>
    <cellStyle name="Normal 2 4 5 2 4" xfId="16424" xr:uid="{00000000-0005-0000-0000-000037400000}"/>
    <cellStyle name="Normal 2 4 5 2 5" xfId="16425" xr:uid="{00000000-0005-0000-0000-000038400000}"/>
    <cellStyle name="Normal 2 4 5 2 6" xfId="16426" xr:uid="{00000000-0005-0000-0000-000039400000}"/>
    <cellStyle name="Normal 2 4 5 2 7" xfId="16427" xr:uid="{00000000-0005-0000-0000-00003A400000}"/>
    <cellStyle name="Normal 2 4 5 2 8" xfId="16428" xr:uid="{00000000-0005-0000-0000-00003B400000}"/>
    <cellStyle name="Normal 2 4 5 2 9" xfId="16429" xr:uid="{00000000-0005-0000-0000-00003C400000}"/>
    <cellStyle name="Normal 2 4 5 3" xfId="16430" xr:uid="{00000000-0005-0000-0000-00003D400000}"/>
    <cellStyle name="Normal 2 4 5 3 2" xfId="16431" xr:uid="{00000000-0005-0000-0000-00003E400000}"/>
    <cellStyle name="Normal 2 4 5 3 3" xfId="16432" xr:uid="{00000000-0005-0000-0000-00003F400000}"/>
    <cellStyle name="Normal 2 4 5 4" xfId="16433" xr:uid="{00000000-0005-0000-0000-000040400000}"/>
    <cellStyle name="Normal 2 4 5 4 2" xfId="16434" xr:uid="{00000000-0005-0000-0000-000041400000}"/>
    <cellStyle name="Normal 2 4 5 4 3" xfId="16435" xr:uid="{00000000-0005-0000-0000-000042400000}"/>
    <cellStyle name="Normal 2 4 5 5" xfId="16436" xr:uid="{00000000-0005-0000-0000-000043400000}"/>
    <cellStyle name="Normal 2 4 5 5 2" xfId="16437" xr:uid="{00000000-0005-0000-0000-000044400000}"/>
    <cellStyle name="Normal 2 4 5 5 3" xfId="16438" xr:uid="{00000000-0005-0000-0000-000045400000}"/>
    <cellStyle name="Normal 2 4 5 6" xfId="16439" xr:uid="{00000000-0005-0000-0000-000046400000}"/>
    <cellStyle name="Normal 2 4 5 6 2" xfId="16440" xr:uid="{00000000-0005-0000-0000-000047400000}"/>
    <cellStyle name="Normal 2 4 5 6 3" xfId="16441" xr:uid="{00000000-0005-0000-0000-000048400000}"/>
    <cellStyle name="Normal 2 4 5 7" xfId="16442" xr:uid="{00000000-0005-0000-0000-000049400000}"/>
    <cellStyle name="Normal 2 4 5 7 2" xfId="16443" xr:uid="{00000000-0005-0000-0000-00004A400000}"/>
    <cellStyle name="Normal 2 4 5 7 3" xfId="16444" xr:uid="{00000000-0005-0000-0000-00004B400000}"/>
    <cellStyle name="Normal 2 4 6" xfId="16445" xr:uid="{00000000-0005-0000-0000-00004C400000}"/>
    <cellStyle name="Normal 2 4 6 2" xfId="16446" xr:uid="{00000000-0005-0000-0000-00004D400000}"/>
    <cellStyle name="Normal 2 4 6 2 2" xfId="16447" xr:uid="{00000000-0005-0000-0000-00004E400000}"/>
    <cellStyle name="Normal 2 4 6 2 3" xfId="16448" xr:uid="{00000000-0005-0000-0000-00004F400000}"/>
    <cellStyle name="Normal 2 4 6 2 4" xfId="16449" xr:uid="{00000000-0005-0000-0000-000050400000}"/>
    <cellStyle name="Normal 2 4 6 2 5" xfId="16450" xr:uid="{00000000-0005-0000-0000-000051400000}"/>
    <cellStyle name="Normal 2 4 6 2 6" xfId="16451" xr:uid="{00000000-0005-0000-0000-000052400000}"/>
    <cellStyle name="Normal 2 4 6 2 7" xfId="16452" xr:uid="{00000000-0005-0000-0000-000053400000}"/>
    <cellStyle name="Normal 2 4 6 2 8" xfId="16453" xr:uid="{00000000-0005-0000-0000-000054400000}"/>
    <cellStyle name="Normal 2 4 6 2 9" xfId="16454" xr:uid="{00000000-0005-0000-0000-000055400000}"/>
    <cellStyle name="Normal 2 4 6 3" xfId="16455" xr:uid="{00000000-0005-0000-0000-000056400000}"/>
    <cellStyle name="Normal 2 4 6 3 2" xfId="16456" xr:uid="{00000000-0005-0000-0000-000057400000}"/>
    <cellStyle name="Normal 2 4 6 3 3" xfId="16457" xr:uid="{00000000-0005-0000-0000-000058400000}"/>
    <cellStyle name="Normal 2 4 6 4" xfId="16458" xr:uid="{00000000-0005-0000-0000-000059400000}"/>
    <cellStyle name="Normal 2 4 6 4 2" xfId="16459" xr:uid="{00000000-0005-0000-0000-00005A400000}"/>
    <cellStyle name="Normal 2 4 6 4 3" xfId="16460" xr:uid="{00000000-0005-0000-0000-00005B400000}"/>
    <cellStyle name="Normal 2 4 6 5" xfId="16461" xr:uid="{00000000-0005-0000-0000-00005C400000}"/>
    <cellStyle name="Normal 2 4 6 5 2" xfId="16462" xr:uid="{00000000-0005-0000-0000-00005D400000}"/>
    <cellStyle name="Normal 2 4 6 5 3" xfId="16463" xr:uid="{00000000-0005-0000-0000-00005E400000}"/>
    <cellStyle name="Normal 2 4 6 6" xfId="16464" xr:uid="{00000000-0005-0000-0000-00005F400000}"/>
    <cellStyle name="Normal 2 4 6 6 2" xfId="16465" xr:uid="{00000000-0005-0000-0000-000060400000}"/>
    <cellStyle name="Normal 2 4 6 6 3" xfId="16466" xr:uid="{00000000-0005-0000-0000-000061400000}"/>
    <cellStyle name="Normal 2 4 6 7" xfId="16467" xr:uid="{00000000-0005-0000-0000-000062400000}"/>
    <cellStyle name="Normal 2 4 6 7 2" xfId="16468" xr:uid="{00000000-0005-0000-0000-000063400000}"/>
    <cellStyle name="Normal 2 4 6 7 3" xfId="16469" xr:uid="{00000000-0005-0000-0000-000064400000}"/>
    <cellStyle name="Normal 2 4 7" xfId="16470" xr:uid="{00000000-0005-0000-0000-000065400000}"/>
    <cellStyle name="Normal 2 4 7 2" xfId="16471" xr:uid="{00000000-0005-0000-0000-000066400000}"/>
    <cellStyle name="Normal 2 4 7 2 2" xfId="16472" xr:uid="{00000000-0005-0000-0000-000067400000}"/>
    <cellStyle name="Normal 2 4 7 2 3" xfId="16473" xr:uid="{00000000-0005-0000-0000-000068400000}"/>
    <cellStyle name="Normal 2 4 7 2 4" xfId="16474" xr:uid="{00000000-0005-0000-0000-000069400000}"/>
    <cellStyle name="Normal 2 4 7 2 5" xfId="16475" xr:uid="{00000000-0005-0000-0000-00006A400000}"/>
    <cellStyle name="Normal 2 4 7 2 6" xfId="16476" xr:uid="{00000000-0005-0000-0000-00006B400000}"/>
    <cellStyle name="Normal 2 4 7 2 7" xfId="16477" xr:uid="{00000000-0005-0000-0000-00006C400000}"/>
    <cellStyle name="Normal 2 4 7 2 8" xfId="16478" xr:uid="{00000000-0005-0000-0000-00006D400000}"/>
    <cellStyle name="Normal 2 4 7 2 9" xfId="16479" xr:uid="{00000000-0005-0000-0000-00006E400000}"/>
    <cellStyle name="Normal 2 4 7 3" xfId="16480" xr:uid="{00000000-0005-0000-0000-00006F400000}"/>
    <cellStyle name="Normal 2 4 7 3 2" xfId="16481" xr:uid="{00000000-0005-0000-0000-000070400000}"/>
    <cellStyle name="Normal 2 4 7 3 3" xfId="16482" xr:uid="{00000000-0005-0000-0000-000071400000}"/>
    <cellStyle name="Normal 2 4 7 4" xfId="16483" xr:uid="{00000000-0005-0000-0000-000072400000}"/>
    <cellStyle name="Normal 2 4 7 4 2" xfId="16484" xr:uid="{00000000-0005-0000-0000-000073400000}"/>
    <cellStyle name="Normal 2 4 7 4 3" xfId="16485" xr:uid="{00000000-0005-0000-0000-000074400000}"/>
    <cellStyle name="Normal 2 4 7 5" xfId="16486" xr:uid="{00000000-0005-0000-0000-000075400000}"/>
    <cellStyle name="Normal 2 4 7 5 2" xfId="16487" xr:uid="{00000000-0005-0000-0000-000076400000}"/>
    <cellStyle name="Normal 2 4 7 5 3" xfId="16488" xr:uid="{00000000-0005-0000-0000-000077400000}"/>
    <cellStyle name="Normal 2 4 7 6" xfId="16489" xr:uid="{00000000-0005-0000-0000-000078400000}"/>
    <cellStyle name="Normal 2 4 7 6 2" xfId="16490" xr:uid="{00000000-0005-0000-0000-000079400000}"/>
    <cellStyle name="Normal 2 4 7 6 3" xfId="16491" xr:uid="{00000000-0005-0000-0000-00007A400000}"/>
    <cellStyle name="Normal 2 4 7 7" xfId="16492" xr:uid="{00000000-0005-0000-0000-00007B400000}"/>
    <cellStyle name="Normal 2 4 7 7 2" xfId="16493" xr:uid="{00000000-0005-0000-0000-00007C400000}"/>
    <cellStyle name="Normal 2 4 7 7 3" xfId="16494" xr:uid="{00000000-0005-0000-0000-00007D400000}"/>
    <cellStyle name="Normal 2 4 8" xfId="16495" xr:uid="{00000000-0005-0000-0000-00007E400000}"/>
    <cellStyle name="Normal 2 4 8 2" xfId="16496" xr:uid="{00000000-0005-0000-0000-00007F400000}"/>
    <cellStyle name="Normal 2 4 8 3" xfId="16497" xr:uid="{00000000-0005-0000-0000-000080400000}"/>
    <cellStyle name="Normal 2 4 9" xfId="16498" xr:uid="{00000000-0005-0000-0000-000081400000}"/>
    <cellStyle name="Normal 2 4 9 2" xfId="16499" xr:uid="{00000000-0005-0000-0000-000082400000}"/>
    <cellStyle name="Normal 2 4 9 3" xfId="16500" xr:uid="{00000000-0005-0000-0000-000083400000}"/>
    <cellStyle name="Normal 2 40" xfId="16501" xr:uid="{00000000-0005-0000-0000-000084400000}"/>
    <cellStyle name="Normal 2 40 10" xfId="16502" xr:uid="{00000000-0005-0000-0000-000085400000}"/>
    <cellStyle name="Normal 2 40 10 2" xfId="16503" xr:uid="{00000000-0005-0000-0000-000086400000}"/>
    <cellStyle name="Normal 2 40 10 3" xfId="16504" xr:uid="{00000000-0005-0000-0000-000087400000}"/>
    <cellStyle name="Normal 2 40 11" xfId="16505" xr:uid="{00000000-0005-0000-0000-000088400000}"/>
    <cellStyle name="Normal 2 40 11 2" xfId="16506" xr:uid="{00000000-0005-0000-0000-000089400000}"/>
    <cellStyle name="Normal 2 40 11 3" xfId="16507" xr:uid="{00000000-0005-0000-0000-00008A400000}"/>
    <cellStyle name="Normal 2 40 12" xfId="16508" xr:uid="{00000000-0005-0000-0000-00008B400000}"/>
    <cellStyle name="Normal 2 40 12 2" xfId="16509" xr:uid="{00000000-0005-0000-0000-00008C400000}"/>
    <cellStyle name="Normal 2 40 12 3" xfId="16510" xr:uid="{00000000-0005-0000-0000-00008D400000}"/>
    <cellStyle name="Normal 2 40 13" xfId="16511" xr:uid="{00000000-0005-0000-0000-00008E400000}"/>
    <cellStyle name="Normal 2 40 13 2" xfId="16512" xr:uid="{00000000-0005-0000-0000-00008F400000}"/>
    <cellStyle name="Normal 2 40 13 3" xfId="16513" xr:uid="{00000000-0005-0000-0000-000090400000}"/>
    <cellStyle name="Normal 2 40 14" xfId="16514" xr:uid="{00000000-0005-0000-0000-000091400000}"/>
    <cellStyle name="Normal 2 40 14 2" xfId="16515" xr:uid="{00000000-0005-0000-0000-000092400000}"/>
    <cellStyle name="Normal 2 40 14 3" xfId="16516" xr:uid="{00000000-0005-0000-0000-000093400000}"/>
    <cellStyle name="Normal 2 40 15" xfId="16517" xr:uid="{00000000-0005-0000-0000-000094400000}"/>
    <cellStyle name="Normal 2 40 15 2" xfId="16518" xr:uid="{00000000-0005-0000-0000-000095400000}"/>
    <cellStyle name="Normal 2 40 15 3" xfId="16519" xr:uid="{00000000-0005-0000-0000-000096400000}"/>
    <cellStyle name="Normal 2 40 16" xfId="16520" xr:uid="{00000000-0005-0000-0000-000097400000}"/>
    <cellStyle name="Normal 2 40 16 2" xfId="16521" xr:uid="{00000000-0005-0000-0000-000098400000}"/>
    <cellStyle name="Normal 2 40 16 3" xfId="16522" xr:uid="{00000000-0005-0000-0000-000099400000}"/>
    <cellStyle name="Normal 2 40 17" xfId="16523" xr:uid="{00000000-0005-0000-0000-00009A400000}"/>
    <cellStyle name="Normal 2 40 17 2" xfId="16524" xr:uid="{00000000-0005-0000-0000-00009B400000}"/>
    <cellStyle name="Normal 2 40 17 3" xfId="16525" xr:uid="{00000000-0005-0000-0000-00009C400000}"/>
    <cellStyle name="Normal 2 40 18" xfId="16526" xr:uid="{00000000-0005-0000-0000-00009D400000}"/>
    <cellStyle name="Normal 2 40 18 2" xfId="16527" xr:uid="{00000000-0005-0000-0000-00009E400000}"/>
    <cellStyle name="Normal 2 40 18 3" xfId="16528" xr:uid="{00000000-0005-0000-0000-00009F400000}"/>
    <cellStyle name="Normal 2 40 19" xfId="16529" xr:uid="{00000000-0005-0000-0000-0000A0400000}"/>
    <cellStyle name="Normal 2 40 19 2" xfId="16530" xr:uid="{00000000-0005-0000-0000-0000A1400000}"/>
    <cellStyle name="Normal 2 40 19 3" xfId="16531" xr:uid="{00000000-0005-0000-0000-0000A2400000}"/>
    <cellStyle name="Normal 2 40 2" xfId="16532" xr:uid="{00000000-0005-0000-0000-0000A3400000}"/>
    <cellStyle name="Normal 2 40 2 2" xfId="16533" xr:uid="{00000000-0005-0000-0000-0000A4400000}"/>
    <cellStyle name="Normal 2 40 2 3" xfId="16534" xr:uid="{00000000-0005-0000-0000-0000A5400000}"/>
    <cellStyle name="Normal 2 40 20" xfId="16535" xr:uid="{00000000-0005-0000-0000-0000A6400000}"/>
    <cellStyle name="Normal 2 40 20 2" xfId="16536" xr:uid="{00000000-0005-0000-0000-0000A7400000}"/>
    <cellStyle name="Normal 2 40 20 3" xfId="16537" xr:uid="{00000000-0005-0000-0000-0000A8400000}"/>
    <cellStyle name="Normal 2 40 21" xfId="16538" xr:uid="{00000000-0005-0000-0000-0000A9400000}"/>
    <cellStyle name="Normal 2 40 21 2" xfId="16539" xr:uid="{00000000-0005-0000-0000-0000AA400000}"/>
    <cellStyle name="Normal 2 40 21 3" xfId="16540" xr:uid="{00000000-0005-0000-0000-0000AB400000}"/>
    <cellStyle name="Normal 2 40 22" xfId="16541" xr:uid="{00000000-0005-0000-0000-0000AC400000}"/>
    <cellStyle name="Normal 2 40 22 2" xfId="16542" xr:uid="{00000000-0005-0000-0000-0000AD400000}"/>
    <cellStyle name="Normal 2 40 22 3" xfId="16543" xr:uid="{00000000-0005-0000-0000-0000AE400000}"/>
    <cellStyle name="Normal 2 40 23" xfId="16544" xr:uid="{00000000-0005-0000-0000-0000AF400000}"/>
    <cellStyle name="Normal 2 40 23 2" xfId="16545" xr:uid="{00000000-0005-0000-0000-0000B0400000}"/>
    <cellStyle name="Normal 2 40 23 3" xfId="16546" xr:uid="{00000000-0005-0000-0000-0000B1400000}"/>
    <cellStyle name="Normal 2 40 24" xfId="16547" xr:uid="{00000000-0005-0000-0000-0000B2400000}"/>
    <cellStyle name="Normal 2 40 24 2" xfId="16548" xr:uid="{00000000-0005-0000-0000-0000B3400000}"/>
    <cellStyle name="Normal 2 40 24 3" xfId="16549" xr:uid="{00000000-0005-0000-0000-0000B4400000}"/>
    <cellStyle name="Normal 2 40 25" xfId="16550" xr:uid="{00000000-0005-0000-0000-0000B5400000}"/>
    <cellStyle name="Normal 2 40 25 2" xfId="16551" xr:uid="{00000000-0005-0000-0000-0000B6400000}"/>
    <cellStyle name="Normal 2 40 25 3" xfId="16552" xr:uid="{00000000-0005-0000-0000-0000B7400000}"/>
    <cellStyle name="Normal 2 40 26" xfId="16553" xr:uid="{00000000-0005-0000-0000-0000B8400000}"/>
    <cellStyle name="Normal 2 40 26 2" xfId="16554" xr:uid="{00000000-0005-0000-0000-0000B9400000}"/>
    <cellStyle name="Normal 2 40 26 3" xfId="16555" xr:uid="{00000000-0005-0000-0000-0000BA400000}"/>
    <cellStyle name="Normal 2 40 27" xfId="16556" xr:uid="{00000000-0005-0000-0000-0000BB400000}"/>
    <cellStyle name="Normal 2 40 27 2" xfId="16557" xr:uid="{00000000-0005-0000-0000-0000BC400000}"/>
    <cellStyle name="Normal 2 40 27 3" xfId="16558" xr:uid="{00000000-0005-0000-0000-0000BD400000}"/>
    <cellStyle name="Normal 2 40 28" xfId="16559" xr:uid="{00000000-0005-0000-0000-0000BE400000}"/>
    <cellStyle name="Normal 2 40 28 2" xfId="16560" xr:uid="{00000000-0005-0000-0000-0000BF400000}"/>
    <cellStyle name="Normal 2 40 28 3" xfId="16561" xr:uid="{00000000-0005-0000-0000-0000C0400000}"/>
    <cellStyle name="Normal 2 40 29" xfId="16562" xr:uid="{00000000-0005-0000-0000-0000C1400000}"/>
    <cellStyle name="Normal 2 40 29 2" xfId="16563" xr:uid="{00000000-0005-0000-0000-0000C2400000}"/>
    <cellStyle name="Normal 2 40 29 3" xfId="16564" xr:uid="{00000000-0005-0000-0000-0000C3400000}"/>
    <cellStyle name="Normal 2 40 3" xfId="16565" xr:uid="{00000000-0005-0000-0000-0000C4400000}"/>
    <cellStyle name="Normal 2 40 3 2" xfId="16566" xr:uid="{00000000-0005-0000-0000-0000C5400000}"/>
    <cellStyle name="Normal 2 40 3 3" xfId="16567" xr:uid="{00000000-0005-0000-0000-0000C6400000}"/>
    <cellStyle name="Normal 2 40 30" xfId="16568" xr:uid="{00000000-0005-0000-0000-0000C7400000}"/>
    <cellStyle name="Normal 2 40 30 2" xfId="16569" xr:uid="{00000000-0005-0000-0000-0000C8400000}"/>
    <cellStyle name="Normal 2 40 30 3" xfId="16570" xr:uid="{00000000-0005-0000-0000-0000C9400000}"/>
    <cellStyle name="Normal 2 40 31" xfId="16571" xr:uid="{00000000-0005-0000-0000-0000CA400000}"/>
    <cellStyle name="Normal 2 40 31 2" xfId="16572" xr:uid="{00000000-0005-0000-0000-0000CB400000}"/>
    <cellStyle name="Normal 2 40 31 3" xfId="16573" xr:uid="{00000000-0005-0000-0000-0000CC400000}"/>
    <cellStyle name="Normal 2 40 32" xfId="16574" xr:uid="{00000000-0005-0000-0000-0000CD400000}"/>
    <cellStyle name="Normal 2 40 32 2" xfId="16575" xr:uid="{00000000-0005-0000-0000-0000CE400000}"/>
    <cellStyle name="Normal 2 40 32 3" xfId="16576" xr:uid="{00000000-0005-0000-0000-0000CF400000}"/>
    <cellStyle name="Normal 2 40 33" xfId="16577" xr:uid="{00000000-0005-0000-0000-0000D0400000}"/>
    <cellStyle name="Normal 2 40 34" xfId="16578" xr:uid="{00000000-0005-0000-0000-0000D1400000}"/>
    <cellStyle name="Normal 2 40 34 2" xfId="16579" xr:uid="{00000000-0005-0000-0000-0000D2400000}"/>
    <cellStyle name="Normal 2 40 34 3" xfId="16580" xr:uid="{00000000-0005-0000-0000-0000D3400000}"/>
    <cellStyle name="Normal 2 40 35" xfId="16581" xr:uid="{00000000-0005-0000-0000-0000D4400000}"/>
    <cellStyle name="Normal 2 40 35 2" xfId="16582" xr:uid="{00000000-0005-0000-0000-0000D5400000}"/>
    <cellStyle name="Normal 2 40 35 3" xfId="16583" xr:uid="{00000000-0005-0000-0000-0000D6400000}"/>
    <cellStyle name="Normal 2 40 36" xfId="16584" xr:uid="{00000000-0005-0000-0000-0000D7400000}"/>
    <cellStyle name="Normal 2 40 36 2" xfId="16585" xr:uid="{00000000-0005-0000-0000-0000D8400000}"/>
    <cellStyle name="Normal 2 40 36 3" xfId="16586" xr:uid="{00000000-0005-0000-0000-0000D9400000}"/>
    <cellStyle name="Normal 2 40 37" xfId="16587" xr:uid="{00000000-0005-0000-0000-0000DA400000}"/>
    <cellStyle name="Normal 2 40 37 2" xfId="16588" xr:uid="{00000000-0005-0000-0000-0000DB400000}"/>
    <cellStyle name="Normal 2 40 37 3" xfId="16589" xr:uid="{00000000-0005-0000-0000-0000DC400000}"/>
    <cellStyle name="Normal 2 40 38" xfId="16590" xr:uid="{00000000-0005-0000-0000-0000DD400000}"/>
    <cellStyle name="Normal 2 40 38 2" xfId="16591" xr:uid="{00000000-0005-0000-0000-0000DE400000}"/>
    <cellStyle name="Normal 2 40 38 3" xfId="16592" xr:uid="{00000000-0005-0000-0000-0000DF400000}"/>
    <cellStyle name="Normal 2 40 4" xfId="16593" xr:uid="{00000000-0005-0000-0000-0000E0400000}"/>
    <cellStyle name="Normal 2 40 4 2" xfId="16594" xr:uid="{00000000-0005-0000-0000-0000E1400000}"/>
    <cellStyle name="Normal 2 40 4 3" xfId="16595" xr:uid="{00000000-0005-0000-0000-0000E2400000}"/>
    <cellStyle name="Normal 2 40 5" xfId="16596" xr:uid="{00000000-0005-0000-0000-0000E3400000}"/>
    <cellStyle name="Normal 2 40 5 2" xfId="16597" xr:uid="{00000000-0005-0000-0000-0000E4400000}"/>
    <cellStyle name="Normal 2 40 5 3" xfId="16598" xr:uid="{00000000-0005-0000-0000-0000E5400000}"/>
    <cellStyle name="Normal 2 40 6" xfId="16599" xr:uid="{00000000-0005-0000-0000-0000E6400000}"/>
    <cellStyle name="Normal 2 40 6 2" xfId="16600" xr:uid="{00000000-0005-0000-0000-0000E7400000}"/>
    <cellStyle name="Normal 2 40 6 3" xfId="16601" xr:uid="{00000000-0005-0000-0000-0000E8400000}"/>
    <cellStyle name="Normal 2 40 7" xfId="16602" xr:uid="{00000000-0005-0000-0000-0000E9400000}"/>
    <cellStyle name="Normal 2 40 7 2" xfId="16603" xr:uid="{00000000-0005-0000-0000-0000EA400000}"/>
    <cellStyle name="Normal 2 40 7 3" xfId="16604" xr:uid="{00000000-0005-0000-0000-0000EB400000}"/>
    <cellStyle name="Normal 2 40 8" xfId="16605" xr:uid="{00000000-0005-0000-0000-0000EC400000}"/>
    <cellStyle name="Normal 2 40 8 2" xfId="16606" xr:uid="{00000000-0005-0000-0000-0000ED400000}"/>
    <cellStyle name="Normal 2 40 8 3" xfId="16607" xr:uid="{00000000-0005-0000-0000-0000EE400000}"/>
    <cellStyle name="Normal 2 40 9" xfId="16608" xr:uid="{00000000-0005-0000-0000-0000EF400000}"/>
    <cellStyle name="Normal 2 40 9 2" xfId="16609" xr:uid="{00000000-0005-0000-0000-0000F0400000}"/>
    <cellStyle name="Normal 2 40 9 3" xfId="16610" xr:uid="{00000000-0005-0000-0000-0000F1400000}"/>
    <cellStyle name="Normal 2 41" xfId="16611" xr:uid="{00000000-0005-0000-0000-0000F2400000}"/>
    <cellStyle name="Normal 2 41 10" xfId="16612" xr:uid="{00000000-0005-0000-0000-0000F3400000}"/>
    <cellStyle name="Normal 2 41 10 2" xfId="16613" xr:uid="{00000000-0005-0000-0000-0000F4400000}"/>
    <cellStyle name="Normal 2 41 10 3" xfId="16614" xr:uid="{00000000-0005-0000-0000-0000F5400000}"/>
    <cellStyle name="Normal 2 41 11" xfId="16615" xr:uid="{00000000-0005-0000-0000-0000F6400000}"/>
    <cellStyle name="Normal 2 41 11 2" xfId="16616" xr:uid="{00000000-0005-0000-0000-0000F7400000}"/>
    <cellStyle name="Normal 2 41 11 3" xfId="16617" xr:uid="{00000000-0005-0000-0000-0000F8400000}"/>
    <cellStyle name="Normal 2 41 12" xfId="16618" xr:uid="{00000000-0005-0000-0000-0000F9400000}"/>
    <cellStyle name="Normal 2 41 12 2" xfId="16619" xr:uid="{00000000-0005-0000-0000-0000FA400000}"/>
    <cellStyle name="Normal 2 41 12 3" xfId="16620" xr:uid="{00000000-0005-0000-0000-0000FB400000}"/>
    <cellStyle name="Normal 2 41 13" xfId="16621" xr:uid="{00000000-0005-0000-0000-0000FC400000}"/>
    <cellStyle name="Normal 2 41 13 2" xfId="16622" xr:uid="{00000000-0005-0000-0000-0000FD400000}"/>
    <cellStyle name="Normal 2 41 13 3" xfId="16623" xr:uid="{00000000-0005-0000-0000-0000FE400000}"/>
    <cellStyle name="Normal 2 41 14" xfId="16624" xr:uid="{00000000-0005-0000-0000-0000FF400000}"/>
    <cellStyle name="Normal 2 41 14 2" xfId="16625" xr:uid="{00000000-0005-0000-0000-000000410000}"/>
    <cellStyle name="Normal 2 41 14 3" xfId="16626" xr:uid="{00000000-0005-0000-0000-000001410000}"/>
    <cellStyle name="Normal 2 41 15" xfId="16627" xr:uid="{00000000-0005-0000-0000-000002410000}"/>
    <cellStyle name="Normal 2 41 15 2" xfId="16628" xr:uid="{00000000-0005-0000-0000-000003410000}"/>
    <cellStyle name="Normal 2 41 15 3" xfId="16629" xr:uid="{00000000-0005-0000-0000-000004410000}"/>
    <cellStyle name="Normal 2 41 16" xfId="16630" xr:uid="{00000000-0005-0000-0000-000005410000}"/>
    <cellStyle name="Normal 2 41 16 2" xfId="16631" xr:uid="{00000000-0005-0000-0000-000006410000}"/>
    <cellStyle name="Normal 2 41 16 3" xfId="16632" xr:uid="{00000000-0005-0000-0000-000007410000}"/>
    <cellStyle name="Normal 2 41 17" xfId="16633" xr:uid="{00000000-0005-0000-0000-000008410000}"/>
    <cellStyle name="Normal 2 41 17 2" xfId="16634" xr:uid="{00000000-0005-0000-0000-000009410000}"/>
    <cellStyle name="Normal 2 41 17 3" xfId="16635" xr:uid="{00000000-0005-0000-0000-00000A410000}"/>
    <cellStyle name="Normal 2 41 18" xfId="16636" xr:uid="{00000000-0005-0000-0000-00000B410000}"/>
    <cellStyle name="Normal 2 41 18 2" xfId="16637" xr:uid="{00000000-0005-0000-0000-00000C410000}"/>
    <cellStyle name="Normal 2 41 18 3" xfId="16638" xr:uid="{00000000-0005-0000-0000-00000D410000}"/>
    <cellStyle name="Normal 2 41 19" xfId="16639" xr:uid="{00000000-0005-0000-0000-00000E410000}"/>
    <cellStyle name="Normal 2 41 19 2" xfId="16640" xr:uid="{00000000-0005-0000-0000-00000F410000}"/>
    <cellStyle name="Normal 2 41 19 3" xfId="16641" xr:uid="{00000000-0005-0000-0000-000010410000}"/>
    <cellStyle name="Normal 2 41 2" xfId="16642" xr:uid="{00000000-0005-0000-0000-000011410000}"/>
    <cellStyle name="Normal 2 41 2 2" xfId="16643" xr:uid="{00000000-0005-0000-0000-000012410000}"/>
    <cellStyle name="Normal 2 41 2 3" xfId="16644" xr:uid="{00000000-0005-0000-0000-000013410000}"/>
    <cellStyle name="Normal 2 41 20" xfId="16645" xr:uid="{00000000-0005-0000-0000-000014410000}"/>
    <cellStyle name="Normal 2 41 20 2" xfId="16646" xr:uid="{00000000-0005-0000-0000-000015410000}"/>
    <cellStyle name="Normal 2 41 20 3" xfId="16647" xr:uid="{00000000-0005-0000-0000-000016410000}"/>
    <cellStyle name="Normal 2 41 21" xfId="16648" xr:uid="{00000000-0005-0000-0000-000017410000}"/>
    <cellStyle name="Normal 2 41 21 2" xfId="16649" xr:uid="{00000000-0005-0000-0000-000018410000}"/>
    <cellStyle name="Normal 2 41 21 3" xfId="16650" xr:uid="{00000000-0005-0000-0000-000019410000}"/>
    <cellStyle name="Normal 2 41 22" xfId="16651" xr:uid="{00000000-0005-0000-0000-00001A410000}"/>
    <cellStyle name="Normal 2 41 22 2" xfId="16652" xr:uid="{00000000-0005-0000-0000-00001B410000}"/>
    <cellStyle name="Normal 2 41 22 3" xfId="16653" xr:uid="{00000000-0005-0000-0000-00001C410000}"/>
    <cellStyle name="Normal 2 41 23" xfId="16654" xr:uid="{00000000-0005-0000-0000-00001D410000}"/>
    <cellStyle name="Normal 2 41 23 2" xfId="16655" xr:uid="{00000000-0005-0000-0000-00001E410000}"/>
    <cellStyle name="Normal 2 41 23 3" xfId="16656" xr:uid="{00000000-0005-0000-0000-00001F410000}"/>
    <cellStyle name="Normal 2 41 24" xfId="16657" xr:uid="{00000000-0005-0000-0000-000020410000}"/>
    <cellStyle name="Normal 2 41 24 2" xfId="16658" xr:uid="{00000000-0005-0000-0000-000021410000}"/>
    <cellStyle name="Normal 2 41 24 3" xfId="16659" xr:uid="{00000000-0005-0000-0000-000022410000}"/>
    <cellStyle name="Normal 2 41 25" xfId="16660" xr:uid="{00000000-0005-0000-0000-000023410000}"/>
    <cellStyle name="Normal 2 41 25 2" xfId="16661" xr:uid="{00000000-0005-0000-0000-000024410000}"/>
    <cellStyle name="Normal 2 41 25 3" xfId="16662" xr:uid="{00000000-0005-0000-0000-000025410000}"/>
    <cellStyle name="Normal 2 41 26" xfId="16663" xr:uid="{00000000-0005-0000-0000-000026410000}"/>
    <cellStyle name="Normal 2 41 26 2" xfId="16664" xr:uid="{00000000-0005-0000-0000-000027410000}"/>
    <cellStyle name="Normal 2 41 26 3" xfId="16665" xr:uid="{00000000-0005-0000-0000-000028410000}"/>
    <cellStyle name="Normal 2 41 27" xfId="16666" xr:uid="{00000000-0005-0000-0000-000029410000}"/>
    <cellStyle name="Normal 2 41 27 2" xfId="16667" xr:uid="{00000000-0005-0000-0000-00002A410000}"/>
    <cellStyle name="Normal 2 41 27 3" xfId="16668" xr:uid="{00000000-0005-0000-0000-00002B410000}"/>
    <cellStyle name="Normal 2 41 28" xfId="16669" xr:uid="{00000000-0005-0000-0000-00002C410000}"/>
    <cellStyle name="Normal 2 41 28 2" xfId="16670" xr:uid="{00000000-0005-0000-0000-00002D410000}"/>
    <cellStyle name="Normal 2 41 28 3" xfId="16671" xr:uid="{00000000-0005-0000-0000-00002E410000}"/>
    <cellStyle name="Normal 2 41 29" xfId="16672" xr:uid="{00000000-0005-0000-0000-00002F410000}"/>
    <cellStyle name="Normal 2 41 29 2" xfId="16673" xr:uid="{00000000-0005-0000-0000-000030410000}"/>
    <cellStyle name="Normal 2 41 29 3" xfId="16674" xr:uid="{00000000-0005-0000-0000-000031410000}"/>
    <cellStyle name="Normal 2 41 3" xfId="16675" xr:uid="{00000000-0005-0000-0000-000032410000}"/>
    <cellStyle name="Normal 2 41 3 2" xfId="16676" xr:uid="{00000000-0005-0000-0000-000033410000}"/>
    <cellStyle name="Normal 2 41 3 3" xfId="16677" xr:uid="{00000000-0005-0000-0000-000034410000}"/>
    <cellStyle name="Normal 2 41 30" xfId="16678" xr:uid="{00000000-0005-0000-0000-000035410000}"/>
    <cellStyle name="Normal 2 41 30 2" xfId="16679" xr:uid="{00000000-0005-0000-0000-000036410000}"/>
    <cellStyle name="Normal 2 41 30 3" xfId="16680" xr:uid="{00000000-0005-0000-0000-000037410000}"/>
    <cellStyle name="Normal 2 41 31" xfId="16681" xr:uid="{00000000-0005-0000-0000-000038410000}"/>
    <cellStyle name="Normal 2 41 31 2" xfId="16682" xr:uid="{00000000-0005-0000-0000-000039410000}"/>
    <cellStyle name="Normal 2 41 31 3" xfId="16683" xr:uid="{00000000-0005-0000-0000-00003A410000}"/>
    <cellStyle name="Normal 2 41 32" xfId="16684" xr:uid="{00000000-0005-0000-0000-00003B410000}"/>
    <cellStyle name="Normal 2 41 32 2" xfId="16685" xr:uid="{00000000-0005-0000-0000-00003C410000}"/>
    <cellStyle name="Normal 2 41 32 3" xfId="16686" xr:uid="{00000000-0005-0000-0000-00003D410000}"/>
    <cellStyle name="Normal 2 41 33" xfId="16687" xr:uid="{00000000-0005-0000-0000-00003E410000}"/>
    <cellStyle name="Normal 2 41 34" xfId="16688" xr:uid="{00000000-0005-0000-0000-00003F410000}"/>
    <cellStyle name="Normal 2 41 4" xfId="16689" xr:uid="{00000000-0005-0000-0000-000040410000}"/>
    <cellStyle name="Normal 2 41 4 2" xfId="16690" xr:uid="{00000000-0005-0000-0000-000041410000}"/>
    <cellStyle name="Normal 2 41 4 3" xfId="16691" xr:uid="{00000000-0005-0000-0000-000042410000}"/>
    <cellStyle name="Normal 2 41 5" xfId="16692" xr:uid="{00000000-0005-0000-0000-000043410000}"/>
    <cellStyle name="Normal 2 41 5 2" xfId="16693" xr:uid="{00000000-0005-0000-0000-000044410000}"/>
    <cellStyle name="Normal 2 41 5 3" xfId="16694" xr:uid="{00000000-0005-0000-0000-000045410000}"/>
    <cellStyle name="Normal 2 41 6" xfId="16695" xr:uid="{00000000-0005-0000-0000-000046410000}"/>
    <cellStyle name="Normal 2 41 6 2" xfId="16696" xr:uid="{00000000-0005-0000-0000-000047410000}"/>
    <cellStyle name="Normal 2 41 6 3" xfId="16697" xr:uid="{00000000-0005-0000-0000-000048410000}"/>
    <cellStyle name="Normal 2 41 7" xfId="16698" xr:uid="{00000000-0005-0000-0000-000049410000}"/>
    <cellStyle name="Normal 2 41 7 2" xfId="16699" xr:uid="{00000000-0005-0000-0000-00004A410000}"/>
    <cellStyle name="Normal 2 41 7 3" xfId="16700" xr:uid="{00000000-0005-0000-0000-00004B410000}"/>
    <cellStyle name="Normal 2 41 8" xfId="16701" xr:uid="{00000000-0005-0000-0000-00004C410000}"/>
    <cellStyle name="Normal 2 41 8 2" xfId="16702" xr:uid="{00000000-0005-0000-0000-00004D410000}"/>
    <cellStyle name="Normal 2 41 8 3" xfId="16703" xr:uid="{00000000-0005-0000-0000-00004E410000}"/>
    <cellStyle name="Normal 2 41 9" xfId="16704" xr:uid="{00000000-0005-0000-0000-00004F410000}"/>
    <cellStyle name="Normal 2 41 9 2" xfId="16705" xr:uid="{00000000-0005-0000-0000-000050410000}"/>
    <cellStyle name="Normal 2 41 9 3" xfId="16706" xr:uid="{00000000-0005-0000-0000-000051410000}"/>
    <cellStyle name="Normal 2 42" xfId="16707" xr:uid="{00000000-0005-0000-0000-000052410000}"/>
    <cellStyle name="Normal 2 42 10" xfId="16708" xr:uid="{00000000-0005-0000-0000-000053410000}"/>
    <cellStyle name="Normal 2 42 10 2" xfId="16709" xr:uid="{00000000-0005-0000-0000-000054410000}"/>
    <cellStyle name="Normal 2 42 10 3" xfId="16710" xr:uid="{00000000-0005-0000-0000-000055410000}"/>
    <cellStyle name="Normal 2 42 11" xfId="16711" xr:uid="{00000000-0005-0000-0000-000056410000}"/>
    <cellStyle name="Normal 2 42 11 2" xfId="16712" xr:uid="{00000000-0005-0000-0000-000057410000}"/>
    <cellStyle name="Normal 2 42 11 3" xfId="16713" xr:uid="{00000000-0005-0000-0000-000058410000}"/>
    <cellStyle name="Normal 2 42 12" xfId="16714" xr:uid="{00000000-0005-0000-0000-000059410000}"/>
    <cellStyle name="Normal 2 42 12 2" xfId="16715" xr:uid="{00000000-0005-0000-0000-00005A410000}"/>
    <cellStyle name="Normal 2 42 12 3" xfId="16716" xr:uid="{00000000-0005-0000-0000-00005B410000}"/>
    <cellStyle name="Normal 2 42 13" xfId="16717" xr:uid="{00000000-0005-0000-0000-00005C410000}"/>
    <cellStyle name="Normal 2 42 13 2" xfId="16718" xr:uid="{00000000-0005-0000-0000-00005D410000}"/>
    <cellStyle name="Normal 2 42 13 3" xfId="16719" xr:uid="{00000000-0005-0000-0000-00005E410000}"/>
    <cellStyle name="Normal 2 42 14" xfId="16720" xr:uid="{00000000-0005-0000-0000-00005F410000}"/>
    <cellStyle name="Normal 2 42 14 2" xfId="16721" xr:uid="{00000000-0005-0000-0000-000060410000}"/>
    <cellStyle name="Normal 2 42 14 3" xfId="16722" xr:uid="{00000000-0005-0000-0000-000061410000}"/>
    <cellStyle name="Normal 2 42 15" xfId="16723" xr:uid="{00000000-0005-0000-0000-000062410000}"/>
    <cellStyle name="Normal 2 42 15 2" xfId="16724" xr:uid="{00000000-0005-0000-0000-000063410000}"/>
    <cellStyle name="Normal 2 42 15 3" xfId="16725" xr:uid="{00000000-0005-0000-0000-000064410000}"/>
    <cellStyle name="Normal 2 42 16" xfId="16726" xr:uid="{00000000-0005-0000-0000-000065410000}"/>
    <cellStyle name="Normal 2 42 16 2" xfId="16727" xr:uid="{00000000-0005-0000-0000-000066410000}"/>
    <cellStyle name="Normal 2 42 16 3" xfId="16728" xr:uid="{00000000-0005-0000-0000-000067410000}"/>
    <cellStyle name="Normal 2 42 17" xfId="16729" xr:uid="{00000000-0005-0000-0000-000068410000}"/>
    <cellStyle name="Normal 2 42 17 2" xfId="16730" xr:uid="{00000000-0005-0000-0000-000069410000}"/>
    <cellStyle name="Normal 2 42 17 3" xfId="16731" xr:uid="{00000000-0005-0000-0000-00006A410000}"/>
    <cellStyle name="Normal 2 42 18" xfId="16732" xr:uid="{00000000-0005-0000-0000-00006B410000}"/>
    <cellStyle name="Normal 2 42 18 2" xfId="16733" xr:uid="{00000000-0005-0000-0000-00006C410000}"/>
    <cellStyle name="Normal 2 42 18 3" xfId="16734" xr:uid="{00000000-0005-0000-0000-00006D410000}"/>
    <cellStyle name="Normal 2 42 19" xfId="16735" xr:uid="{00000000-0005-0000-0000-00006E410000}"/>
    <cellStyle name="Normal 2 42 19 2" xfId="16736" xr:uid="{00000000-0005-0000-0000-00006F410000}"/>
    <cellStyle name="Normal 2 42 19 3" xfId="16737" xr:uid="{00000000-0005-0000-0000-000070410000}"/>
    <cellStyle name="Normal 2 42 2" xfId="16738" xr:uid="{00000000-0005-0000-0000-000071410000}"/>
    <cellStyle name="Normal 2 42 2 2" xfId="16739" xr:uid="{00000000-0005-0000-0000-000072410000}"/>
    <cellStyle name="Normal 2 42 2 3" xfId="16740" xr:uid="{00000000-0005-0000-0000-000073410000}"/>
    <cellStyle name="Normal 2 42 20" xfId="16741" xr:uid="{00000000-0005-0000-0000-000074410000}"/>
    <cellStyle name="Normal 2 42 20 2" xfId="16742" xr:uid="{00000000-0005-0000-0000-000075410000}"/>
    <cellStyle name="Normal 2 42 20 3" xfId="16743" xr:uid="{00000000-0005-0000-0000-000076410000}"/>
    <cellStyle name="Normal 2 42 21" xfId="16744" xr:uid="{00000000-0005-0000-0000-000077410000}"/>
    <cellStyle name="Normal 2 42 21 2" xfId="16745" xr:uid="{00000000-0005-0000-0000-000078410000}"/>
    <cellStyle name="Normal 2 42 21 3" xfId="16746" xr:uid="{00000000-0005-0000-0000-000079410000}"/>
    <cellStyle name="Normal 2 42 22" xfId="16747" xr:uid="{00000000-0005-0000-0000-00007A410000}"/>
    <cellStyle name="Normal 2 42 22 2" xfId="16748" xr:uid="{00000000-0005-0000-0000-00007B410000}"/>
    <cellStyle name="Normal 2 42 22 3" xfId="16749" xr:uid="{00000000-0005-0000-0000-00007C410000}"/>
    <cellStyle name="Normal 2 42 23" xfId="16750" xr:uid="{00000000-0005-0000-0000-00007D410000}"/>
    <cellStyle name="Normal 2 42 23 2" xfId="16751" xr:uid="{00000000-0005-0000-0000-00007E410000}"/>
    <cellStyle name="Normal 2 42 23 3" xfId="16752" xr:uid="{00000000-0005-0000-0000-00007F410000}"/>
    <cellStyle name="Normal 2 42 24" xfId="16753" xr:uid="{00000000-0005-0000-0000-000080410000}"/>
    <cellStyle name="Normal 2 42 24 2" xfId="16754" xr:uid="{00000000-0005-0000-0000-000081410000}"/>
    <cellStyle name="Normal 2 42 24 3" xfId="16755" xr:uid="{00000000-0005-0000-0000-000082410000}"/>
    <cellStyle name="Normal 2 42 25" xfId="16756" xr:uid="{00000000-0005-0000-0000-000083410000}"/>
    <cellStyle name="Normal 2 42 25 2" xfId="16757" xr:uid="{00000000-0005-0000-0000-000084410000}"/>
    <cellStyle name="Normal 2 42 25 3" xfId="16758" xr:uid="{00000000-0005-0000-0000-000085410000}"/>
    <cellStyle name="Normal 2 42 26" xfId="16759" xr:uid="{00000000-0005-0000-0000-000086410000}"/>
    <cellStyle name="Normal 2 42 26 2" xfId="16760" xr:uid="{00000000-0005-0000-0000-000087410000}"/>
    <cellStyle name="Normal 2 42 26 3" xfId="16761" xr:uid="{00000000-0005-0000-0000-000088410000}"/>
    <cellStyle name="Normal 2 42 27" xfId="16762" xr:uid="{00000000-0005-0000-0000-000089410000}"/>
    <cellStyle name="Normal 2 42 27 2" xfId="16763" xr:uid="{00000000-0005-0000-0000-00008A410000}"/>
    <cellStyle name="Normal 2 42 27 3" xfId="16764" xr:uid="{00000000-0005-0000-0000-00008B410000}"/>
    <cellStyle name="Normal 2 42 28" xfId="16765" xr:uid="{00000000-0005-0000-0000-00008C410000}"/>
    <cellStyle name="Normal 2 42 28 2" xfId="16766" xr:uid="{00000000-0005-0000-0000-00008D410000}"/>
    <cellStyle name="Normal 2 42 28 3" xfId="16767" xr:uid="{00000000-0005-0000-0000-00008E410000}"/>
    <cellStyle name="Normal 2 42 29" xfId="16768" xr:uid="{00000000-0005-0000-0000-00008F410000}"/>
    <cellStyle name="Normal 2 42 29 2" xfId="16769" xr:uid="{00000000-0005-0000-0000-000090410000}"/>
    <cellStyle name="Normal 2 42 29 3" xfId="16770" xr:uid="{00000000-0005-0000-0000-000091410000}"/>
    <cellStyle name="Normal 2 42 3" xfId="16771" xr:uid="{00000000-0005-0000-0000-000092410000}"/>
    <cellStyle name="Normal 2 42 3 2" xfId="16772" xr:uid="{00000000-0005-0000-0000-000093410000}"/>
    <cellStyle name="Normal 2 42 3 3" xfId="16773" xr:uid="{00000000-0005-0000-0000-000094410000}"/>
    <cellStyle name="Normal 2 42 30" xfId="16774" xr:uid="{00000000-0005-0000-0000-000095410000}"/>
    <cellStyle name="Normal 2 42 30 2" xfId="16775" xr:uid="{00000000-0005-0000-0000-000096410000}"/>
    <cellStyle name="Normal 2 42 30 3" xfId="16776" xr:uid="{00000000-0005-0000-0000-000097410000}"/>
    <cellStyle name="Normal 2 42 31" xfId="16777" xr:uid="{00000000-0005-0000-0000-000098410000}"/>
    <cellStyle name="Normal 2 42 31 2" xfId="16778" xr:uid="{00000000-0005-0000-0000-000099410000}"/>
    <cellStyle name="Normal 2 42 31 3" xfId="16779" xr:uid="{00000000-0005-0000-0000-00009A410000}"/>
    <cellStyle name="Normal 2 42 32" xfId="16780" xr:uid="{00000000-0005-0000-0000-00009B410000}"/>
    <cellStyle name="Normal 2 42 32 2" xfId="16781" xr:uid="{00000000-0005-0000-0000-00009C410000}"/>
    <cellStyle name="Normal 2 42 32 3" xfId="16782" xr:uid="{00000000-0005-0000-0000-00009D410000}"/>
    <cellStyle name="Normal 2 42 33" xfId="16783" xr:uid="{00000000-0005-0000-0000-00009E410000}"/>
    <cellStyle name="Normal 2 42 34" xfId="16784" xr:uid="{00000000-0005-0000-0000-00009F410000}"/>
    <cellStyle name="Normal 2 42 4" xfId="16785" xr:uid="{00000000-0005-0000-0000-0000A0410000}"/>
    <cellStyle name="Normal 2 42 4 2" xfId="16786" xr:uid="{00000000-0005-0000-0000-0000A1410000}"/>
    <cellStyle name="Normal 2 42 4 3" xfId="16787" xr:uid="{00000000-0005-0000-0000-0000A2410000}"/>
    <cellStyle name="Normal 2 42 5" xfId="16788" xr:uid="{00000000-0005-0000-0000-0000A3410000}"/>
    <cellStyle name="Normal 2 42 5 2" xfId="16789" xr:uid="{00000000-0005-0000-0000-0000A4410000}"/>
    <cellStyle name="Normal 2 42 5 3" xfId="16790" xr:uid="{00000000-0005-0000-0000-0000A5410000}"/>
    <cellStyle name="Normal 2 42 6" xfId="16791" xr:uid="{00000000-0005-0000-0000-0000A6410000}"/>
    <cellStyle name="Normal 2 42 6 2" xfId="16792" xr:uid="{00000000-0005-0000-0000-0000A7410000}"/>
    <cellStyle name="Normal 2 42 6 3" xfId="16793" xr:uid="{00000000-0005-0000-0000-0000A8410000}"/>
    <cellStyle name="Normal 2 42 7" xfId="16794" xr:uid="{00000000-0005-0000-0000-0000A9410000}"/>
    <cellStyle name="Normal 2 42 7 2" xfId="16795" xr:uid="{00000000-0005-0000-0000-0000AA410000}"/>
    <cellStyle name="Normal 2 42 7 3" xfId="16796" xr:uid="{00000000-0005-0000-0000-0000AB410000}"/>
    <cellStyle name="Normal 2 42 8" xfId="16797" xr:uid="{00000000-0005-0000-0000-0000AC410000}"/>
    <cellStyle name="Normal 2 42 8 2" xfId="16798" xr:uid="{00000000-0005-0000-0000-0000AD410000}"/>
    <cellStyle name="Normal 2 42 8 3" xfId="16799" xr:uid="{00000000-0005-0000-0000-0000AE410000}"/>
    <cellStyle name="Normal 2 42 9" xfId="16800" xr:uid="{00000000-0005-0000-0000-0000AF410000}"/>
    <cellStyle name="Normal 2 42 9 2" xfId="16801" xr:uid="{00000000-0005-0000-0000-0000B0410000}"/>
    <cellStyle name="Normal 2 42 9 3" xfId="16802" xr:uid="{00000000-0005-0000-0000-0000B1410000}"/>
    <cellStyle name="Normal 2 43" xfId="16803" xr:uid="{00000000-0005-0000-0000-0000B2410000}"/>
    <cellStyle name="Normal 2 43 10" xfId="16804" xr:uid="{00000000-0005-0000-0000-0000B3410000}"/>
    <cellStyle name="Normal 2 43 10 2" xfId="16805" xr:uid="{00000000-0005-0000-0000-0000B4410000}"/>
    <cellStyle name="Normal 2 43 10 3" xfId="16806" xr:uid="{00000000-0005-0000-0000-0000B5410000}"/>
    <cellStyle name="Normal 2 43 11" xfId="16807" xr:uid="{00000000-0005-0000-0000-0000B6410000}"/>
    <cellStyle name="Normal 2 43 11 2" xfId="16808" xr:uid="{00000000-0005-0000-0000-0000B7410000}"/>
    <cellStyle name="Normal 2 43 11 3" xfId="16809" xr:uid="{00000000-0005-0000-0000-0000B8410000}"/>
    <cellStyle name="Normal 2 43 12" xfId="16810" xr:uid="{00000000-0005-0000-0000-0000B9410000}"/>
    <cellStyle name="Normal 2 43 12 2" xfId="16811" xr:uid="{00000000-0005-0000-0000-0000BA410000}"/>
    <cellStyle name="Normal 2 43 12 3" xfId="16812" xr:uid="{00000000-0005-0000-0000-0000BB410000}"/>
    <cellStyle name="Normal 2 43 13" xfId="16813" xr:uid="{00000000-0005-0000-0000-0000BC410000}"/>
    <cellStyle name="Normal 2 43 13 2" xfId="16814" xr:uid="{00000000-0005-0000-0000-0000BD410000}"/>
    <cellStyle name="Normal 2 43 13 3" xfId="16815" xr:uid="{00000000-0005-0000-0000-0000BE410000}"/>
    <cellStyle name="Normal 2 43 14" xfId="16816" xr:uid="{00000000-0005-0000-0000-0000BF410000}"/>
    <cellStyle name="Normal 2 43 14 2" xfId="16817" xr:uid="{00000000-0005-0000-0000-0000C0410000}"/>
    <cellStyle name="Normal 2 43 14 3" xfId="16818" xr:uid="{00000000-0005-0000-0000-0000C1410000}"/>
    <cellStyle name="Normal 2 43 15" xfId="16819" xr:uid="{00000000-0005-0000-0000-0000C2410000}"/>
    <cellStyle name="Normal 2 43 15 2" xfId="16820" xr:uid="{00000000-0005-0000-0000-0000C3410000}"/>
    <cellStyle name="Normal 2 43 15 3" xfId="16821" xr:uid="{00000000-0005-0000-0000-0000C4410000}"/>
    <cellStyle name="Normal 2 43 16" xfId="16822" xr:uid="{00000000-0005-0000-0000-0000C5410000}"/>
    <cellStyle name="Normal 2 43 16 2" xfId="16823" xr:uid="{00000000-0005-0000-0000-0000C6410000}"/>
    <cellStyle name="Normal 2 43 16 3" xfId="16824" xr:uid="{00000000-0005-0000-0000-0000C7410000}"/>
    <cellStyle name="Normal 2 43 17" xfId="16825" xr:uid="{00000000-0005-0000-0000-0000C8410000}"/>
    <cellStyle name="Normal 2 43 17 2" xfId="16826" xr:uid="{00000000-0005-0000-0000-0000C9410000}"/>
    <cellStyle name="Normal 2 43 17 3" xfId="16827" xr:uid="{00000000-0005-0000-0000-0000CA410000}"/>
    <cellStyle name="Normal 2 43 18" xfId="16828" xr:uid="{00000000-0005-0000-0000-0000CB410000}"/>
    <cellStyle name="Normal 2 43 18 2" xfId="16829" xr:uid="{00000000-0005-0000-0000-0000CC410000}"/>
    <cellStyle name="Normal 2 43 18 3" xfId="16830" xr:uid="{00000000-0005-0000-0000-0000CD410000}"/>
    <cellStyle name="Normal 2 43 19" xfId="16831" xr:uid="{00000000-0005-0000-0000-0000CE410000}"/>
    <cellStyle name="Normal 2 43 19 2" xfId="16832" xr:uid="{00000000-0005-0000-0000-0000CF410000}"/>
    <cellStyle name="Normal 2 43 19 3" xfId="16833" xr:uid="{00000000-0005-0000-0000-0000D0410000}"/>
    <cellStyle name="Normal 2 43 2" xfId="16834" xr:uid="{00000000-0005-0000-0000-0000D1410000}"/>
    <cellStyle name="Normal 2 43 2 2" xfId="16835" xr:uid="{00000000-0005-0000-0000-0000D2410000}"/>
    <cellStyle name="Normal 2 43 2 3" xfId="16836" xr:uid="{00000000-0005-0000-0000-0000D3410000}"/>
    <cellStyle name="Normal 2 43 20" xfId="16837" xr:uid="{00000000-0005-0000-0000-0000D4410000}"/>
    <cellStyle name="Normal 2 43 20 2" xfId="16838" xr:uid="{00000000-0005-0000-0000-0000D5410000}"/>
    <cellStyle name="Normal 2 43 20 3" xfId="16839" xr:uid="{00000000-0005-0000-0000-0000D6410000}"/>
    <cellStyle name="Normal 2 43 21" xfId="16840" xr:uid="{00000000-0005-0000-0000-0000D7410000}"/>
    <cellStyle name="Normal 2 43 21 2" xfId="16841" xr:uid="{00000000-0005-0000-0000-0000D8410000}"/>
    <cellStyle name="Normal 2 43 21 3" xfId="16842" xr:uid="{00000000-0005-0000-0000-0000D9410000}"/>
    <cellStyle name="Normal 2 43 22" xfId="16843" xr:uid="{00000000-0005-0000-0000-0000DA410000}"/>
    <cellStyle name="Normal 2 43 22 2" xfId="16844" xr:uid="{00000000-0005-0000-0000-0000DB410000}"/>
    <cellStyle name="Normal 2 43 22 3" xfId="16845" xr:uid="{00000000-0005-0000-0000-0000DC410000}"/>
    <cellStyle name="Normal 2 43 23" xfId="16846" xr:uid="{00000000-0005-0000-0000-0000DD410000}"/>
    <cellStyle name="Normal 2 43 23 2" xfId="16847" xr:uid="{00000000-0005-0000-0000-0000DE410000}"/>
    <cellStyle name="Normal 2 43 23 3" xfId="16848" xr:uid="{00000000-0005-0000-0000-0000DF410000}"/>
    <cellStyle name="Normal 2 43 24" xfId="16849" xr:uid="{00000000-0005-0000-0000-0000E0410000}"/>
    <cellStyle name="Normal 2 43 24 2" xfId="16850" xr:uid="{00000000-0005-0000-0000-0000E1410000}"/>
    <cellStyle name="Normal 2 43 24 3" xfId="16851" xr:uid="{00000000-0005-0000-0000-0000E2410000}"/>
    <cellStyle name="Normal 2 43 25" xfId="16852" xr:uid="{00000000-0005-0000-0000-0000E3410000}"/>
    <cellStyle name="Normal 2 43 25 2" xfId="16853" xr:uid="{00000000-0005-0000-0000-0000E4410000}"/>
    <cellStyle name="Normal 2 43 25 3" xfId="16854" xr:uid="{00000000-0005-0000-0000-0000E5410000}"/>
    <cellStyle name="Normal 2 43 26" xfId="16855" xr:uid="{00000000-0005-0000-0000-0000E6410000}"/>
    <cellStyle name="Normal 2 43 26 2" xfId="16856" xr:uid="{00000000-0005-0000-0000-0000E7410000}"/>
    <cellStyle name="Normal 2 43 26 3" xfId="16857" xr:uid="{00000000-0005-0000-0000-0000E8410000}"/>
    <cellStyle name="Normal 2 43 27" xfId="16858" xr:uid="{00000000-0005-0000-0000-0000E9410000}"/>
    <cellStyle name="Normal 2 43 27 2" xfId="16859" xr:uid="{00000000-0005-0000-0000-0000EA410000}"/>
    <cellStyle name="Normal 2 43 27 3" xfId="16860" xr:uid="{00000000-0005-0000-0000-0000EB410000}"/>
    <cellStyle name="Normal 2 43 28" xfId="16861" xr:uid="{00000000-0005-0000-0000-0000EC410000}"/>
    <cellStyle name="Normal 2 43 28 2" xfId="16862" xr:uid="{00000000-0005-0000-0000-0000ED410000}"/>
    <cellStyle name="Normal 2 43 28 3" xfId="16863" xr:uid="{00000000-0005-0000-0000-0000EE410000}"/>
    <cellStyle name="Normal 2 43 29" xfId="16864" xr:uid="{00000000-0005-0000-0000-0000EF410000}"/>
    <cellStyle name="Normal 2 43 29 2" xfId="16865" xr:uid="{00000000-0005-0000-0000-0000F0410000}"/>
    <cellStyle name="Normal 2 43 29 3" xfId="16866" xr:uid="{00000000-0005-0000-0000-0000F1410000}"/>
    <cellStyle name="Normal 2 43 3" xfId="16867" xr:uid="{00000000-0005-0000-0000-0000F2410000}"/>
    <cellStyle name="Normal 2 43 3 2" xfId="16868" xr:uid="{00000000-0005-0000-0000-0000F3410000}"/>
    <cellStyle name="Normal 2 43 3 3" xfId="16869" xr:uid="{00000000-0005-0000-0000-0000F4410000}"/>
    <cellStyle name="Normal 2 43 30" xfId="16870" xr:uid="{00000000-0005-0000-0000-0000F5410000}"/>
    <cellStyle name="Normal 2 43 30 2" xfId="16871" xr:uid="{00000000-0005-0000-0000-0000F6410000}"/>
    <cellStyle name="Normal 2 43 30 3" xfId="16872" xr:uid="{00000000-0005-0000-0000-0000F7410000}"/>
    <cellStyle name="Normal 2 43 31" xfId="16873" xr:uid="{00000000-0005-0000-0000-0000F8410000}"/>
    <cellStyle name="Normal 2 43 31 2" xfId="16874" xr:uid="{00000000-0005-0000-0000-0000F9410000}"/>
    <cellStyle name="Normal 2 43 31 3" xfId="16875" xr:uid="{00000000-0005-0000-0000-0000FA410000}"/>
    <cellStyle name="Normal 2 43 32" xfId="16876" xr:uid="{00000000-0005-0000-0000-0000FB410000}"/>
    <cellStyle name="Normal 2 43 32 2" xfId="16877" xr:uid="{00000000-0005-0000-0000-0000FC410000}"/>
    <cellStyle name="Normal 2 43 32 3" xfId="16878" xr:uid="{00000000-0005-0000-0000-0000FD410000}"/>
    <cellStyle name="Normal 2 43 33" xfId="16879" xr:uid="{00000000-0005-0000-0000-0000FE410000}"/>
    <cellStyle name="Normal 2 43 34" xfId="16880" xr:uid="{00000000-0005-0000-0000-0000FF410000}"/>
    <cellStyle name="Normal 2 43 4" xfId="16881" xr:uid="{00000000-0005-0000-0000-000000420000}"/>
    <cellStyle name="Normal 2 43 4 2" xfId="16882" xr:uid="{00000000-0005-0000-0000-000001420000}"/>
    <cellStyle name="Normal 2 43 4 3" xfId="16883" xr:uid="{00000000-0005-0000-0000-000002420000}"/>
    <cellStyle name="Normal 2 43 5" xfId="16884" xr:uid="{00000000-0005-0000-0000-000003420000}"/>
    <cellStyle name="Normal 2 43 5 2" xfId="16885" xr:uid="{00000000-0005-0000-0000-000004420000}"/>
    <cellStyle name="Normal 2 43 5 3" xfId="16886" xr:uid="{00000000-0005-0000-0000-000005420000}"/>
    <cellStyle name="Normal 2 43 6" xfId="16887" xr:uid="{00000000-0005-0000-0000-000006420000}"/>
    <cellStyle name="Normal 2 43 6 2" xfId="16888" xr:uid="{00000000-0005-0000-0000-000007420000}"/>
    <cellStyle name="Normal 2 43 6 3" xfId="16889" xr:uid="{00000000-0005-0000-0000-000008420000}"/>
    <cellStyle name="Normal 2 43 7" xfId="16890" xr:uid="{00000000-0005-0000-0000-000009420000}"/>
    <cellStyle name="Normal 2 43 7 2" xfId="16891" xr:uid="{00000000-0005-0000-0000-00000A420000}"/>
    <cellStyle name="Normal 2 43 7 3" xfId="16892" xr:uid="{00000000-0005-0000-0000-00000B420000}"/>
    <cellStyle name="Normal 2 43 8" xfId="16893" xr:uid="{00000000-0005-0000-0000-00000C420000}"/>
    <cellStyle name="Normal 2 43 8 2" xfId="16894" xr:uid="{00000000-0005-0000-0000-00000D420000}"/>
    <cellStyle name="Normal 2 43 8 3" xfId="16895" xr:uid="{00000000-0005-0000-0000-00000E420000}"/>
    <cellStyle name="Normal 2 43 9" xfId="16896" xr:uid="{00000000-0005-0000-0000-00000F420000}"/>
    <cellStyle name="Normal 2 43 9 2" xfId="16897" xr:uid="{00000000-0005-0000-0000-000010420000}"/>
    <cellStyle name="Normal 2 43 9 3" xfId="16898" xr:uid="{00000000-0005-0000-0000-000011420000}"/>
    <cellStyle name="Normal 2 44" xfId="16899" xr:uid="{00000000-0005-0000-0000-000012420000}"/>
    <cellStyle name="Normal 2 44 10" xfId="16900" xr:uid="{00000000-0005-0000-0000-000013420000}"/>
    <cellStyle name="Normal 2 44 10 2" xfId="16901" xr:uid="{00000000-0005-0000-0000-000014420000}"/>
    <cellStyle name="Normal 2 44 10 3" xfId="16902" xr:uid="{00000000-0005-0000-0000-000015420000}"/>
    <cellStyle name="Normal 2 44 11" xfId="16903" xr:uid="{00000000-0005-0000-0000-000016420000}"/>
    <cellStyle name="Normal 2 44 11 2" xfId="16904" xr:uid="{00000000-0005-0000-0000-000017420000}"/>
    <cellStyle name="Normal 2 44 11 3" xfId="16905" xr:uid="{00000000-0005-0000-0000-000018420000}"/>
    <cellStyle name="Normal 2 44 12" xfId="16906" xr:uid="{00000000-0005-0000-0000-000019420000}"/>
    <cellStyle name="Normal 2 44 12 2" xfId="16907" xr:uid="{00000000-0005-0000-0000-00001A420000}"/>
    <cellStyle name="Normal 2 44 12 3" xfId="16908" xr:uid="{00000000-0005-0000-0000-00001B420000}"/>
    <cellStyle name="Normal 2 44 13" xfId="16909" xr:uid="{00000000-0005-0000-0000-00001C420000}"/>
    <cellStyle name="Normal 2 44 13 2" xfId="16910" xr:uid="{00000000-0005-0000-0000-00001D420000}"/>
    <cellStyle name="Normal 2 44 13 3" xfId="16911" xr:uid="{00000000-0005-0000-0000-00001E420000}"/>
    <cellStyle name="Normal 2 44 14" xfId="16912" xr:uid="{00000000-0005-0000-0000-00001F420000}"/>
    <cellStyle name="Normal 2 44 14 2" xfId="16913" xr:uid="{00000000-0005-0000-0000-000020420000}"/>
    <cellStyle name="Normal 2 44 14 3" xfId="16914" xr:uid="{00000000-0005-0000-0000-000021420000}"/>
    <cellStyle name="Normal 2 44 15" xfId="16915" xr:uid="{00000000-0005-0000-0000-000022420000}"/>
    <cellStyle name="Normal 2 44 15 2" xfId="16916" xr:uid="{00000000-0005-0000-0000-000023420000}"/>
    <cellStyle name="Normal 2 44 15 3" xfId="16917" xr:uid="{00000000-0005-0000-0000-000024420000}"/>
    <cellStyle name="Normal 2 44 16" xfId="16918" xr:uid="{00000000-0005-0000-0000-000025420000}"/>
    <cellStyle name="Normal 2 44 16 2" xfId="16919" xr:uid="{00000000-0005-0000-0000-000026420000}"/>
    <cellStyle name="Normal 2 44 16 3" xfId="16920" xr:uid="{00000000-0005-0000-0000-000027420000}"/>
    <cellStyle name="Normal 2 44 17" xfId="16921" xr:uid="{00000000-0005-0000-0000-000028420000}"/>
    <cellStyle name="Normal 2 44 17 2" xfId="16922" xr:uid="{00000000-0005-0000-0000-000029420000}"/>
    <cellStyle name="Normal 2 44 17 3" xfId="16923" xr:uid="{00000000-0005-0000-0000-00002A420000}"/>
    <cellStyle name="Normal 2 44 18" xfId="16924" xr:uid="{00000000-0005-0000-0000-00002B420000}"/>
    <cellStyle name="Normal 2 44 18 2" xfId="16925" xr:uid="{00000000-0005-0000-0000-00002C420000}"/>
    <cellStyle name="Normal 2 44 18 3" xfId="16926" xr:uid="{00000000-0005-0000-0000-00002D420000}"/>
    <cellStyle name="Normal 2 44 19" xfId="16927" xr:uid="{00000000-0005-0000-0000-00002E420000}"/>
    <cellStyle name="Normal 2 44 19 2" xfId="16928" xr:uid="{00000000-0005-0000-0000-00002F420000}"/>
    <cellStyle name="Normal 2 44 19 3" xfId="16929" xr:uid="{00000000-0005-0000-0000-000030420000}"/>
    <cellStyle name="Normal 2 44 2" xfId="16930" xr:uid="{00000000-0005-0000-0000-000031420000}"/>
    <cellStyle name="Normal 2 44 2 2" xfId="16931" xr:uid="{00000000-0005-0000-0000-000032420000}"/>
    <cellStyle name="Normal 2 44 2 3" xfId="16932" xr:uid="{00000000-0005-0000-0000-000033420000}"/>
    <cellStyle name="Normal 2 44 20" xfId="16933" xr:uid="{00000000-0005-0000-0000-000034420000}"/>
    <cellStyle name="Normal 2 44 20 2" xfId="16934" xr:uid="{00000000-0005-0000-0000-000035420000}"/>
    <cellStyle name="Normal 2 44 20 3" xfId="16935" xr:uid="{00000000-0005-0000-0000-000036420000}"/>
    <cellStyle name="Normal 2 44 21" xfId="16936" xr:uid="{00000000-0005-0000-0000-000037420000}"/>
    <cellStyle name="Normal 2 44 21 2" xfId="16937" xr:uid="{00000000-0005-0000-0000-000038420000}"/>
    <cellStyle name="Normal 2 44 21 3" xfId="16938" xr:uid="{00000000-0005-0000-0000-000039420000}"/>
    <cellStyle name="Normal 2 44 22" xfId="16939" xr:uid="{00000000-0005-0000-0000-00003A420000}"/>
    <cellStyle name="Normal 2 44 22 2" xfId="16940" xr:uid="{00000000-0005-0000-0000-00003B420000}"/>
    <cellStyle name="Normal 2 44 22 3" xfId="16941" xr:uid="{00000000-0005-0000-0000-00003C420000}"/>
    <cellStyle name="Normal 2 44 23" xfId="16942" xr:uid="{00000000-0005-0000-0000-00003D420000}"/>
    <cellStyle name="Normal 2 44 23 2" xfId="16943" xr:uid="{00000000-0005-0000-0000-00003E420000}"/>
    <cellStyle name="Normal 2 44 23 3" xfId="16944" xr:uid="{00000000-0005-0000-0000-00003F420000}"/>
    <cellStyle name="Normal 2 44 24" xfId="16945" xr:uid="{00000000-0005-0000-0000-000040420000}"/>
    <cellStyle name="Normal 2 44 24 2" xfId="16946" xr:uid="{00000000-0005-0000-0000-000041420000}"/>
    <cellStyle name="Normal 2 44 24 3" xfId="16947" xr:uid="{00000000-0005-0000-0000-000042420000}"/>
    <cellStyle name="Normal 2 44 25" xfId="16948" xr:uid="{00000000-0005-0000-0000-000043420000}"/>
    <cellStyle name="Normal 2 44 25 2" xfId="16949" xr:uid="{00000000-0005-0000-0000-000044420000}"/>
    <cellStyle name="Normal 2 44 25 3" xfId="16950" xr:uid="{00000000-0005-0000-0000-000045420000}"/>
    <cellStyle name="Normal 2 44 26" xfId="16951" xr:uid="{00000000-0005-0000-0000-000046420000}"/>
    <cellStyle name="Normal 2 44 26 2" xfId="16952" xr:uid="{00000000-0005-0000-0000-000047420000}"/>
    <cellStyle name="Normal 2 44 26 3" xfId="16953" xr:uid="{00000000-0005-0000-0000-000048420000}"/>
    <cellStyle name="Normal 2 44 27" xfId="16954" xr:uid="{00000000-0005-0000-0000-000049420000}"/>
    <cellStyle name="Normal 2 44 27 2" xfId="16955" xr:uid="{00000000-0005-0000-0000-00004A420000}"/>
    <cellStyle name="Normal 2 44 27 3" xfId="16956" xr:uid="{00000000-0005-0000-0000-00004B420000}"/>
    <cellStyle name="Normal 2 44 28" xfId="16957" xr:uid="{00000000-0005-0000-0000-00004C420000}"/>
    <cellStyle name="Normal 2 44 28 2" xfId="16958" xr:uid="{00000000-0005-0000-0000-00004D420000}"/>
    <cellStyle name="Normal 2 44 28 3" xfId="16959" xr:uid="{00000000-0005-0000-0000-00004E420000}"/>
    <cellStyle name="Normal 2 44 29" xfId="16960" xr:uid="{00000000-0005-0000-0000-00004F420000}"/>
    <cellStyle name="Normal 2 44 29 2" xfId="16961" xr:uid="{00000000-0005-0000-0000-000050420000}"/>
    <cellStyle name="Normal 2 44 29 3" xfId="16962" xr:uid="{00000000-0005-0000-0000-000051420000}"/>
    <cellStyle name="Normal 2 44 3" xfId="16963" xr:uid="{00000000-0005-0000-0000-000052420000}"/>
    <cellStyle name="Normal 2 44 3 2" xfId="16964" xr:uid="{00000000-0005-0000-0000-000053420000}"/>
    <cellStyle name="Normal 2 44 3 3" xfId="16965" xr:uid="{00000000-0005-0000-0000-000054420000}"/>
    <cellStyle name="Normal 2 44 30" xfId="16966" xr:uid="{00000000-0005-0000-0000-000055420000}"/>
    <cellStyle name="Normal 2 44 30 2" xfId="16967" xr:uid="{00000000-0005-0000-0000-000056420000}"/>
    <cellStyle name="Normal 2 44 30 3" xfId="16968" xr:uid="{00000000-0005-0000-0000-000057420000}"/>
    <cellStyle name="Normal 2 44 31" xfId="16969" xr:uid="{00000000-0005-0000-0000-000058420000}"/>
    <cellStyle name="Normal 2 44 31 2" xfId="16970" xr:uid="{00000000-0005-0000-0000-000059420000}"/>
    <cellStyle name="Normal 2 44 31 3" xfId="16971" xr:uid="{00000000-0005-0000-0000-00005A420000}"/>
    <cellStyle name="Normal 2 44 32" xfId="16972" xr:uid="{00000000-0005-0000-0000-00005B420000}"/>
    <cellStyle name="Normal 2 44 32 2" xfId="16973" xr:uid="{00000000-0005-0000-0000-00005C420000}"/>
    <cellStyle name="Normal 2 44 32 3" xfId="16974" xr:uid="{00000000-0005-0000-0000-00005D420000}"/>
    <cellStyle name="Normal 2 44 33" xfId="16975" xr:uid="{00000000-0005-0000-0000-00005E420000}"/>
    <cellStyle name="Normal 2 44 34" xfId="16976" xr:uid="{00000000-0005-0000-0000-00005F420000}"/>
    <cellStyle name="Normal 2 44 4" xfId="16977" xr:uid="{00000000-0005-0000-0000-000060420000}"/>
    <cellStyle name="Normal 2 44 4 2" xfId="16978" xr:uid="{00000000-0005-0000-0000-000061420000}"/>
    <cellStyle name="Normal 2 44 4 3" xfId="16979" xr:uid="{00000000-0005-0000-0000-000062420000}"/>
    <cellStyle name="Normal 2 44 5" xfId="16980" xr:uid="{00000000-0005-0000-0000-000063420000}"/>
    <cellStyle name="Normal 2 44 5 2" xfId="16981" xr:uid="{00000000-0005-0000-0000-000064420000}"/>
    <cellStyle name="Normal 2 44 5 3" xfId="16982" xr:uid="{00000000-0005-0000-0000-000065420000}"/>
    <cellStyle name="Normal 2 44 6" xfId="16983" xr:uid="{00000000-0005-0000-0000-000066420000}"/>
    <cellStyle name="Normal 2 44 6 2" xfId="16984" xr:uid="{00000000-0005-0000-0000-000067420000}"/>
    <cellStyle name="Normal 2 44 6 3" xfId="16985" xr:uid="{00000000-0005-0000-0000-000068420000}"/>
    <cellStyle name="Normal 2 44 7" xfId="16986" xr:uid="{00000000-0005-0000-0000-000069420000}"/>
    <cellStyle name="Normal 2 44 7 2" xfId="16987" xr:uid="{00000000-0005-0000-0000-00006A420000}"/>
    <cellStyle name="Normal 2 44 7 3" xfId="16988" xr:uid="{00000000-0005-0000-0000-00006B420000}"/>
    <cellStyle name="Normal 2 44 8" xfId="16989" xr:uid="{00000000-0005-0000-0000-00006C420000}"/>
    <cellStyle name="Normal 2 44 8 2" xfId="16990" xr:uid="{00000000-0005-0000-0000-00006D420000}"/>
    <cellStyle name="Normal 2 44 8 3" xfId="16991" xr:uid="{00000000-0005-0000-0000-00006E420000}"/>
    <cellStyle name="Normal 2 44 9" xfId="16992" xr:uid="{00000000-0005-0000-0000-00006F420000}"/>
    <cellStyle name="Normal 2 44 9 2" xfId="16993" xr:uid="{00000000-0005-0000-0000-000070420000}"/>
    <cellStyle name="Normal 2 44 9 3" xfId="16994" xr:uid="{00000000-0005-0000-0000-000071420000}"/>
    <cellStyle name="Normal 2 45" xfId="16995" xr:uid="{00000000-0005-0000-0000-000072420000}"/>
    <cellStyle name="Normal 2 45 10" xfId="16996" xr:uid="{00000000-0005-0000-0000-000073420000}"/>
    <cellStyle name="Normal 2 45 10 2" xfId="16997" xr:uid="{00000000-0005-0000-0000-000074420000}"/>
    <cellStyle name="Normal 2 45 10 3" xfId="16998" xr:uid="{00000000-0005-0000-0000-000075420000}"/>
    <cellStyle name="Normal 2 45 11" xfId="16999" xr:uid="{00000000-0005-0000-0000-000076420000}"/>
    <cellStyle name="Normal 2 45 11 2" xfId="17000" xr:uid="{00000000-0005-0000-0000-000077420000}"/>
    <cellStyle name="Normal 2 45 11 3" xfId="17001" xr:uid="{00000000-0005-0000-0000-000078420000}"/>
    <cellStyle name="Normal 2 45 12" xfId="17002" xr:uid="{00000000-0005-0000-0000-000079420000}"/>
    <cellStyle name="Normal 2 45 12 2" xfId="17003" xr:uid="{00000000-0005-0000-0000-00007A420000}"/>
    <cellStyle name="Normal 2 45 12 3" xfId="17004" xr:uid="{00000000-0005-0000-0000-00007B420000}"/>
    <cellStyle name="Normal 2 45 13" xfId="17005" xr:uid="{00000000-0005-0000-0000-00007C420000}"/>
    <cellStyle name="Normal 2 45 13 2" xfId="17006" xr:uid="{00000000-0005-0000-0000-00007D420000}"/>
    <cellStyle name="Normal 2 45 13 3" xfId="17007" xr:uid="{00000000-0005-0000-0000-00007E420000}"/>
    <cellStyle name="Normal 2 45 14" xfId="17008" xr:uid="{00000000-0005-0000-0000-00007F420000}"/>
    <cellStyle name="Normal 2 45 14 2" xfId="17009" xr:uid="{00000000-0005-0000-0000-000080420000}"/>
    <cellStyle name="Normal 2 45 14 3" xfId="17010" xr:uid="{00000000-0005-0000-0000-000081420000}"/>
    <cellStyle name="Normal 2 45 15" xfId="17011" xr:uid="{00000000-0005-0000-0000-000082420000}"/>
    <cellStyle name="Normal 2 45 15 2" xfId="17012" xr:uid="{00000000-0005-0000-0000-000083420000}"/>
    <cellStyle name="Normal 2 45 15 3" xfId="17013" xr:uid="{00000000-0005-0000-0000-000084420000}"/>
    <cellStyle name="Normal 2 45 16" xfId="17014" xr:uid="{00000000-0005-0000-0000-000085420000}"/>
    <cellStyle name="Normal 2 45 16 2" xfId="17015" xr:uid="{00000000-0005-0000-0000-000086420000}"/>
    <cellStyle name="Normal 2 45 16 3" xfId="17016" xr:uid="{00000000-0005-0000-0000-000087420000}"/>
    <cellStyle name="Normal 2 45 17" xfId="17017" xr:uid="{00000000-0005-0000-0000-000088420000}"/>
    <cellStyle name="Normal 2 45 17 2" xfId="17018" xr:uid="{00000000-0005-0000-0000-000089420000}"/>
    <cellStyle name="Normal 2 45 17 3" xfId="17019" xr:uid="{00000000-0005-0000-0000-00008A420000}"/>
    <cellStyle name="Normal 2 45 18" xfId="17020" xr:uid="{00000000-0005-0000-0000-00008B420000}"/>
    <cellStyle name="Normal 2 45 18 2" xfId="17021" xr:uid="{00000000-0005-0000-0000-00008C420000}"/>
    <cellStyle name="Normal 2 45 18 3" xfId="17022" xr:uid="{00000000-0005-0000-0000-00008D420000}"/>
    <cellStyle name="Normal 2 45 19" xfId="17023" xr:uid="{00000000-0005-0000-0000-00008E420000}"/>
    <cellStyle name="Normal 2 45 19 2" xfId="17024" xr:uid="{00000000-0005-0000-0000-00008F420000}"/>
    <cellStyle name="Normal 2 45 19 3" xfId="17025" xr:uid="{00000000-0005-0000-0000-000090420000}"/>
    <cellStyle name="Normal 2 45 2" xfId="17026" xr:uid="{00000000-0005-0000-0000-000091420000}"/>
    <cellStyle name="Normal 2 45 2 2" xfId="17027" xr:uid="{00000000-0005-0000-0000-000092420000}"/>
    <cellStyle name="Normal 2 45 2 3" xfId="17028" xr:uid="{00000000-0005-0000-0000-000093420000}"/>
    <cellStyle name="Normal 2 45 20" xfId="17029" xr:uid="{00000000-0005-0000-0000-000094420000}"/>
    <cellStyle name="Normal 2 45 20 2" xfId="17030" xr:uid="{00000000-0005-0000-0000-000095420000}"/>
    <cellStyle name="Normal 2 45 20 3" xfId="17031" xr:uid="{00000000-0005-0000-0000-000096420000}"/>
    <cellStyle name="Normal 2 45 21" xfId="17032" xr:uid="{00000000-0005-0000-0000-000097420000}"/>
    <cellStyle name="Normal 2 45 21 2" xfId="17033" xr:uid="{00000000-0005-0000-0000-000098420000}"/>
    <cellStyle name="Normal 2 45 21 3" xfId="17034" xr:uid="{00000000-0005-0000-0000-000099420000}"/>
    <cellStyle name="Normal 2 45 22" xfId="17035" xr:uid="{00000000-0005-0000-0000-00009A420000}"/>
    <cellStyle name="Normal 2 45 22 2" xfId="17036" xr:uid="{00000000-0005-0000-0000-00009B420000}"/>
    <cellStyle name="Normal 2 45 22 3" xfId="17037" xr:uid="{00000000-0005-0000-0000-00009C420000}"/>
    <cellStyle name="Normal 2 45 23" xfId="17038" xr:uid="{00000000-0005-0000-0000-00009D420000}"/>
    <cellStyle name="Normal 2 45 23 2" xfId="17039" xr:uid="{00000000-0005-0000-0000-00009E420000}"/>
    <cellStyle name="Normal 2 45 23 3" xfId="17040" xr:uid="{00000000-0005-0000-0000-00009F420000}"/>
    <cellStyle name="Normal 2 45 24" xfId="17041" xr:uid="{00000000-0005-0000-0000-0000A0420000}"/>
    <cellStyle name="Normal 2 45 24 2" xfId="17042" xr:uid="{00000000-0005-0000-0000-0000A1420000}"/>
    <cellStyle name="Normal 2 45 24 3" xfId="17043" xr:uid="{00000000-0005-0000-0000-0000A2420000}"/>
    <cellStyle name="Normal 2 45 25" xfId="17044" xr:uid="{00000000-0005-0000-0000-0000A3420000}"/>
    <cellStyle name="Normal 2 45 25 2" xfId="17045" xr:uid="{00000000-0005-0000-0000-0000A4420000}"/>
    <cellStyle name="Normal 2 45 25 3" xfId="17046" xr:uid="{00000000-0005-0000-0000-0000A5420000}"/>
    <cellStyle name="Normal 2 45 26" xfId="17047" xr:uid="{00000000-0005-0000-0000-0000A6420000}"/>
    <cellStyle name="Normal 2 45 26 2" xfId="17048" xr:uid="{00000000-0005-0000-0000-0000A7420000}"/>
    <cellStyle name="Normal 2 45 26 3" xfId="17049" xr:uid="{00000000-0005-0000-0000-0000A8420000}"/>
    <cellStyle name="Normal 2 45 27" xfId="17050" xr:uid="{00000000-0005-0000-0000-0000A9420000}"/>
    <cellStyle name="Normal 2 45 27 2" xfId="17051" xr:uid="{00000000-0005-0000-0000-0000AA420000}"/>
    <cellStyle name="Normal 2 45 27 3" xfId="17052" xr:uid="{00000000-0005-0000-0000-0000AB420000}"/>
    <cellStyle name="Normal 2 45 28" xfId="17053" xr:uid="{00000000-0005-0000-0000-0000AC420000}"/>
    <cellStyle name="Normal 2 45 28 2" xfId="17054" xr:uid="{00000000-0005-0000-0000-0000AD420000}"/>
    <cellStyle name="Normal 2 45 28 3" xfId="17055" xr:uid="{00000000-0005-0000-0000-0000AE420000}"/>
    <cellStyle name="Normal 2 45 29" xfId="17056" xr:uid="{00000000-0005-0000-0000-0000AF420000}"/>
    <cellStyle name="Normal 2 45 29 2" xfId="17057" xr:uid="{00000000-0005-0000-0000-0000B0420000}"/>
    <cellStyle name="Normal 2 45 29 3" xfId="17058" xr:uid="{00000000-0005-0000-0000-0000B1420000}"/>
    <cellStyle name="Normal 2 45 3" xfId="17059" xr:uid="{00000000-0005-0000-0000-0000B2420000}"/>
    <cellStyle name="Normal 2 45 3 2" xfId="17060" xr:uid="{00000000-0005-0000-0000-0000B3420000}"/>
    <cellStyle name="Normal 2 45 3 3" xfId="17061" xr:uid="{00000000-0005-0000-0000-0000B4420000}"/>
    <cellStyle name="Normal 2 45 30" xfId="17062" xr:uid="{00000000-0005-0000-0000-0000B5420000}"/>
    <cellStyle name="Normal 2 45 30 2" xfId="17063" xr:uid="{00000000-0005-0000-0000-0000B6420000}"/>
    <cellStyle name="Normal 2 45 30 3" xfId="17064" xr:uid="{00000000-0005-0000-0000-0000B7420000}"/>
    <cellStyle name="Normal 2 45 31" xfId="17065" xr:uid="{00000000-0005-0000-0000-0000B8420000}"/>
    <cellStyle name="Normal 2 45 31 2" xfId="17066" xr:uid="{00000000-0005-0000-0000-0000B9420000}"/>
    <cellStyle name="Normal 2 45 31 3" xfId="17067" xr:uid="{00000000-0005-0000-0000-0000BA420000}"/>
    <cellStyle name="Normal 2 45 32" xfId="17068" xr:uid="{00000000-0005-0000-0000-0000BB420000}"/>
    <cellStyle name="Normal 2 45 32 2" xfId="17069" xr:uid="{00000000-0005-0000-0000-0000BC420000}"/>
    <cellStyle name="Normal 2 45 32 3" xfId="17070" xr:uid="{00000000-0005-0000-0000-0000BD420000}"/>
    <cellStyle name="Normal 2 45 33" xfId="17071" xr:uid="{00000000-0005-0000-0000-0000BE420000}"/>
    <cellStyle name="Normal 2 45 34" xfId="17072" xr:uid="{00000000-0005-0000-0000-0000BF420000}"/>
    <cellStyle name="Normal 2 45 4" xfId="17073" xr:uid="{00000000-0005-0000-0000-0000C0420000}"/>
    <cellStyle name="Normal 2 45 4 2" xfId="17074" xr:uid="{00000000-0005-0000-0000-0000C1420000}"/>
    <cellStyle name="Normal 2 45 4 3" xfId="17075" xr:uid="{00000000-0005-0000-0000-0000C2420000}"/>
    <cellStyle name="Normal 2 45 5" xfId="17076" xr:uid="{00000000-0005-0000-0000-0000C3420000}"/>
    <cellStyle name="Normal 2 45 5 2" xfId="17077" xr:uid="{00000000-0005-0000-0000-0000C4420000}"/>
    <cellStyle name="Normal 2 45 5 3" xfId="17078" xr:uid="{00000000-0005-0000-0000-0000C5420000}"/>
    <cellStyle name="Normal 2 45 6" xfId="17079" xr:uid="{00000000-0005-0000-0000-0000C6420000}"/>
    <cellStyle name="Normal 2 45 6 2" xfId="17080" xr:uid="{00000000-0005-0000-0000-0000C7420000}"/>
    <cellStyle name="Normal 2 45 6 3" xfId="17081" xr:uid="{00000000-0005-0000-0000-0000C8420000}"/>
    <cellStyle name="Normal 2 45 7" xfId="17082" xr:uid="{00000000-0005-0000-0000-0000C9420000}"/>
    <cellStyle name="Normal 2 45 7 2" xfId="17083" xr:uid="{00000000-0005-0000-0000-0000CA420000}"/>
    <cellStyle name="Normal 2 45 7 3" xfId="17084" xr:uid="{00000000-0005-0000-0000-0000CB420000}"/>
    <cellStyle name="Normal 2 45 8" xfId="17085" xr:uid="{00000000-0005-0000-0000-0000CC420000}"/>
    <cellStyle name="Normal 2 45 8 2" xfId="17086" xr:uid="{00000000-0005-0000-0000-0000CD420000}"/>
    <cellStyle name="Normal 2 45 8 3" xfId="17087" xr:uid="{00000000-0005-0000-0000-0000CE420000}"/>
    <cellStyle name="Normal 2 45 9" xfId="17088" xr:uid="{00000000-0005-0000-0000-0000CF420000}"/>
    <cellStyle name="Normal 2 45 9 2" xfId="17089" xr:uid="{00000000-0005-0000-0000-0000D0420000}"/>
    <cellStyle name="Normal 2 45 9 3" xfId="17090" xr:uid="{00000000-0005-0000-0000-0000D1420000}"/>
    <cellStyle name="Normal 2 46" xfId="17091" xr:uid="{00000000-0005-0000-0000-0000D2420000}"/>
    <cellStyle name="Normal 2 46 10" xfId="17092" xr:uid="{00000000-0005-0000-0000-0000D3420000}"/>
    <cellStyle name="Normal 2 46 10 2" xfId="17093" xr:uid="{00000000-0005-0000-0000-0000D4420000}"/>
    <cellStyle name="Normal 2 46 10 3" xfId="17094" xr:uid="{00000000-0005-0000-0000-0000D5420000}"/>
    <cellStyle name="Normal 2 46 11" xfId="17095" xr:uid="{00000000-0005-0000-0000-0000D6420000}"/>
    <cellStyle name="Normal 2 46 11 2" xfId="17096" xr:uid="{00000000-0005-0000-0000-0000D7420000}"/>
    <cellStyle name="Normal 2 46 11 3" xfId="17097" xr:uid="{00000000-0005-0000-0000-0000D8420000}"/>
    <cellStyle name="Normal 2 46 12" xfId="17098" xr:uid="{00000000-0005-0000-0000-0000D9420000}"/>
    <cellStyle name="Normal 2 46 12 2" xfId="17099" xr:uid="{00000000-0005-0000-0000-0000DA420000}"/>
    <cellStyle name="Normal 2 46 12 3" xfId="17100" xr:uid="{00000000-0005-0000-0000-0000DB420000}"/>
    <cellStyle name="Normal 2 46 13" xfId="17101" xr:uid="{00000000-0005-0000-0000-0000DC420000}"/>
    <cellStyle name="Normal 2 46 13 2" xfId="17102" xr:uid="{00000000-0005-0000-0000-0000DD420000}"/>
    <cellStyle name="Normal 2 46 13 3" xfId="17103" xr:uid="{00000000-0005-0000-0000-0000DE420000}"/>
    <cellStyle name="Normal 2 46 14" xfId="17104" xr:uid="{00000000-0005-0000-0000-0000DF420000}"/>
    <cellStyle name="Normal 2 46 14 2" xfId="17105" xr:uid="{00000000-0005-0000-0000-0000E0420000}"/>
    <cellStyle name="Normal 2 46 14 3" xfId="17106" xr:uid="{00000000-0005-0000-0000-0000E1420000}"/>
    <cellStyle name="Normal 2 46 15" xfId="17107" xr:uid="{00000000-0005-0000-0000-0000E2420000}"/>
    <cellStyle name="Normal 2 46 15 2" xfId="17108" xr:uid="{00000000-0005-0000-0000-0000E3420000}"/>
    <cellStyle name="Normal 2 46 15 3" xfId="17109" xr:uid="{00000000-0005-0000-0000-0000E4420000}"/>
    <cellStyle name="Normal 2 46 16" xfId="17110" xr:uid="{00000000-0005-0000-0000-0000E5420000}"/>
    <cellStyle name="Normal 2 46 16 2" xfId="17111" xr:uid="{00000000-0005-0000-0000-0000E6420000}"/>
    <cellStyle name="Normal 2 46 16 3" xfId="17112" xr:uid="{00000000-0005-0000-0000-0000E7420000}"/>
    <cellStyle name="Normal 2 46 17" xfId="17113" xr:uid="{00000000-0005-0000-0000-0000E8420000}"/>
    <cellStyle name="Normal 2 46 17 2" xfId="17114" xr:uid="{00000000-0005-0000-0000-0000E9420000}"/>
    <cellStyle name="Normal 2 46 17 3" xfId="17115" xr:uid="{00000000-0005-0000-0000-0000EA420000}"/>
    <cellStyle name="Normal 2 46 18" xfId="17116" xr:uid="{00000000-0005-0000-0000-0000EB420000}"/>
    <cellStyle name="Normal 2 46 18 2" xfId="17117" xr:uid="{00000000-0005-0000-0000-0000EC420000}"/>
    <cellStyle name="Normal 2 46 18 3" xfId="17118" xr:uid="{00000000-0005-0000-0000-0000ED420000}"/>
    <cellStyle name="Normal 2 46 19" xfId="17119" xr:uid="{00000000-0005-0000-0000-0000EE420000}"/>
    <cellStyle name="Normal 2 46 19 2" xfId="17120" xr:uid="{00000000-0005-0000-0000-0000EF420000}"/>
    <cellStyle name="Normal 2 46 19 3" xfId="17121" xr:uid="{00000000-0005-0000-0000-0000F0420000}"/>
    <cellStyle name="Normal 2 46 2" xfId="17122" xr:uid="{00000000-0005-0000-0000-0000F1420000}"/>
    <cellStyle name="Normal 2 46 2 2" xfId="17123" xr:uid="{00000000-0005-0000-0000-0000F2420000}"/>
    <cellStyle name="Normal 2 46 2 3" xfId="17124" xr:uid="{00000000-0005-0000-0000-0000F3420000}"/>
    <cellStyle name="Normal 2 46 20" xfId="17125" xr:uid="{00000000-0005-0000-0000-0000F4420000}"/>
    <cellStyle name="Normal 2 46 20 2" xfId="17126" xr:uid="{00000000-0005-0000-0000-0000F5420000}"/>
    <cellStyle name="Normal 2 46 20 3" xfId="17127" xr:uid="{00000000-0005-0000-0000-0000F6420000}"/>
    <cellStyle name="Normal 2 46 21" xfId="17128" xr:uid="{00000000-0005-0000-0000-0000F7420000}"/>
    <cellStyle name="Normal 2 46 21 2" xfId="17129" xr:uid="{00000000-0005-0000-0000-0000F8420000}"/>
    <cellStyle name="Normal 2 46 21 3" xfId="17130" xr:uid="{00000000-0005-0000-0000-0000F9420000}"/>
    <cellStyle name="Normal 2 46 22" xfId="17131" xr:uid="{00000000-0005-0000-0000-0000FA420000}"/>
    <cellStyle name="Normal 2 46 22 2" xfId="17132" xr:uid="{00000000-0005-0000-0000-0000FB420000}"/>
    <cellStyle name="Normal 2 46 22 3" xfId="17133" xr:uid="{00000000-0005-0000-0000-0000FC420000}"/>
    <cellStyle name="Normal 2 46 23" xfId="17134" xr:uid="{00000000-0005-0000-0000-0000FD420000}"/>
    <cellStyle name="Normal 2 46 23 2" xfId="17135" xr:uid="{00000000-0005-0000-0000-0000FE420000}"/>
    <cellStyle name="Normal 2 46 23 3" xfId="17136" xr:uid="{00000000-0005-0000-0000-0000FF420000}"/>
    <cellStyle name="Normal 2 46 24" xfId="17137" xr:uid="{00000000-0005-0000-0000-000000430000}"/>
    <cellStyle name="Normal 2 46 24 2" xfId="17138" xr:uid="{00000000-0005-0000-0000-000001430000}"/>
    <cellStyle name="Normal 2 46 24 3" xfId="17139" xr:uid="{00000000-0005-0000-0000-000002430000}"/>
    <cellStyle name="Normal 2 46 25" xfId="17140" xr:uid="{00000000-0005-0000-0000-000003430000}"/>
    <cellStyle name="Normal 2 46 25 2" xfId="17141" xr:uid="{00000000-0005-0000-0000-000004430000}"/>
    <cellStyle name="Normal 2 46 25 3" xfId="17142" xr:uid="{00000000-0005-0000-0000-000005430000}"/>
    <cellStyle name="Normal 2 46 26" xfId="17143" xr:uid="{00000000-0005-0000-0000-000006430000}"/>
    <cellStyle name="Normal 2 46 26 2" xfId="17144" xr:uid="{00000000-0005-0000-0000-000007430000}"/>
    <cellStyle name="Normal 2 46 26 3" xfId="17145" xr:uid="{00000000-0005-0000-0000-000008430000}"/>
    <cellStyle name="Normal 2 46 27" xfId="17146" xr:uid="{00000000-0005-0000-0000-000009430000}"/>
    <cellStyle name="Normal 2 46 27 2" xfId="17147" xr:uid="{00000000-0005-0000-0000-00000A430000}"/>
    <cellStyle name="Normal 2 46 27 3" xfId="17148" xr:uid="{00000000-0005-0000-0000-00000B430000}"/>
    <cellStyle name="Normal 2 46 28" xfId="17149" xr:uid="{00000000-0005-0000-0000-00000C430000}"/>
    <cellStyle name="Normal 2 46 28 2" xfId="17150" xr:uid="{00000000-0005-0000-0000-00000D430000}"/>
    <cellStyle name="Normal 2 46 28 3" xfId="17151" xr:uid="{00000000-0005-0000-0000-00000E430000}"/>
    <cellStyle name="Normal 2 46 29" xfId="17152" xr:uid="{00000000-0005-0000-0000-00000F430000}"/>
    <cellStyle name="Normal 2 46 29 2" xfId="17153" xr:uid="{00000000-0005-0000-0000-000010430000}"/>
    <cellStyle name="Normal 2 46 29 3" xfId="17154" xr:uid="{00000000-0005-0000-0000-000011430000}"/>
    <cellStyle name="Normal 2 46 3" xfId="17155" xr:uid="{00000000-0005-0000-0000-000012430000}"/>
    <cellStyle name="Normal 2 46 3 2" xfId="17156" xr:uid="{00000000-0005-0000-0000-000013430000}"/>
    <cellStyle name="Normal 2 46 3 3" xfId="17157" xr:uid="{00000000-0005-0000-0000-000014430000}"/>
    <cellStyle name="Normal 2 46 30" xfId="17158" xr:uid="{00000000-0005-0000-0000-000015430000}"/>
    <cellStyle name="Normal 2 46 30 2" xfId="17159" xr:uid="{00000000-0005-0000-0000-000016430000}"/>
    <cellStyle name="Normal 2 46 30 3" xfId="17160" xr:uid="{00000000-0005-0000-0000-000017430000}"/>
    <cellStyle name="Normal 2 46 31" xfId="17161" xr:uid="{00000000-0005-0000-0000-000018430000}"/>
    <cellStyle name="Normal 2 46 31 2" xfId="17162" xr:uid="{00000000-0005-0000-0000-000019430000}"/>
    <cellStyle name="Normal 2 46 31 3" xfId="17163" xr:uid="{00000000-0005-0000-0000-00001A430000}"/>
    <cellStyle name="Normal 2 46 32" xfId="17164" xr:uid="{00000000-0005-0000-0000-00001B430000}"/>
    <cellStyle name="Normal 2 46 32 2" xfId="17165" xr:uid="{00000000-0005-0000-0000-00001C430000}"/>
    <cellStyle name="Normal 2 46 32 3" xfId="17166" xr:uid="{00000000-0005-0000-0000-00001D430000}"/>
    <cellStyle name="Normal 2 46 33" xfId="17167" xr:uid="{00000000-0005-0000-0000-00001E430000}"/>
    <cellStyle name="Normal 2 46 34" xfId="17168" xr:uid="{00000000-0005-0000-0000-00001F430000}"/>
    <cellStyle name="Normal 2 46 4" xfId="17169" xr:uid="{00000000-0005-0000-0000-000020430000}"/>
    <cellStyle name="Normal 2 46 4 2" xfId="17170" xr:uid="{00000000-0005-0000-0000-000021430000}"/>
    <cellStyle name="Normal 2 46 4 3" xfId="17171" xr:uid="{00000000-0005-0000-0000-000022430000}"/>
    <cellStyle name="Normal 2 46 5" xfId="17172" xr:uid="{00000000-0005-0000-0000-000023430000}"/>
    <cellStyle name="Normal 2 46 5 2" xfId="17173" xr:uid="{00000000-0005-0000-0000-000024430000}"/>
    <cellStyle name="Normal 2 46 5 3" xfId="17174" xr:uid="{00000000-0005-0000-0000-000025430000}"/>
    <cellStyle name="Normal 2 46 6" xfId="17175" xr:uid="{00000000-0005-0000-0000-000026430000}"/>
    <cellStyle name="Normal 2 46 6 2" xfId="17176" xr:uid="{00000000-0005-0000-0000-000027430000}"/>
    <cellStyle name="Normal 2 46 6 3" xfId="17177" xr:uid="{00000000-0005-0000-0000-000028430000}"/>
    <cellStyle name="Normal 2 46 7" xfId="17178" xr:uid="{00000000-0005-0000-0000-000029430000}"/>
    <cellStyle name="Normal 2 46 7 2" xfId="17179" xr:uid="{00000000-0005-0000-0000-00002A430000}"/>
    <cellStyle name="Normal 2 46 7 3" xfId="17180" xr:uid="{00000000-0005-0000-0000-00002B430000}"/>
    <cellStyle name="Normal 2 46 8" xfId="17181" xr:uid="{00000000-0005-0000-0000-00002C430000}"/>
    <cellStyle name="Normal 2 46 8 2" xfId="17182" xr:uid="{00000000-0005-0000-0000-00002D430000}"/>
    <cellStyle name="Normal 2 46 8 3" xfId="17183" xr:uid="{00000000-0005-0000-0000-00002E430000}"/>
    <cellStyle name="Normal 2 46 9" xfId="17184" xr:uid="{00000000-0005-0000-0000-00002F430000}"/>
    <cellStyle name="Normal 2 46 9 2" xfId="17185" xr:uid="{00000000-0005-0000-0000-000030430000}"/>
    <cellStyle name="Normal 2 46 9 3" xfId="17186" xr:uid="{00000000-0005-0000-0000-000031430000}"/>
    <cellStyle name="Normal 2 47" xfId="17187" xr:uid="{00000000-0005-0000-0000-000032430000}"/>
    <cellStyle name="Normal 2 47 10" xfId="17188" xr:uid="{00000000-0005-0000-0000-000033430000}"/>
    <cellStyle name="Normal 2 47 10 2" xfId="17189" xr:uid="{00000000-0005-0000-0000-000034430000}"/>
    <cellStyle name="Normal 2 47 10 3" xfId="17190" xr:uid="{00000000-0005-0000-0000-000035430000}"/>
    <cellStyle name="Normal 2 47 11" xfId="17191" xr:uid="{00000000-0005-0000-0000-000036430000}"/>
    <cellStyle name="Normal 2 47 11 2" xfId="17192" xr:uid="{00000000-0005-0000-0000-000037430000}"/>
    <cellStyle name="Normal 2 47 11 3" xfId="17193" xr:uid="{00000000-0005-0000-0000-000038430000}"/>
    <cellStyle name="Normal 2 47 12" xfId="17194" xr:uid="{00000000-0005-0000-0000-000039430000}"/>
    <cellStyle name="Normal 2 47 12 2" xfId="17195" xr:uid="{00000000-0005-0000-0000-00003A430000}"/>
    <cellStyle name="Normal 2 47 12 3" xfId="17196" xr:uid="{00000000-0005-0000-0000-00003B430000}"/>
    <cellStyle name="Normal 2 47 13" xfId="17197" xr:uid="{00000000-0005-0000-0000-00003C430000}"/>
    <cellStyle name="Normal 2 47 13 2" xfId="17198" xr:uid="{00000000-0005-0000-0000-00003D430000}"/>
    <cellStyle name="Normal 2 47 13 3" xfId="17199" xr:uid="{00000000-0005-0000-0000-00003E430000}"/>
    <cellStyle name="Normal 2 47 14" xfId="17200" xr:uid="{00000000-0005-0000-0000-00003F430000}"/>
    <cellStyle name="Normal 2 47 14 2" xfId="17201" xr:uid="{00000000-0005-0000-0000-000040430000}"/>
    <cellStyle name="Normal 2 47 14 3" xfId="17202" xr:uid="{00000000-0005-0000-0000-000041430000}"/>
    <cellStyle name="Normal 2 47 15" xfId="17203" xr:uid="{00000000-0005-0000-0000-000042430000}"/>
    <cellStyle name="Normal 2 47 15 2" xfId="17204" xr:uid="{00000000-0005-0000-0000-000043430000}"/>
    <cellStyle name="Normal 2 47 15 3" xfId="17205" xr:uid="{00000000-0005-0000-0000-000044430000}"/>
    <cellStyle name="Normal 2 47 16" xfId="17206" xr:uid="{00000000-0005-0000-0000-000045430000}"/>
    <cellStyle name="Normal 2 47 16 2" xfId="17207" xr:uid="{00000000-0005-0000-0000-000046430000}"/>
    <cellStyle name="Normal 2 47 16 3" xfId="17208" xr:uid="{00000000-0005-0000-0000-000047430000}"/>
    <cellStyle name="Normal 2 47 17" xfId="17209" xr:uid="{00000000-0005-0000-0000-000048430000}"/>
    <cellStyle name="Normal 2 47 17 2" xfId="17210" xr:uid="{00000000-0005-0000-0000-000049430000}"/>
    <cellStyle name="Normal 2 47 17 3" xfId="17211" xr:uid="{00000000-0005-0000-0000-00004A430000}"/>
    <cellStyle name="Normal 2 47 18" xfId="17212" xr:uid="{00000000-0005-0000-0000-00004B430000}"/>
    <cellStyle name="Normal 2 47 18 2" xfId="17213" xr:uid="{00000000-0005-0000-0000-00004C430000}"/>
    <cellStyle name="Normal 2 47 18 3" xfId="17214" xr:uid="{00000000-0005-0000-0000-00004D430000}"/>
    <cellStyle name="Normal 2 47 19" xfId="17215" xr:uid="{00000000-0005-0000-0000-00004E430000}"/>
    <cellStyle name="Normal 2 47 19 2" xfId="17216" xr:uid="{00000000-0005-0000-0000-00004F430000}"/>
    <cellStyle name="Normal 2 47 19 3" xfId="17217" xr:uid="{00000000-0005-0000-0000-000050430000}"/>
    <cellStyle name="Normal 2 47 2" xfId="17218" xr:uid="{00000000-0005-0000-0000-000051430000}"/>
    <cellStyle name="Normal 2 47 2 2" xfId="17219" xr:uid="{00000000-0005-0000-0000-000052430000}"/>
    <cellStyle name="Normal 2 47 2 3" xfId="17220" xr:uid="{00000000-0005-0000-0000-000053430000}"/>
    <cellStyle name="Normal 2 47 20" xfId="17221" xr:uid="{00000000-0005-0000-0000-000054430000}"/>
    <cellStyle name="Normal 2 47 20 2" xfId="17222" xr:uid="{00000000-0005-0000-0000-000055430000}"/>
    <cellStyle name="Normal 2 47 20 3" xfId="17223" xr:uid="{00000000-0005-0000-0000-000056430000}"/>
    <cellStyle name="Normal 2 47 21" xfId="17224" xr:uid="{00000000-0005-0000-0000-000057430000}"/>
    <cellStyle name="Normal 2 47 21 2" xfId="17225" xr:uid="{00000000-0005-0000-0000-000058430000}"/>
    <cellStyle name="Normal 2 47 21 3" xfId="17226" xr:uid="{00000000-0005-0000-0000-000059430000}"/>
    <cellStyle name="Normal 2 47 22" xfId="17227" xr:uid="{00000000-0005-0000-0000-00005A430000}"/>
    <cellStyle name="Normal 2 47 22 2" xfId="17228" xr:uid="{00000000-0005-0000-0000-00005B430000}"/>
    <cellStyle name="Normal 2 47 22 3" xfId="17229" xr:uid="{00000000-0005-0000-0000-00005C430000}"/>
    <cellStyle name="Normal 2 47 23" xfId="17230" xr:uid="{00000000-0005-0000-0000-00005D430000}"/>
    <cellStyle name="Normal 2 47 23 2" xfId="17231" xr:uid="{00000000-0005-0000-0000-00005E430000}"/>
    <cellStyle name="Normal 2 47 23 3" xfId="17232" xr:uid="{00000000-0005-0000-0000-00005F430000}"/>
    <cellStyle name="Normal 2 47 24" xfId="17233" xr:uid="{00000000-0005-0000-0000-000060430000}"/>
    <cellStyle name="Normal 2 47 24 2" xfId="17234" xr:uid="{00000000-0005-0000-0000-000061430000}"/>
    <cellStyle name="Normal 2 47 24 3" xfId="17235" xr:uid="{00000000-0005-0000-0000-000062430000}"/>
    <cellStyle name="Normal 2 47 25" xfId="17236" xr:uid="{00000000-0005-0000-0000-000063430000}"/>
    <cellStyle name="Normal 2 47 25 2" xfId="17237" xr:uid="{00000000-0005-0000-0000-000064430000}"/>
    <cellStyle name="Normal 2 47 25 3" xfId="17238" xr:uid="{00000000-0005-0000-0000-000065430000}"/>
    <cellStyle name="Normal 2 47 26" xfId="17239" xr:uid="{00000000-0005-0000-0000-000066430000}"/>
    <cellStyle name="Normal 2 47 26 2" xfId="17240" xr:uid="{00000000-0005-0000-0000-000067430000}"/>
    <cellStyle name="Normal 2 47 26 3" xfId="17241" xr:uid="{00000000-0005-0000-0000-000068430000}"/>
    <cellStyle name="Normal 2 47 27" xfId="17242" xr:uid="{00000000-0005-0000-0000-000069430000}"/>
    <cellStyle name="Normal 2 47 27 2" xfId="17243" xr:uid="{00000000-0005-0000-0000-00006A430000}"/>
    <cellStyle name="Normal 2 47 27 3" xfId="17244" xr:uid="{00000000-0005-0000-0000-00006B430000}"/>
    <cellStyle name="Normal 2 47 28" xfId="17245" xr:uid="{00000000-0005-0000-0000-00006C430000}"/>
    <cellStyle name="Normal 2 47 28 2" xfId="17246" xr:uid="{00000000-0005-0000-0000-00006D430000}"/>
    <cellStyle name="Normal 2 47 28 3" xfId="17247" xr:uid="{00000000-0005-0000-0000-00006E430000}"/>
    <cellStyle name="Normal 2 47 29" xfId="17248" xr:uid="{00000000-0005-0000-0000-00006F430000}"/>
    <cellStyle name="Normal 2 47 29 2" xfId="17249" xr:uid="{00000000-0005-0000-0000-000070430000}"/>
    <cellStyle name="Normal 2 47 29 3" xfId="17250" xr:uid="{00000000-0005-0000-0000-000071430000}"/>
    <cellStyle name="Normal 2 47 3" xfId="17251" xr:uid="{00000000-0005-0000-0000-000072430000}"/>
    <cellStyle name="Normal 2 47 3 2" xfId="17252" xr:uid="{00000000-0005-0000-0000-000073430000}"/>
    <cellStyle name="Normal 2 47 3 3" xfId="17253" xr:uid="{00000000-0005-0000-0000-000074430000}"/>
    <cellStyle name="Normal 2 47 30" xfId="17254" xr:uid="{00000000-0005-0000-0000-000075430000}"/>
    <cellStyle name="Normal 2 47 30 2" xfId="17255" xr:uid="{00000000-0005-0000-0000-000076430000}"/>
    <cellStyle name="Normal 2 47 30 3" xfId="17256" xr:uid="{00000000-0005-0000-0000-000077430000}"/>
    <cellStyle name="Normal 2 47 31" xfId="17257" xr:uid="{00000000-0005-0000-0000-000078430000}"/>
    <cellStyle name="Normal 2 47 31 2" xfId="17258" xr:uid="{00000000-0005-0000-0000-000079430000}"/>
    <cellStyle name="Normal 2 47 31 3" xfId="17259" xr:uid="{00000000-0005-0000-0000-00007A430000}"/>
    <cellStyle name="Normal 2 47 32" xfId="17260" xr:uid="{00000000-0005-0000-0000-00007B430000}"/>
    <cellStyle name="Normal 2 47 32 2" xfId="17261" xr:uid="{00000000-0005-0000-0000-00007C430000}"/>
    <cellStyle name="Normal 2 47 32 3" xfId="17262" xr:uid="{00000000-0005-0000-0000-00007D430000}"/>
    <cellStyle name="Normal 2 47 33" xfId="17263" xr:uid="{00000000-0005-0000-0000-00007E430000}"/>
    <cellStyle name="Normal 2 47 34" xfId="17264" xr:uid="{00000000-0005-0000-0000-00007F430000}"/>
    <cellStyle name="Normal 2 47 4" xfId="17265" xr:uid="{00000000-0005-0000-0000-000080430000}"/>
    <cellStyle name="Normal 2 47 4 2" xfId="17266" xr:uid="{00000000-0005-0000-0000-000081430000}"/>
    <cellStyle name="Normal 2 47 4 3" xfId="17267" xr:uid="{00000000-0005-0000-0000-000082430000}"/>
    <cellStyle name="Normal 2 47 5" xfId="17268" xr:uid="{00000000-0005-0000-0000-000083430000}"/>
    <cellStyle name="Normal 2 47 5 2" xfId="17269" xr:uid="{00000000-0005-0000-0000-000084430000}"/>
    <cellStyle name="Normal 2 47 5 3" xfId="17270" xr:uid="{00000000-0005-0000-0000-000085430000}"/>
    <cellStyle name="Normal 2 47 6" xfId="17271" xr:uid="{00000000-0005-0000-0000-000086430000}"/>
    <cellStyle name="Normal 2 47 6 2" xfId="17272" xr:uid="{00000000-0005-0000-0000-000087430000}"/>
    <cellStyle name="Normal 2 47 6 3" xfId="17273" xr:uid="{00000000-0005-0000-0000-000088430000}"/>
    <cellStyle name="Normal 2 47 7" xfId="17274" xr:uid="{00000000-0005-0000-0000-000089430000}"/>
    <cellStyle name="Normal 2 47 7 2" xfId="17275" xr:uid="{00000000-0005-0000-0000-00008A430000}"/>
    <cellStyle name="Normal 2 47 7 3" xfId="17276" xr:uid="{00000000-0005-0000-0000-00008B430000}"/>
    <cellStyle name="Normal 2 47 8" xfId="17277" xr:uid="{00000000-0005-0000-0000-00008C430000}"/>
    <cellStyle name="Normal 2 47 8 2" xfId="17278" xr:uid="{00000000-0005-0000-0000-00008D430000}"/>
    <cellStyle name="Normal 2 47 8 3" xfId="17279" xr:uid="{00000000-0005-0000-0000-00008E430000}"/>
    <cellStyle name="Normal 2 47 9" xfId="17280" xr:uid="{00000000-0005-0000-0000-00008F430000}"/>
    <cellStyle name="Normal 2 47 9 2" xfId="17281" xr:uid="{00000000-0005-0000-0000-000090430000}"/>
    <cellStyle name="Normal 2 47 9 3" xfId="17282" xr:uid="{00000000-0005-0000-0000-000091430000}"/>
    <cellStyle name="Normal 2 48" xfId="17283" xr:uid="{00000000-0005-0000-0000-000092430000}"/>
    <cellStyle name="Normal 2 48 10" xfId="17284" xr:uid="{00000000-0005-0000-0000-000093430000}"/>
    <cellStyle name="Normal 2 48 10 2" xfId="17285" xr:uid="{00000000-0005-0000-0000-000094430000}"/>
    <cellStyle name="Normal 2 48 10 3" xfId="17286" xr:uid="{00000000-0005-0000-0000-000095430000}"/>
    <cellStyle name="Normal 2 48 11" xfId="17287" xr:uid="{00000000-0005-0000-0000-000096430000}"/>
    <cellStyle name="Normal 2 48 11 2" xfId="17288" xr:uid="{00000000-0005-0000-0000-000097430000}"/>
    <cellStyle name="Normal 2 48 11 3" xfId="17289" xr:uid="{00000000-0005-0000-0000-000098430000}"/>
    <cellStyle name="Normal 2 48 12" xfId="17290" xr:uid="{00000000-0005-0000-0000-000099430000}"/>
    <cellStyle name="Normal 2 48 12 2" xfId="17291" xr:uid="{00000000-0005-0000-0000-00009A430000}"/>
    <cellStyle name="Normal 2 48 12 3" xfId="17292" xr:uid="{00000000-0005-0000-0000-00009B430000}"/>
    <cellStyle name="Normal 2 48 13" xfId="17293" xr:uid="{00000000-0005-0000-0000-00009C430000}"/>
    <cellStyle name="Normal 2 48 13 2" xfId="17294" xr:uid="{00000000-0005-0000-0000-00009D430000}"/>
    <cellStyle name="Normal 2 48 13 3" xfId="17295" xr:uid="{00000000-0005-0000-0000-00009E430000}"/>
    <cellStyle name="Normal 2 48 14" xfId="17296" xr:uid="{00000000-0005-0000-0000-00009F430000}"/>
    <cellStyle name="Normal 2 48 14 2" xfId="17297" xr:uid="{00000000-0005-0000-0000-0000A0430000}"/>
    <cellStyle name="Normal 2 48 14 3" xfId="17298" xr:uid="{00000000-0005-0000-0000-0000A1430000}"/>
    <cellStyle name="Normal 2 48 15" xfId="17299" xr:uid="{00000000-0005-0000-0000-0000A2430000}"/>
    <cellStyle name="Normal 2 48 15 2" xfId="17300" xr:uid="{00000000-0005-0000-0000-0000A3430000}"/>
    <cellStyle name="Normal 2 48 15 3" xfId="17301" xr:uid="{00000000-0005-0000-0000-0000A4430000}"/>
    <cellStyle name="Normal 2 48 16" xfId="17302" xr:uid="{00000000-0005-0000-0000-0000A5430000}"/>
    <cellStyle name="Normal 2 48 16 2" xfId="17303" xr:uid="{00000000-0005-0000-0000-0000A6430000}"/>
    <cellStyle name="Normal 2 48 16 3" xfId="17304" xr:uid="{00000000-0005-0000-0000-0000A7430000}"/>
    <cellStyle name="Normal 2 48 17" xfId="17305" xr:uid="{00000000-0005-0000-0000-0000A8430000}"/>
    <cellStyle name="Normal 2 48 17 2" xfId="17306" xr:uid="{00000000-0005-0000-0000-0000A9430000}"/>
    <cellStyle name="Normal 2 48 17 3" xfId="17307" xr:uid="{00000000-0005-0000-0000-0000AA430000}"/>
    <cellStyle name="Normal 2 48 18" xfId="17308" xr:uid="{00000000-0005-0000-0000-0000AB430000}"/>
    <cellStyle name="Normal 2 48 18 2" xfId="17309" xr:uid="{00000000-0005-0000-0000-0000AC430000}"/>
    <cellStyle name="Normal 2 48 18 3" xfId="17310" xr:uid="{00000000-0005-0000-0000-0000AD430000}"/>
    <cellStyle name="Normal 2 48 19" xfId="17311" xr:uid="{00000000-0005-0000-0000-0000AE430000}"/>
    <cellStyle name="Normal 2 48 19 2" xfId="17312" xr:uid="{00000000-0005-0000-0000-0000AF430000}"/>
    <cellStyle name="Normal 2 48 19 3" xfId="17313" xr:uid="{00000000-0005-0000-0000-0000B0430000}"/>
    <cellStyle name="Normal 2 48 2" xfId="17314" xr:uid="{00000000-0005-0000-0000-0000B1430000}"/>
    <cellStyle name="Normal 2 48 2 2" xfId="17315" xr:uid="{00000000-0005-0000-0000-0000B2430000}"/>
    <cellStyle name="Normal 2 48 2 3" xfId="17316" xr:uid="{00000000-0005-0000-0000-0000B3430000}"/>
    <cellStyle name="Normal 2 48 20" xfId="17317" xr:uid="{00000000-0005-0000-0000-0000B4430000}"/>
    <cellStyle name="Normal 2 48 20 2" xfId="17318" xr:uid="{00000000-0005-0000-0000-0000B5430000}"/>
    <cellStyle name="Normal 2 48 20 3" xfId="17319" xr:uid="{00000000-0005-0000-0000-0000B6430000}"/>
    <cellStyle name="Normal 2 48 21" xfId="17320" xr:uid="{00000000-0005-0000-0000-0000B7430000}"/>
    <cellStyle name="Normal 2 48 21 2" xfId="17321" xr:uid="{00000000-0005-0000-0000-0000B8430000}"/>
    <cellStyle name="Normal 2 48 21 3" xfId="17322" xr:uid="{00000000-0005-0000-0000-0000B9430000}"/>
    <cellStyle name="Normal 2 48 22" xfId="17323" xr:uid="{00000000-0005-0000-0000-0000BA430000}"/>
    <cellStyle name="Normal 2 48 22 2" xfId="17324" xr:uid="{00000000-0005-0000-0000-0000BB430000}"/>
    <cellStyle name="Normal 2 48 22 3" xfId="17325" xr:uid="{00000000-0005-0000-0000-0000BC430000}"/>
    <cellStyle name="Normal 2 48 23" xfId="17326" xr:uid="{00000000-0005-0000-0000-0000BD430000}"/>
    <cellStyle name="Normal 2 48 23 2" xfId="17327" xr:uid="{00000000-0005-0000-0000-0000BE430000}"/>
    <cellStyle name="Normal 2 48 23 3" xfId="17328" xr:uid="{00000000-0005-0000-0000-0000BF430000}"/>
    <cellStyle name="Normal 2 48 24" xfId="17329" xr:uid="{00000000-0005-0000-0000-0000C0430000}"/>
    <cellStyle name="Normal 2 48 24 2" xfId="17330" xr:uid="{00000000-0005-0000-0000-0000C1430000}"/>
    <cellStyle name="Normal 2 48 24 3" xfId="17331" xr:uid="{00000000-0005-0000-0000-0000C2430000}"/>
    <cellStyle name="Normal 2 48 25" xfId="17332" xr:uid="{00000000-0005-0000-0000-0000C3430000}"/>
    <cellStyle name="Normal 2 48 25 2" xfId="17333" xr:uid="{00000000-0005-0000-0000-0000C4430000}"/>
    <cellStyle name="Normal 2 48 25 3" xfId="17334" xr:uid="{00000000-0005-0000-0000-0000C5430000}"/>
    <cellStyle name="Normal 2 48 26" xfId="17335" xr:uid="{00000000-0005-0000-0000-0000C6430000}"/>
    <cellStyle name="Normal 2 48 26 2" xfId="17336" xr:uid="{00000000-0005-0000-0000-0000C7430000}"/>
    <cellStyle name="Normal 2 48 26 3" xfId="17337" xr:uid="{00000000-0005-0000-0000-0000C8430000}"/>
    <cellStyle name="Normal 2 48 27" xfId="17338" xr:uid="{00000000-0005-0000-0000-0000C9430000}"/>
    <cellStyle name="Normal 2 48 27 2" xfId="17339" xr:uid="{00000000-0005-0000-0000-0000CA430000}"/>
    <cellStyle name="Normal 2 48 27 3" xfId="17340" xr:uid="{00000000-0005-0000-0000-0000CB430000}"/>
    <cellStyle name="Normal 2 48 28" xfId="17341" xr:uid="{00000000-0005-0000-0000-0000CC430000}"/>
    <cellStyle name="Normal 2 48 28 2" xfId="17342" xr:uid="{00000000-0005-0000-0000-0000CD430000}"/>
    <cellStyle name="Normal 2 48 28 3" xfId="17343" xr:uid="{00000000-0005-0000-0000-0000CE430000}"/>
    <cellStyle name="Normal 2 48 29" xfId="17344" xr:uid="{00000000-0005-0000-0000-0000CF430000}"/>
    <cellStyle name="Normal 2 48 29 2" xfId="17345" xr:uid="{00000000-0005-0000-0000-0000D0430000}"/>
    <cellStyle name="Normal 2 48 29 3" xfId="17346" xr:uid="{00000000-0005-0000-0000-0000D1430000}"/>
    <cellStyle name="Normal 2 48 3" xfId="17347" xr:uid="{00000000-0005-0000-0000-0000D2430000}"/>
    <cellStyle name="Normal 2 48 3 2" xfId="17348" xr:uid="{00000000-0005-0000-0000-0000D3430000}"/>
    <cellStyle name="Normal 2 48 3 3" xfId="17349" xr:uid="{00000000-0005-0000-0000-0000D4430000}"/>
    <cellStyle name="Normal 2 48 30" xfId="17350" xr:uid="{00000000-0005-0000-0000-0000D5430000}"/>
    <cellStyle name="Normal 2 48 30 2" xfId="17351" xr:uid="{00000000-0005-0000-0000-0000D6430000}"/>
    <cellStyle name="Normal 2 48 30 3" xfId="17352" xr:uid="{00000000-0005-0000-0000-0000D7430000}"/>
    <cellStyle name="Normal 2 48 31" xfId="17353" xr:uid="{00000000-0005-0000-0000-0000D8430000}"/>
    <cellStyle name="Normal 2 48 31 2" xfId="17354" xr:uid="{00000000-0005-0000-0000-0000D9430000}"/>
    <cellStyle name="Normal 2 48 31 3" xfId="17355" xr:uid="{00000000-0005-0000-0000-0000DA430000}"/>
    <cellStyle name="Normal 2 48 32" xfId="17356" xr:uid="{00000000-0005-0000-0000-0000DB430000}"/>
    <cellStyle name="Normal 2 48 32 2" xfId="17357" xr:uid="{00000000-0005-0000-0000-0000DC430000}"/>
    <cellStyle name="Normal 2 48 32 3" xfId="17358" xr:uid="{00000000-0005-0000-0000-0000DD430000}"/>
    <cellStyle name="Normal 2 48 33" xfId="17359" xr:uid="{00000000-0005-0000-0000-0000DE430000}"/>
    <cellStyle name="Normal 2 48 34" xfId="17360" xr:uid="{00000000-0005-0000-0000-0000DF430000}"/>
    <cellStyle name="Normal 2 48 4" xfId="17361" xr:uid="{00000000-0005-0000-0000-0000E0430000}"/>
    <cellStyle name="Normal 2 48 4 2" xfId="17362" xr:uid="{00000000-0005-0000-0000-0000E1430000}"/>
    <cellStyle name="Normal 2 48 4 3" xfId="17363" xr:uid="{00000000-0005-0000-0000-0000E2430000}"/>
    <cellStyle name="Normal 2 48 5" xfId="17364" xr:uid="{00000000-0005-0000-0000-0000E3430000}"/>
    <cellStyle name="Normal 2 48 5 2" xfId="17365" xr:uid="{00000000-0005-0000-0000-0000E4430000}"/>
    <cellStyle name="Normal 2 48 5 3" xfId="17366" xr:uid="{00000000-0005-0000-0000-0000E5430000}"/>
    <cellStyle name="Normal 2 48 6" xfId="17367" xr:uid="{00000000-0005-0000-0000-0000E6430000}"/>
    <cellStyle name="Normal 2 48 6 2" xfId="17368" xr:uid="{00000000-0005-0000-0000-0000E7430000}"/>
    <cellStyle name="Normal 2 48 6 3" xfId="17369" xr:uid="{00000000-0005-0000-0000-0000E8430000}"/>
    <cellStyle name="Normal 2 48 7" xfId="17370" xr:uid="{00000000-0005-0000-0000-0000E9430000}"/>
    <cellStyle name="Normal 2 48 7 2" xfId="17371" xr:uid="{00000000-0005-0000-0000-0000EA430000}"/>
    <cellStyle name="Normal 2 48 7 3" xfId="17372" xr:uid="{00000000-0005-0000-0000-0000EB430000}"/>
    <cellStyle name="Normal 2 48 8" xfId="17373" xr:uid="{00000000-0005-0000-0000-0000EC430000}"/>
    <cellStyle name="Normal 2 48 8 2" xfId="17374" xr:uid="{00000000-0005-0000-0000-0000ED430000}"/>
    <cellStyle name="Normal 2 48 8 3" xfId="17375" xr:uid="{00000000-0005-0000-0000-0000EE430000}"/>
    <cellStyle name="Normal 2 48 9" xfId="17376" xr:uid="{00000000-0005-0000-0000-0000EF430000}"/>
    <cellStyle name="Normal 2 48 9 2" xfId="17377" xr:uid="{00000000-0005-0000-0000-0000F0430000}"/>
    <cellStyle name="Normal 2 48 9 3" xfId="17378" xr:uid="{00000000-0005-0000-0000-0000F1430000}"/>
    <cellStyle name="Normal 2 49" xfId="17379" xr:uid="{00000000-0005-0000-0000-0000F2430000}"/>
    <cellStyle name="Normal 2 49 10" xfId="17380" xr:uid="{00000000-0005-0000-0000-0000F3430000}"/>
    <cellStyle name="Normal 2 49 10 2" xfId="17381" xr:uid="{00000000-0005-0000-0000-0000F4430000}"/>
    <cellStyle name="Normal 2 49 10 3" xfId="17382" xr:uid="{00000000-0005-0000-0000-0000F5430000}"/>
    <cellStyle name="Normal 2 49 11" xfId="17383" xr:uid="{00000000-0005-0000-0000-0000F6430000}"/>
    <cellStyle name="Normal 2 49 11 2" xfId="17384" xr:uid="{00000000-0005-0000-0000-0000F7430000}"/>
    <cellStyle name="Normal 2 49 11 3" xfId="17385" xr:uid="{00000000-0005-0000-0000-0000F8430000}"/>
    <cellStyle name="Normal 2 49 12" xfId="17386" xr:uid="{00000000-0005-0000-0000-0000F9430000}"/>
    <cellStyle name="Normal 2 49 12 2" xfId="17387" xr:uid="{00000000-0005-0000-0000-0000FA430000}"/>
    <cellStyle name="Normal 2 49 12 3" xfId="17388" xr:uid="{00000000-0005-0000-0000-0000FB430000}"/>
    <cellStyle name="Normal 2 49 13" xfId="17389" xr:uid="{00000000-0005-0000-0000-0000FC430000}"/>
    <cellStyle name="Normal 2 49 13 2" xfId="17390" xr:uid="{00000000-0005-0000-0000-0000FD430000}"/>
    <cellStyle name="Normal 2 49 13 3" xfId="17391" xr:uid="{00000000-0005-0000-0000-0000FE430000}"/>
    <cellStyle name="Normal 2 49 14" xfId="17392" xr:uid="{00000000-0005-0000-0000-0000FF430000}"/>
    <cellStyle name="Normal 2 49 14 2" xfId="17393" xr:uid="{00000000-0005-0000-0000-000000440000}"/>
    <cellStyle name="Normal 2 49 14 3" xfId="17394" xr:uid="{00000000-0005-0000-0000-000001440000}"/>
    <cellStyle name="Normal 2 49 15" xfId="17395" xr:uid="{00000000-0005-0000-0000-000002440000}"/>
    <cellStyle name="Normal 2 49 15 2" xfId="17396" xr:uid="{00000000-0005-0000-0000-000003440000}"/>
    <cellStyle name="Normal 2 49 15 3" xfId="17397" xr:uid="{00000000-0005-0000-0000-000004440000}"/>
    <cellStyle name="Normal 2 49 16" xfId="17398" xr:uid="{00000000-0005-0000-0000-000005440000}"/>
    <cellStyle name="Normal 2 49 16 2" xfId="17399" xr:uid="{00000000-0005-0000-0000-000006440000}"/>
    <cellStyle name="Normal 2 49 16 3" xfId="17400" xr:uid="{00000000-0005-0000-0000-000007440000}"/>
    <cellStyle name="Normal 2 49 17" xfId="17401" xr:uid="{00000000-0005-0000-0000-000008440000}"/>
    <cellStyle name="Normal 2 49 17 2" xfId="17402" xr:uid="{00000000-0005-0000-0000-000009440000}"/>
    <cellStyle name="Normal 2 49 17 3" xfId="17403" xr:uid="{00000000-0005-0000-0000-00000A440000}"/>
    <cellStyle name="Normal 2 49 18" xfId="17404" xr:uid="{00000000-0005-0000-0000-00000B440000}"/>
    <cellStyle name="Normal 2 49 18 2" xfId="17405" xr:uid="{00000000-0005-0000-0000-00000C440000}"/>
    <cellStyle name="Normal 2 49 18 3" xfId="17406" xr:uid="{00000000-0005-0000-0000-00000D440000}"/>
    <cellStyle name="Normal 2 49 19" xfId="17407" xr:uid="{00000000-0005-0000-0000-00000E440000}"/>
    <cellStyle name="Normal 2 49 19 2" xfId="17408" xr:uid="{00000000-0005-0000-0000-00000F440000}"/>
    <cellStyle name="Normal 2 49 19 3" xfId="17409" xr:uid="{00000000-0005-0000-0000-000010440000}"/>
    <cellStyle name="Normal 2 49 2" xfId="17410" xr:uid="{00000000-0005-0000-0000-000011440000}"/>
    <cellStyle name="Normal 2 49 2 2" xfId="17411" xr:uid="{00000000-0005-0000-0000-000012440000}"/>
    <cellStyle name="Normal 2 49 2 3" xfId="17412" xr:uid="{00000000-0005-0000-0000-000013440000}"/>
    <cellStyle name="Normal 2 49 20" xfId="17413" xr:uid="{00000000-0005-0000-0000-000014440000}"/>
    <cellStyle name="Normal 2 49 20 2" xfId="17414" xr:uid="{00000000-0005-0000-0000-000015440000}"/>
    <cellStyle name="Normal 2 49 20 3" xfId="17415" xr:uid="{00000000-0005-0000-0000-000016440000}"/>
    <cellStyle name="Normal 2 49 21" xfId="17416" xr:uid="{00000000-0005-0000-0000-000017440000}"/>
    <cellStyle name="Normal 2 49 21 2" xfId="17417" xr:uid="{00000000-0005-0000-0000-000018440000}"/>
    <cellStyle name="Normal 2 49 21 3" xfId="17418" xr:uid="{00000000-0005-0000-0000-000019440000}"/>
    <cellStyle name="Normal 2 49 22" xfId="17419" xr:uid="{00000000-0005-0000-0000-00001A440000}"/>
    <cellStyle name="Normal 2 49 22 2" xfId="17420" xr:uid="{00000000-0005-0000-0000-00001B440000}"/>
    <cellStyle name="Normal 2 49 22 3" xfId="17421" xr:uid="{00000000-0005-0000-0000-00001C440000}"/>
    <cellStyle name="Normal 2 49 23" xfId="17422" xr:uid="{00000000-0005-0000-0000-00001D440000}"/>
    <cellStyle name="Normal 2 49 23 2" xfId="17423" xr:uid="{00000000-0005-0000-0000-00001E440000}"/>
    <cellStyle name="Normal 2 49 23 3" xfId="17424" xr:uid="{00000000-0005-0000-0000-00001F440000}"/>
    <cellStyle name="Normal 2 49 24" xfId="17425" xr:uid="{00000000-0005-0000-0000-000020440000}"/>
    <cellStyle name="Normal 2 49 24 2" xfId="17426" xr:uid="{00000000-0005-0000-0000-000021440000}"/>
    <cellStyle name="Normal 2 49 24 3" xfId="17427" xr:uid="{00000000-0005-0000-0000-000022440000}"/>
    <cellStyle name="Normal 2 49 25" xfId="17428" xr:uid="{00000000-0005-0000-0000-000023440000}"/>
    <cellStyle name="Normal 2 49 25 2" xfId="17429" xr:uid="{00000000-0005-0000-0000-000024440000}"/>
    <cellStyle name="Normal 2 49 25 3" xfId="17430" xr:uid="{00000000-0005-0000-0000-000025440000}"/>
    <cellStyle name="Normal 2 49 26" xfId="17431" xr:uid="{00000000-0005-0000-0000-000026440000}"/>
    <cellStyle name="Normal 2 49 26 2" xfId="17432" xr:uid="{00000000-0005-0000-0000-000027440000}"/>
    <cellStyle name="Normal 2 49 26 3" xfId="17433" xr:uid="{00000000-0005-0000-0000-000028440000}"/>
    <cellStyle name="Normal 2 49 27" xfId="17434" xr:uid="{00000000-0005-0000-0000-000029440000}"/>
    <cellStyle name="Normal 2 49 27 2" xfId="17435" xr:uid="{00000000-0005-0000-0000-00002A440000}"/>
    <cellStyle name="Normal 2 49 27 3" xfId="17436" xr:uid="{00000000-0005-0000-0000-00002B440000}"/>
    <cellStyle name="Normal 2 49 28" xfId="17437" xr:uid="{00000000-0005-0000-0000-00002C440000}"/>
    <cellStyle name="Normal 2 49 28 2" xfId="17438" xr:uid="{00000000-0005-0000-0000-00002D440000}"/>
    <cellStyle name="Normal 2 49 28 3" xfId="17439" xr:uid="{00000000-0005-0000-0000-00002E440000}"/>
    <cellStyle name="Normal 2 49 29" xfId="17440" xr:uid="{00000000-0005-0000-0000-00002F440000}"/>
    <cellStyle name="Normal 2 49 29 2" xfId="17441" xr:uid="{00000000-0005-0000-0000-000030440000}"/>
    <cellStyle name="Normal 2 49 29 3" xfId="17442" xr:uid="{00000000-0005-0000-0000-000031440000}"/>
    <cellStyle name="Normal 2 49 3" xfId="17443" xr:uid="{00000000-0005-0000-0000-000032440000}"/>
    <cellStyle name="Normal 2 49 3 2" xfId="17444" xr:uid="{00000000-0005-0000-0000-000033440000}"/>
    <cellStyle name="Normal 2 49 3 3" xfId="17445" xr:uid="{00000000-0005-0000-0000-000034440000}"/>
    <cellStyle name="Normal 2 49 30" xfId="17446" xr:uid="{00000000-0005-0000-0000-000035440000}"/>
    <cellStyle name="Normal 2 49 30 2" xfId="17447" xr:uid="{00000000-0005-0000-0000-000036440000}"/>
    <cellStyle name="Normal 2 49 30 3" xfId="17448" xr:uid="{00000000-0005-0000-0000-000037440000}"/>
    <cellStyle name="Normal 2 49 31" xfId="17449" xr:uid="{00000000-0005-0000-0000-000038440000}"/>
    <cellStyle name="Normal 2 49 31 2" xfId="17450" xr:uid="{00000000-0005-0000-0000-000039440000}"/>
    <cellStyle name="Normal 2 49 31 3" xfId="17451" xr:uid="{00000000-0005-0000-0000-00003A440000}"/>
    <cellStyle name="Normal 2 49 32" xfId="17452" xr:uid="{00000000-0005-0000-0000-00003B440000}"/>
    <cellStyle name="Normal 2 49 32 2" xfId="17453" xr:uid="{00000000-0005-0000-0000-00003C440000}"/>
    <cellStyle name="Normal 2 49 32 3" xfId="17454" xr:uid="{00000000-0005-0000-0000-00003D440000}"/>
    <cellStyle name="Normal 2 49 33" xfId="17455" xr:uid="{00000000-0005-0000-0000-00003E440000}"/>
    <cellStyle name="Normal 2 49 34" xfId="17456" xr:uid="{00000000-0005-0000-0000-00003F440000}"/>
    <cellStyle name="Normal 2 49 4" xfId="17457" xr:uid="{00000000-0005-0000-0000-000040440000}"/>
    <cellStyle name="Normal 2 49 4 2" xfId="17458" xr:uid="{00000000-0005-0000-0000-000041440000}"/>
    <cellStyle name="Normal 2 49 4 3" xfId="17459" xr:uid="{00000000-0005-0000-0000-000042440000}"/>
    <cellStyle name="Normal 2 49 5" xfId="17460" xr:uid="{00000000-0005-0000-0000-000043440000}"/>
    <cellStyle name="Normal 2 49 5 2" xfId="17461" xr:uid="{00000000-0005-0000-0000-000044440000}"/>
    <cellStyle name="Normal 2 49 5 3" xfId="17462" xr:uid="{00000000-0005-0000-0000-000045440000}"/>
    <cellStyle name="Normal 2 49 6" xfId="17463" xr:uid="{00000000-0005-0000-0000-000046440000}"/>
    <cellStyle name="Normal 2 49 6 2" xfId="17464" xr:uid="{00000000-0005-0000-0000-000047440000}"/>
    <cellStyle name="Normal 2 49 6 3" xfId="17465" xr:uid="{00000000-0005-0000-0000-000048440000}"/>
    <cellStyle name="Normal 2 49 7" xfId="17466" xr:uid="{00000000-0005-0000-0000-000049440000}"/>
    <cellStyle name="Normal 2 49 7 2" xfId="17467" xr:uid="{00000000-0005-0000-0000-00004A440000}"/>
    <cellStyle name="Normal 2 49 7 3" xfId="17468" xr:uid="{00000000-0005-0000-0000-00004B440000}"/>
    <cellStyle name="Normal 2 49 8" xfId="17469" xr:uid="{00000000-0005-0000-0000-00004C440000}"/>
    <cellStyle name="Normal 2 49 8 2" xfId="17470" xr:uid="{00000000-0005-0000-0000-00004D440000}"/>
    <cellStyle name="Normal 2 49 8 3" xfId="17471" xr:uid="{00000000-0005-0000-0000-00004E440000}"/>
    <cellStyle name="Normal 2 49 9" xfId="17472" xr:uid="{00000000-0005-0000-0000-00004F440000}"/>
    <cellStyle name="Normal 2 49 9 2" xfId="17473" xr:uid="{00000000-0005-0000-0000-000050440000}"/>
    <cellStyle name="Normal 2 49 9 3" xfId="17474" xr:uid="{00000000-0005-0000-0000-000051440000}"/>
    <cellStyle name="Normal 2 5" xfId="17475" xr:uid="{00000000-0005-0000-0000-000052440000}"/>
    <cellStyle name="Normal 2 5 10" xfId="17476" xr:uid="{00000000-0005-0000-0000-000053440000}"/>
    <cellStyle name="Normal 2 5 10 2" xfId="17477" xr:uid="{00000000-0005-0000-0000-000054440000}"/>
    <cellStyle name="Normal 2 5 10 3" xfId="17478" xr:uid="{00000000-0005-0000-0000-000055440000}"/>
    <cellStyle name="Normal 2 5 11" xfId="17479" xr:uid="{00000000-0005-0000-0000-000056440000}"/>
    <cellStyle name="Normal 2 5 11 2" xfId="17480" xr:uid="{00000000-0005-0000-0000-000057440000}"/>
    <cellStyle name="Normal 2 5 11 3" xfId="17481" xr:uid="{00000000-0005-0000-0000-000058440000}"/>
    <cellStyle name="Normal 2 5 12" xfId="17482" xr:uid="{00000000-0005-0000-0000-000059440000}"/>
    <cellStyle name="Normal 2 5 12 2" xfId="17483" xr:uid="{00000000-0005-0000-0000-00005A440000}"/>
    <cellStyle name="Normal 2 5 12 3" xfId="17484" xr:uid="{00000000-0005-0000-0000-00005B440000}"/>
    <cellStyle name="Normal 2 5 13" xfId="17485" xr:uid="{00000000-0005-0000-0000-00005C440000}"/>
    <cellStyle name="Normal 2 5 13 2" xfId="17486" xr:uid="{00000000-0005-0000-0000-00005D440000}"/>
    <cellStyle name="Normal 2 5 13 3" xfId="17487" xr:uid="{00000000-0005-0000-0000-00005E440000}"/>
    <cellStyle name="Normal 2 5 14" xfId="17488" xr:uid="{00000000-0005-0000-0000-00005F440000}"/>
    <cellStyle name="Normal 2 5 14 2" xfId="17489" xr:uid="{00000000-0005-0000-0000-000060440000}"/>
    <cellStyle name="Normal 2 5 14 3" xfId="17490" xr:uid="{00000000-0005-0000-0000-000061440000}"/>
    <cellStyle name="Normal 2 5 15" xfId="17491" xr:uid="{00000000-0005-0000-0000-000062440000}"/>
    <cellStyle name="Normal 2 5 15 2" xfId="17492" xr:uid="{00000000-0005-0000-0000-000063440000}"/>
    <cellStyle name="Normal 2 5 15 3" xfId="17493" xr:uid="{00000000-0005-0000-0000-000064440000}"/>
    <cellStyle name="Normal 2 5 16" xfId="17494" xr:uid="{00000000-0005-0000-0000-000065440000}"/>
    <cellStyle name="Normal 2 5 16 2" xfId="17495" xr:uid="{00000000-0005-0000-0000-000066440000}"/>
    <cellStyle name="Normal 2 5 16 3" xfId="17496" xr:uid="{00000000-0005-0000-0000-000067440000}"/>
    <cellStyle name="Normal 2 5 17" xfId="17497" xr:uid="{00000000-0005-0000-0000-000068440000}"/>
    <cellStyle name="Normal 2 5 17 2" xfId="17498" xr:uid="{00000000-0005-0000-0000-000069440000}"/>
    <cellStyle name="Normal 2 5 17 3" xfId="17499" xr:uid="{00000000-0005-0000-0000-00006A440000}"/>
    <cellStyle name="Normal 2 5 18" xfId="17500" xr:uid="{00000000-0005-0000-0000-00006B440000}"/>
    <cellStyle name="Normal 2 5 18 2" xfId="17501" xr:uid="{00000000-0005-0000-0000-00006C440000}"/>
    <cellStyle name="Normal 2 5 18 3" xfId="17502" xr:uid="{00000000-0005-0000-0000-00006D440000}"/>
    <cellStyle name="Normal 2 5 19" xfId="17503" xr:uid="{00000000-0005-0000-0000-00006E440000}"/>
    <cellStyle name="Normal 2 5 19 2" xfId="17504" xr:uid="{00000000-0005-0000-0000-00006F440000}"/>
    <cellStyle name="Normal 2 5 19 3" xfId="17505" xr:uid="{00000000-0005-0000-0000-000070440000}"/>
    <cellStyle name="Normal 2 5 2" xfId="17506" xr:uid="{00000000-0005-0000-0000-000071440000}"/>
    <cellStyle name="Normal 2 5 2 2" xfId="17507" xr:uid="{00000000-0005-0000-0000-000072440000}"/>
    <cellStyle name="Normal 2 5 2 2 2" xfId="17508" xr:uid="{00000000-0005-0000-0000-000073440000}"/>
    <cellStyle name="Normal 2 5 2 2 3" xfId="17509" xr:uid="{00000000-0005-0000-0000-000074440000}"/>
    <cellStyle name="Normal 2 5 2 2 4" xfId="17510" xr:uid="{00000000-0005-0000-0000-000075440000}"/>
    <cellStyle name="Normal 2 5 2 2 5" xfId="17511" xr:uid="{00000000-0005-0000-0000-000076440000}"/>
    <cellStyle name="Normal 2 5 2 2 6" xfId="17512" xr:uid="{00000000-0005-0000-0000-000077440000}"/>
    <cellStyle name="Normal 2 5 2 2 7" xfId="17513" xr:uid="{00000000-0005-0000-0000-000078440000}"/>
    <cellStyle name="Normal 2 5 2 2 8" xfId="17514" xr:uid="{00000000-0005-0000-0000-000079440000}"/>
    <cellStyle name="Normal 2 5 2 2 9" xfId="17515" xr:uid="{00000000-0005-0000-0000-00007A440000}"/>
    <cellStyle name="Normal 2 5 2 3" xfId="17516" xr:uid="{00000000-0005-0000-0000-00007B440000}"/>
    <cellStyle name="Normal 2 5 2 3 2" xfId="17517" xr:uid="{00000000-0005-0000-0000-00007C440000}"/>
    <cellStyle name="Normal 2 5 2 3 3" xfId="17518" xr:uid="{00000000-0005-0000-0000-00007D440000}"/>
    <cellStyle name="Normal 2 5 2 4" xfId="17519" xr:uid="{00000000-0005-0000-0000-00007E440000}"/>
    <cellStyle name="Normal 2 5 2 4 2" xfId="17520" xr:uid="{00000000-0005-0000-0000-00007F440000}"/>
    <cellStyle name="Normal 2 5 2 4 3" xfId="17521" xr:uid="{00000000-0005-0000-0000-000080440000}"/>
    <cellStyle name="Normal 2 5 2 5" xfId="17522" xr:uid="{00000000-0005-0000-0000-000081440000}"/>
    <cellStyle name="Normal 2 5 2 5 2" xfId="17523" xr:uid="{00000000-0005-0000-0000-000082440000}"/>
    <cellStyle name="Normal 2 5 2 5 3" xfId="17524" xr:uid="{00000000-0005-0000-0000-000083440000}"/>
    <cellStyle name="Normal 2 5 2 6" xfId="17525" xr:uid="{00000000-0005-0000-0000-000084440000}"/>
    <cellStyle name="Normal 2 5 2 6 2" xfId="17526" xr:uid="{00000000-0005-0000-0000-000085440000}"/>
    <cellStyle name="Normal 2 5 2 6 3" xfId="17527" xr:uid="{00000000-0005-0000-0000-000086440000}"/>
    <cellStyle name="Normal 2 5 2 7" xfId="17528" xr:uid="{00000000-0005-0000-0000-000087440000}"/>
    <cellStyle name="Normal 2 5 2 7 2" xfId="17529" xr:uid="{00000000-0005-0000-0000-000088440000}"/>
    <cellStyle name="Normal 2 5 2 7 3" xfId="17530" xr:uid="{00000000-0005-0000-0000-000089440000}"/>
    <cellStyle name="Normal 2 5 2 8" xfId="30350" xr:uid="{00000000-0005-0000-0000-00008A440000}"/>
    <cellStyle name="Normal 2 5 20" xfId="17531" xr:uid="{00000000-0005-0000-0000-00008B440000}"/>
    <cellStyle name="Normal 2 5 20 2" xfId="17532" xr:uid="{00000000-0005-0000-0000-00008C440000}"/>
    <cellStyle name="Normal 2 5 20 3" xfId="17533" xr:uid="{00000000-0005-0000-0000-00008D440000}"/>
    <cellStyle name="Normal 2 5 21" xfId="17534" xr:uid="{00000000-0005-0000-0000-00008E440000}"/>
    <cellStyle name="Normal 2 5 21 2" xfId="17535" xr:uid="{00000000-0005-0000-0000-00008F440000}"/>
    <cellStyle name="Normal 2 5 21 3" xfId="17536" xr:uid="{00000000-0005-0000-0000-000090440000}"/>
    <cellStyle name="Normal 2 5 22" xfId="17537" xr:uid="{00000000-0005-0000-0000-000091440000}"/>
    <cellStyle name="Normal 2 5 22 2" xfId="17538" xr:uid="{00000000-0005-0000-0000-000092440000}"/>
    <cellStyle name="Normal 2 5 22 3" xfId="17539" xr:uid="{00000000-0005-0000-0000-000093440000}"/>
    <cellStyle name="Normal 2 5 23" xfId="17540" xr:uid="{00000000-0005-0000-0000-000094440000}"/>
    <cellStyle name="Normal 2 5 23 2" xfId="17541" xr:uid="{00000000-0005-0000-0000-000095440000}"/>
    <cellStyle name="Normal 2 5 23 3" xfId="17542" xr:uid="{00000000-0005-0000-0000-000096440000}"/>
    <cellStyle name="Normal 2 5 24" xfId="17543" xr:uid="{00000000-0005-0000-0000-000097440000}"/>
    <cellStyle name="Normal 2 5 24 2" xfId="17544" xr:uid="{00000000-0005-0000-0000-000098440000}"/>
    <cellStyle name="Normal 2 5 24 3" xfId="17545" xr:uid="{00000000-0005-0000-0000-000099440000}"/>
    <cellStyle name="Normal 2 5 25" xfId="17546" xr:uid="{00000000-0005-0000-0000-00009A440000}"/>
    <cellStyle name="Normal 2 5 25 2" xfId="17547" xr:uid="{00000000-0005-0000-0000-00009B440000}"/>
    <cellStyle name="Normal 2 5 25 3" xfId="17548" xr:uid="{00000000-0005-0000-0000-00009C440000}"/>
    <cellStyle name="Normal 2 5 26" xfId="17549" xr:uid="{00000000-0005-0000-0000-00009D440000}"/>
    <cellStyle name="Normal 2 5 26 2" xfId="17550" xr:uid="{00000000-0005-0000-0000-00009E440000}"/>
    <cellStyle name="Normal 2 5 26 3" xfId="17551" xr:uid="{00000000-0005-0000-0000-00009F440000}"/>
    <cellStyle name="Normal 2 5 27" xfId="17552" xr:uid="{00000000-0005-0000-0000-0000A0440000}"/>
    <cellStyle name="Normal 2 5 27 2" xfId="17553" xr:uid="{00000000-0005-0000-0000-0000A1440000}"/>
    <cellStyle name="Normal 2 5 27 3" xfId="17554" xr:uid="{00000000-0005-0000-0000-0000A2440000}"/>
    <cellStyle name="Normal 2 5 28" xfId="17555" xr:uid="{00000000-0005-0000-0000-0000A3440000}"/>
    <cellStyle name="Normal 2 5 28 2" xfId="17556" xr:uid="{00000000-0005-0000-0000-0000A4440000}"/>
    <cellStyle name="Normal 2 5 28 3" xfId="17557" xr:uid="{00000000-0005-0000-0000-0000A5440000}"/>
    <cellStyle name="Normal 2 5 29" xfId="17558" xr:uid="{00000000-0005-0000-0000-0000A6440000}"/>
    <cellStyle name="Normal 2 5 29 2" xfId="17559" xr:uid="{00000000-0005-0000-0000-0000A7440000}"/>
    <cellStyle name="Normal 2 5 29 3" xfId="17560" xr:uid="{00000000-0005-0000-0000-0000A8440000}"/>
    <cellStyle name="Normal 2 5 3" xfId="17561" xr:uid="{00000000-0005-0000-0000-0000A9440000}"/>
    <cellStyle name="Normal 2 5 3 2" xfId="17562" xr:uid="{00000000-0005-0000-0000-0000AA440000}"/>
    <cellStyle name="Normal 2 5 3 2 2" xfId="17563" xr:uid="{00000000-0005-0000-0000-0000AB440000}"/>
    <cellStyle name="Normal 2 5 3 2 3" xfId="17564" xr:uid="{00000000-0005-0000-0000-0000AC440000}"/>
    <cellStyle name="Normal 2 5 3 2 4" xfId="17565" xr:uid="{00000000-0005-0000-0000-0000AD440000}"/>
    <cellStyle name="Normal 2 5 3 2 5" xfId="17566" xr:uid="{00000000-0005-0000-0000-0000AE440000}"/>
    <cellStyle name="Normal 2 5 3 2 6" xfId="17567" xr:uid="{00000000-0005-0000-0000-0000AF440000}"/>
    <cellStyle name="Normal 2 5 3 2 7" xfId="17568" xr:uid="{00000000-0005-0000-0000-0000B0440000}"/>
    <cellStyle name="Normal 2 5 3 2 8" xfId="17569" xr:uid="{00000000-0005-0000-0000-0000B1440000}"/>
    <cellStyle name="Normal 2 5 3 2 9" xfId="17570" xr:uid="{00000000-0005-0000-0000-0000B2440000}"/>
    <cellStyle name="Normal 2 5 3 3" xfId="17571" xr:uid="{00000000-0005-0000-0000-0000B3440000}"/>
    <cellStyle name="Normal 2 5 3 3 2" xfId="17572" xr:uid="{00000000-0005-0000-0000-0000B4440000}"/>
    <cellStyle name="Normal 2 5 3 3 3" xfId="17573" xr:uid="{00000000-0005-0000-0000-0000B5440000}"/>
    <cellStyle name="Normal 2 5 3 4" xfId="17574" xr:uid="{00000000-0005-0000-0000-0000B6440000}"/>
    <cellStyle name="Normal 2 5 3 4 2" xfId="17575" xr:uid="{00000000-0005-0000-0000-0000B7440000}"/>
    <cellStyle name="Normal 2 5 3 4 3" xfId="17576" xr:uid="{00000000-0005-0000-0000-0000B8440000}"/>
    <cellStyle name="Normal 2 5 3 5" xfId="17577" xr:uid="{00000000-0005-0000-0000-0000B9440000}"/>
    <cellStyle name="Normal 2 5 3 5 2" xfId="17578" xr:uid="{00000000-0005-0000-0000-0000BA440000}"/>
    <cellStyle name="Normal 2 5 3 5 3" xfId="17579" xr:uid="{00000000-0005-0000-0000-0000BB440000}"/>
    <cellStyle name="Normal 2 5 3 6" xfId="17580" xr:uid="{00000000-0005-0000-0000-0000BC440000}"/>
    <cellStyle name="Normal 2 5 3 6 2" xfId="17581" xr:uid="{00000000-0005-0000-0000-0000BD440000}"/>
    <cellStyle name="Normal 2 5 3 6 3" xfId="17582" xr:uid="{00000000-0005-0000-0000-0000BE440000}"/>
    <cellStyle name="Normal 2 5 3 7" xfId="17583" xr:uid="{00000000-0005-0000-0000-0000BF440000}"/>
    <cellStyle name="Normal 2 5 3 7 2" xfId="17584" xr:uid="{00000000-0005-0000-0000-0000C0440000}"/>
    <cellStyle name="Normal 2 5 3 7 3" xfId="17585" xr:uid="{00000000-0005-0000-0000-0000C1440000}"/>
    <cellStyle name="Normal 2 5 30" xfId="17586" xr:uid="{00000000-0005-0000-0000-0000C2440000}"/>
    <cellStyle name="Normal 2 5 30 2" xfId="17587" xr:uid="{00000000-0005-0000-0000-0000C3440000}"/>
    <cellStyle name="Normal 2 5 30 3" xfId="17588" xr:uid="{00000000-0005-0000-0000-0000C4440000}"/>
    <cellStyle name="Normal 2 5 31" xfId="17589" xr:uid="{00000000-0005-0000-0000-0000C5440000}"/>
    <cellStyle name="Normal 2 5 31 2" xfId="17590" xr:uid="{00000000-0005-0000-0000-0000C6440000}"/>
    <cellStyle name="Normal 2 5 31 3" xfId="17591" xr:uid="{00000000-0005-0000-0000-0000C7440000}"/>
    <cellStyle name="Normal 2 5 32" xfId="17592" xr:uid="{00000000-0005-0000-0000-0000C8440000}"/>
    <cellStyle name="Normal 2 5 32 2" xfId="17593" xr:uid="{00000000-0005-0000-0000-0000C9440000}"/>
    <cellStyle name="Normal 2 5 32 3" xfId="17594" xr:uid="{00000000-0005-0000-0000-0000CA440000}"/>
    <cellStyle name="Normal 2 5 33" xfId="17595" xr:uid="{00000000-0005-0000-0000-0000CB440000}"/>
    <cellStyle name="Normal 2 5 34" xfId="17596" xr:uid="{00000000-0005-0000-0000-0000CC440000}"/>
    <cellStyle name="Normal 2 5 34 2" xfId="17597" xr:uid="{00000000-0005-0000-0000-0000CD440000}"/>
    <cellStyle name="Normal 2 5 34 3" xfId="17598" xr:uid="{00000000-0005-0000-0000-0000CE440000}"/>
    <cellStyle name="Normal 2 5 35" xfId="17599" xr:uid="{00000000-0005-0000-0000-0000CF440000}"/>
    <cellStyle name="Normal 2 5 35 2" xfId="17600" xr:uid="{00000000-0005-0000-0000-0000D0440000}"/>
    <cellStyle name="Normal 2 5 35 3" xfId="17601" xr:uid="{00000000-0005-0000-0000-0000D1440000}"/>
    <cellStyle name="Normal 2 5 36" xfId="17602" xr:uid="{00000000-0005-0000-0000-0000D2440000}"/>
    <cellStyle name="Normal 2 5 36 2" xfId="17603" xr:uid="{00000000-0005-0000-0000-0000D3440000}"/>
    <cellStyle name="Normal 2 5 36 3" xfId="17604" xr:uid="{00000000-0005-0000-0000-0000D4440000}"/>
    <cellStyle name="Normal 2 5 37" xfId="17605" xr:uid="{00000000-0005-0000-0000-0000D5440000}"/>
    <cellStyle name="Normal 2 5 37 2" xfId="17606" xr:uid="{00000000-0005-0000-0000-0000D6440000}"/>
    <cellStyle name="Normal 2 5 37 3" xfId="17607" xr:uid="{00000000-0005-0000-0000-0000D7440000}"/>
    <cellStyle name="Normal 2 5 38" xfId="17608" xr:uid="{00000000-0005-0000-0000-0000D8440000}"/>
    <cellStyle name="Normal 2 5 38 2" xfId="17609" xr:uid="{00000000-0005-0000-0000-0000D9440000}"/>
    <cellStyle name="Normal 2 5 38 3" xfId="17610" xr:uid="{00000000-0005-0000-0000-0000DA440000}"/>
    <cellStyle name="Normal 2 5 39" xfId="30349" xr:uid="{00000000-0005-0000-0000-0000DB440000}"/>
    <cellStyle name="Normal 2 5 4" xfId="17611" xr:uid="{00000000-0005-0000-0000-0000DC440000}"/>
    <cellStyle name="Normal 2 5 4 2" xfId="17612" xr:uid="{00000000-0005-0000-0000-0000DD440000}"/>
    <cellStyle name="Normal 2 5 4 2 2" xfId="17613" xr:uid="{00000000-0005-0000-0000-0000DE440000}"/>
    <cellStyle name="Normal 2 5 4 2 3" xfId="17614" xr:uid="{00000000-0005-0000-0000-0000DF440000}"/>
    <cellStyle name="Normal 2 5 4 2 4" xfId="17615" xr:uid="{00000000-0005-0000-0000-0000E0440000}"/>
    <cellStyle name="Normal 2 5 4 2 5" xfId="17616" xr:uid="{00000000-0005-0000-0000-0000E1440000}"/>
    <cellStyle name="Normal 2 5 4 2 6" xfId="17617" xr:uid="{00000000-0005-0000-0000-0000E2440000}"/>
    <cellStyle name="Normal 2 5 4 2 7" xfId="17618" xr:uid="{00000000-0005-0000-0000-0000E3440000}"/>
    <cellStyle name="Normal 2 5 4 2 8" xfId="17619" xr:uid="{00000000-0005-0000-0000-0000E4440000}"/>
    <cellStyle name="Normal 2 5 4 2 9" xfId="17620" xr:uid="{00000000-0005-0000-0000-0000E5440000}"/>
    <cellStyle name="Normal 2 5 4 3" xfId="17621" xr:uid="{00000000-0005-0000-0000-0000E6440000}"/>
    <cellStyle name="Normal 2 5 4 3 2" xfId="17622" xr:uid="{00000000-0005-0000-0000-0000E7440000}"/>
    <cellStyle name="Normal 2 5 4 3 3" xfId="17623" xr:uid="{00000000-0005-0000-0000-0000E8440000}"/>
    <cellStyle name="Normal 2 5 4 4" xfId="17624" xr:uid="{00000000-0005-0000-0000-0000E9440000}"/>
    <cellStyle name="Normal 2 5 4 4 2" xfId="17625" xr:uid="{00000000-0005-0000-0000-0000EA440000}"/>
    <cellStyle name="Normal 2 5 4 4 3" xfId="17626" xr:uid="{00000000-0005-0000-0000-0000EB440000}"/>
    <cellStyle name="Normal 2 5 4 5" xfId="17627" xr:uid="{00000000-0005-0000-0000-0000EC440000}"/>
    <cellStyle name="Normal 2 5 4 5 2" xfId="17628" xr:uid="{00000000-0005-0000-0000-0000ED440000}"/>
    <cellStyle name="Normal 2 5 4 5 3" xfId="17629" xr:uid="{00000000-0005-0000-0000-0000EE440000}"/>
    <cellStyle name="Normal 2 5 4 6" xfId="17630" xr:uid="{00000000-0005-0000-0000-0000EF440000}"/>
    <cellStyle name="Normal 2 5 4 6 2" xfId="17631" xr:uid="{00000000-0005-0000-0000-0000F0440000}"/>
    <cellStyle name="Normal 2 5 4 6 3" xfId="17632" xr:uid="{00000000-0005-0000-0000-0000F1440000}"/>
    <cellStyle name="Normal 2 5 4 7" xfId="17633" xr:uid="{00000000-0005-0000-0000-0000F2440000}"/>
    <cellStyle name="Normal 2 5 4 7 2" xfId="17634" xr:uid="{00000000-0005-0000-0000-0000F3440000}"/>
    <cellStyle name="Normal 2 5 4 7 3" xfId="17635" xr:uid="{00000000-0005-0000-0000-0000F4440000}"/>
    <cellStyle name="Normal 2 5 5" xfId="17636" xr:uid="{00000000-0005-0000-0000-0000F5440000}"/>
    <cellStyle name="Normal 2 5 5 2" xfId="17637" xr:uid="{00000000-0005-0000-0000-0000F6440000}"/>
    <cellStyle name="Normal 2 5 5 2 2" xfId="17638" xr:uid="{00000000-0005-0000-0000-0000F7440000}"/>
    <cellStyle name="Normal 2 5 5 2 3" xfId="17639" xr:uid="{00000000-0005-0000-0000-0000F8440000}"/>
    <cellStyle name="Normal 2 5 5 2 4" xfId="17640" xr:uid="{00000000-0005-0000-0000-0000F9440000}"/>
    <cellStyle name="Normal 2 5 5 2 5" xfId="17641" xr:uid="{00000000-0005-0000-0000-0000FA440000}"/>
    <cellStyle name="Normal 2 5 5 2 6" xfId="17642" xr:uid="{00000000-0005-0000-0000-0000FB440000}"/>
    <cellStyle name="Normal 2 5 5 2 7" xfId="17643" xr:uid="{00000000-0005-0000-0000-0000FC440000}"/>
    <cellStyle name="Normal 2 5 5 2 8" xfId="17644" xr:uid="{00000000-0005-0000-0000-0000FD440000}"/>
    <cellStyle name="Normal 2 5 5 2 9" xfId="17645" xr:uid="{00000000-0005-0000-0000-0000FE440000}"/>
    <cellStyle name="Normal 2 5 5 3" xfId="17646" xr:uid="{00000000-0005-0000-0000-0000FF440000}"/>
    <cellStyle name="Normal 2 5 5 3 2" xfId="17647" xr:uid="{00000000-0005-0000-0000-000000450000}"/>
    <cellStyle name="Normal 2 5 5 3 3" xfId="17648" xr:uid="{00000000-0005-0000-0000-000001450000}"/>
    <cellStyle name="Normal 2 5 5 4" xfId="17649" xr:uid="{00000000-0005-0000-0000-000002450000}"/>
    <cellStyle name="Normal 2 5 5 4 2" xfId="17650" xr:uid="{00000000-0005-0000-0000-000003450000}"/>
    <cellStyle name="Normal 2 5 5 4 3" xfId="17651" xr:uid="{00000000-0005-0000-0000-000004450000}"/>
    <cellStyle name="Normal 2 5 5 5" xfId="17652" xr:uid="{00000000-0005-0000-0000-000005450000}"/>
    <cellStyle name="Normal 2 5 5 5 2" xfId="17653" xr:uid="{00000000-0005-0000-0000-000006450000}"/>
    <cellStyle name="Normal 2 5 5 5 3" xfId="17654" xr:uid="{00000000-0005-0000-0000-000007450000}"/>
    <cellStyle name="Normal 2 5 5 6" xfId="17655" xr:uid="{00000000-0005-0000-0000-000008450000}"/>
    <cellStyle name="Normal 2 5 5 6 2" xfId="17656" xr:uid="{00000000-0005-0000-0000-000009450000}"/>
    <cellStyle name="Normal 2 5 5 6 3" xfId="17657" xr:uid="{00000000-0005-0000-0000-00000A450000}"/>
    <cellStyle name="Normal 2 5 5 7" xfId="17658" xr:uid="{00000000-0005-0000-0000-00000B450000}"/>
    <cellStyle name="Normal 2 5 5 7 2" xfId="17659" xr:uid="{00000000-0005-0000-0000-00000C450000}"/>
    <cellStyle name="Normal 2 5 5 7 3" xfId="17660" xr:uid="{00000000-0005-0000-0000-00000D450000}"/>
    <cellStyle name="Normal 2 5 6" xfId="17661" xr:uid="{00000000-0005-0000-0000-00000E450000}"/>
    <cellStyle name="Normal 2 5 6 2" xfId="17662" xr:uid="{00000000-0005-0000-0000-00000F450000}"/>
    <cellStyle name="Normal 2 5 6 2 2" xfId="17663" xr:uid="{00000000-0005-0000-0000-000010450000}"/>
    <cellStyle name="Normal 2 5 6 2 3" xfId="17664" xr:uid="{00000000-0005-0000-0000-000011450000}"/>
    <cellStyle name="Normal 2 5 6 2 4" xfId="17665" xr:uid="{00000000-0005-0000-0000-000012450000}"/>
    <cellStyle name="Normal 2 5 6 2 5" xfId="17666" xr:uid="{00000000-0005-0000-0000-000013450000}"/>
    <cellStyle name="Normal 2 5 6 2 6" xfId="17667" xr:uid="{00000000-0005-0000-0000-000014450000}"/>
    <cellStyle name="Normal 2 5 6 2 7" xfId="17668" xr:uid="{00000000-0005-0000-0000-000015450000}"/>
    <cellStyle name="Normal 2 5 6 2 8" xfId="17669" xr:uid="{00000000-0005-0000-0000-000016450000}"/>
    <cellStyle name="Normal 2 5 6 2 9" xfId="17670" xr:uid="{00000000-0005-0000-0000-000017450000}"/>
    <cellStyle name="Normal 2 5 6 3" xfId="17671" xr:uid="{00000000-0005-0000-0000-000018450000}"/>
    <cellStyle name="Normal 2 5 6 3 2" xfId="17672" xr:uid="{00000000-0005-0000-0000-000019450000}"/>
    <cellStyle name="Normal 2 5 6 3 3" xfId="17673" xr:uid="{00000000-0005-0000-0000-00001A450000}"/>
    <cellStyle name="Normal 2 5 6 4" xfId="17674" xr:uid="{00000000-0005-0000-0000-00001B450000}"/>
    <cellStyle name="Normal 2 5 6 4 2" xfId="17675" xr:uid="{00000000-0005-0000-0000-00001C450000}"/>
    <cellStyle name="Normal 2 5 6 4 3" xfId="17676" xr:uid="{00000000-0005-0000-0000-00001D450000}"/>
    <cellStyle name="Normal 2 5 6 5" xfId="17677" xr:uid="{00000000-0005-0000-0000-00001E450000}"/>
    <cellStyle name="Normal 2 5 6 5 2" xfId="17678" xr:uid="{00000000-0005-0000-0000-00001F450000}"/>
    <cellStyle name="Normal 2 5 6 5 3" xfId="17679" xr:uid="{00000000-0005-0000-0000-000020450000}"/>
    <cellStyle name="Normal 2 5 6 6" xfId="17680" xr:uid="{00000000-0005-0000-0000-000021450000}"/>
    <cellStyle name="Normal 2 5 6 6 2" xfId="17681" xr:uid="{00000000-0005-0000-0000-000022450000}"/>
    <cellStyle name="Normal 2 5 6 6 3" xfId="17682" xr:uid="{00000000-0005-0000-0000-000023450000}"/>
    <cellStyle name="Normal 2 5 6 7" xfId="17683" xr:uid="{00000000-0005-0000-0000-000024450000}"/>
    <cellStyle name="Normal 2 5 6 7 2" xfId="17684" xr:uid="{00000000-0005-0000-0000-000025450000}"/>
    <cellStyle name="Normal 2 5 6 7 3" xfId="17685" xr:uid="{00000000-0005-0000-0000-000026450000}"/>
    <cellStyle name="Normal 2 5 7" xfId="17686" xr:uid="{00000000-0005-0000-0000-000027450000}"/>
    <cellStyle name="Normal 2 5 7 2" xfId="17687" xr:uid="{00000000-0005-0000-0000-000028450000}"/>
    <cellStyle name="Normal 2 5 7 2 2" xfId="17688" xr:uid="{00000000-0005-0000-0000-000029450000}"/>
    <cellStyle name="Normal 2 5 7 2 3" xfId="17689" xr:uid="{00000000-0005-0000-0000-00002A450000}"/>
    <cellStyle name="Normal 2 5 7 2 4" xfId="17690" xr:uid="{00000000-0005-0000-0000-00002B450000}"/>
    <cellStyle name="Normal 2 5 7 2 5" xfId="17691" xr:uid="{00000000-0005-0000-0000-00002C450000}"/>
    <cellStyle name="Normal 2 5 7 2 6" xfId="17692" xr:uid="{00000000-0005-0000-0000-00002D450000}"/>
    <cellStyle name="Normal 2 5 7 2 7" xfId="17693" xr:uid="{00000000-0005-0000-0000-00002E450000}"/>
    <cellStyle name="Normal 2 5 7 2 8" xfId="17694" xr:uid="{00000000-0005-0000-0000-00002F450000}"/>
    <cellStyle name="Normal 2 5 7 2 9" xfId="17695" xr:uid="{00000000-0005-0000-0000-000030450000}"/>
    <cellStyle name="Normal 2 5 7 3" xfId="17696" xr:uid="{00000000-0005-0000-0000-000031450000}"/>
    <cellStyle name="Normal 2 5 7 3 2" xfId="17697" xr:uid="{00000000-0005-0000-0000-000032450000}"/>
    <cellStyle name="Normal 2 5 7 3 3" xfId="17698" xr:uid="{00000000-0005-0000-0000-000033450000}"/>
    <cellStyle name="Normal 2 5 7 4" xfId="17699" xr:uid="{00000000-0005-0000-0000-000034450000}"/>
    <cellStyle name="Normal 2 5 7 4 2" xfId="17700" xr:uid="{00000000-0005-0000-0000-000035450000}"/>
    <cellStyle name="Normal 2 5 7 4 3" xfId="17701" xr:uid="{00000000-0005-0000-0000-000036450000}"/>
    <cellStyle name="Normal 2 5 7 5" xfId="17702" xr:uid="{00000000-0005-0000-0000-000037450000}"/>
    <cellStyle name="Normal 2 5 7 5 2" xfId="17703" xr:uid="{00000000-0005-0000-0000-000038450000}"/>
    <cellStyle name="Normal 2 5 7 5 3" xfId="17704" xr:uid="{00000000-0005-0000-0000-000039450000}"/>
    <cellStyle name="Normal 2 5 7 6" xfId="17705" xr:uid="{00000000-0005-0000-0000-00003A450000}"/>
    <cellStyle name="Normal 2 5 7 6 2" xfId="17706" xr:uid="{00000000-0005-0000-0000-00003B450000}"/>
    <cellStyle name="Normal 2 5 7 6 3" xfId="17707" xr:uid="{00000000-0005-0000-0000-00003C450000}"/>
    <cellStyle name="Normal 2 5 7 7" xfId="17708" xr:uid="{00000000-0005-0000-0000-00003D450000}"/>
    <cellStyle name="Normal 2 5 7 7 2" xfId="17709" xr:uid="{00000000-0005-0000-0000-00003E450000}"/>
    <cellStyle name="Normal 2 5 7 7 3" xfId="17710" xr:uid="{00000000-0005-0000-0000-00003F450000}"/>
    <cellStyle name="Normal 2 5 8" xfId="17711" xr:uid="{00000000-0005-0000-0000-000040450000}"/>
    <cellStyle name="Normal 2 5 8 2" xfId="17712" xr:uid="{00000000-0005-0000-0000-000041450000}"/>
    <cellStyle name="Normal 2 5 8 3" xfId="17713" xr:uid="{00000000-0005-0000-0000-000042450000}"/>
    <cellStyle name="Normal 2 5 9" xfId="17714" xr:uid="{00000000-0005-0000-0000-000043450000}"/>
    <cellStyle name="Normal 2 5 9 2" xfId="17715" xr:uid="{00000000-0005-0000-0000-000044450000}"/>
    <cellStyle name="Normal 2 5 9 3" xfId="17716" xr:uid="{00000000-0005-0000-0000-000045450000}"/>
    <cellStyle name="Normal 2 50" xfId="17717" xr:uid="{00000000-0005-0000-0000-000046450000}"/>
    <cellStyle name="Normal 2 50 10" xfId="17718" xr:uid="{00000000-0005-0000-0000-000047450000}"/>
    <cellStyle name="Normal 2 50 10 2" xfId="17719" xr:uid="{00000000-0005-0000-0000-000048450000}"/>
    <cellStyle name="Normal 2 50 10 3" xfId="17720" xr:uid="{00000000-0005-0000-0000-000049450000}"/>
    <cellStyle name="Normal 2 50 11" xfId="17721" xr:uid="{00000000-0005-0000-0000-00004A450000}"/>
    <cellStyle name="Normal 2 50 11 2" xfId="17722" xr:uid="{00000000-0005-0000-0000-00004B450000}"/>
    <cellStyle name="Normal 2 50 11 3" xfId="17723" xr:uid="{00000000-0005-0000-0000-00004C450000}"/>
    <cellStyle name="Normal 2 50 12" xfId="17724" xr:uid="{00000000-0005-0000-0000-00004D450000}"/>
    <cellStyle name="Normal 2 50 12 2" xfId="17725" xr:uid="{00000000-0005-0000-0000-00004E450000}"/>
    <cellStyle name="Normal 2 50 12 3" xfId="17726" xr:uid="{00000000-0005-0000-0000-00004F450000}"/>
    <cellStyle name="Normal 2 50 13" xfId="17727" xr:uid="{00000000-0005-0000-0000-000050450000}"/>
    <cellStyle name="Normal 2 50 13 2" xfId="17728" xr:uid="{00000000-0005-0000-0000-000051450000}"/>
    <cellStyle name="Normal 2 50 13 3" xfId="17729" xr:uid="{00000000-0005-0000-0000-000052450000}"/>
    <cellStyle name="Normal 2 50 14" xfId="17730" xr:uid="{00000000-0005-0000-0000-000053450000}"/>
    <cellStyle name="Normal 2 50 14 2" xfId="17731" xr:uid="{00000000-0005-0000-0000-000054450000}"/>
    <cellStyle name="Normal 2 50 14 3" xfId="17732" xr:uid="{00000000-0005-0000-0000-000055450000}"/>
    <cellStyle name="Normal 2 50 15" xfId="17733" xr:uid="{00000000-0005-0000-0000-000056450000}"/>
    <cellStyle name="Normal 2 50 15 2" xfId="17734" xr:uid="{00000000-0005-0000-0000-000057450000}"/>
    <cellStyle name="Normal 2 50 15 3" xfId="17735" xr:uid="{00000000-0005-0000-0000-000058450000}"/>
    <cellStyle name="Normal 2 50 16" xfId="17736" xr:uid="{00000000-0005-0000-0000-000059450000}"/>
    <cellStyle name="Normal 2 50 16 2" xfId="17737" xr:uid="{00000000-0005-0000-0000-00005A450000}"/>
    <cellStyle name="Normal 2 50 16 3" xfId="17738" xr:uid="{00000000-0005-0000-0000-00005B450000}"/>
    <cellStyle name="Normal 2 50 17" xfId="17739" xr:uid="{00000000-0005-0000-0000-00005C450000}"/>
    <cellStyle name="Normal 2 50 17 2" xfId="17740" xr:uid="{00000000-0005-0000-0000-00005D450000}"/>
    <cellStyle name="Normal 2 50 17 3" xfId="17741" xr:uid="{00000000-0005-0000-0000-00005E450000}"/>
    <cellStyle name="Normal 2 50 18" xfId="17742" xr:uid="{00000000-0005-0000-0000-00005F450000}"/>
    <cellStyle name="Normal 2 50 18 2" xfId="17743" xr:uid="{00000000-0005-0000-0000-000060450000}"/>
    <cellStyle name="Normal 2 50 18 3" xfId="17744" xr:uid="{00000000-0005-0000-0000-000061450000}"/>
    <cellStyle name="Normal 2 50 19" xfId="17745" xr:uid="{00000000-0005-0000-0000-000062450000}"/>
    <cellStyle name="Normal 2 50 19 2" xfId="17746" xr:uid="{00000000-0005-0000-0000-000063450000}"/>
    <cellStyle name="Normal 2 50 19 3" xfId="17747" xr:uid="{00000000-0005-0000-0000-000064450000}"/>
    <cellStyle name="Normal 2 50 2" xfId="17748" xr:uid="{00000000-0005-0000-0000-000065450000}"/>
    <cellStyle name="Normal 2 50 2 2" xfId="17749" xr:uid="{00000000-0005-0000-0000-000066450000}"/>
    <cellStyle name="Normal 2 50 2 3" xfId="17750" xr:uid="{00000000-0005-0000-0000-000067450000}"/>
    <cellStyle name="Normal 2 50 20" xfId="17751" xr:uid="{00000000-0005-0000-0000-000068450000}"/>
    <cellStyle name="Normal 2 50 20 2" xfId="17752" xr:uid="{00000000-0005-0000-0000-000069450000}"/>
    <cellStyle name="Normal 2 50 20 3" xfId="17753" xr:uid="{00000000-0005-0000-0000-00006A450000}"/>
    <cellStyle name="Normal 2 50 21" xfId="17754" xr:uid="{00000000-0005-0000-0000-00006B450000}"/>
    <cellStyle name="Normal 2 50 21 2" xfId="17755" xr:uid="{00000000-0005-0000-0000-00006C450000}"/>
    <cellStyle name="Normal 2 50 21 3" xfId="17756" xr:uid="{00000000-0005-0000-0000-00006D450000}"/>
    <cellStyle name="Normal 2 50 22" xfId="17757" xr:uid="{00000000-0005-0000-0000-00006E450000}"/>
    <cellStyle name="Normal 2 50 22 2" xfId="17758" xr:uid="{00000000-0005-0000-0000-00006F450000}"/>
    <cellStyle name="Normal 2 50 22 3" xfId="17759" xr:uid="{00000000-0005-0000-0000-000070450000}"/>
    <cellStyle name="Normal 2 50 23" xfId="17760" xr:uid="{00000000-0005-0000-0000-000071450000}"/>
    <cellStyle name="Normal 2 50 23 2" xfId="17761" xr:uid="{00000000-0005-0000-0000-000072450000}"/>
    <cellStyle name="Normal 2 50 23 3" xfId="17762" xr:uid="{00000000-0005-0000-0000-000073450000}"/>
    <cellStyle name="Normal 2 50 24" xfId="17763" xr:uid="{00000000-0005-0000-0000-000074450000}"/>
    <cellStyle name="Normal 2 50 24 2" xfId="17764" xr:uid="{00000000-0005-0000-0000-000075450000}"/>
    <cellStyle name="Normal 2 50 24 3" xfId="17765" xr:uid="{00000000-0005-0000-0000-000076450000}"/>
    <cellStyle name="Normal 2 50 25" xfId="17766" xr:uid="{00000000-0005-0000-0000-000077450000}"/>
    <cellStyle name="Normal 2 50 25 2" xfId="17767" xr:uid="{00000000-0005-0000-0000-000078450000}"/>
    <cellStyle name="Normal 2 50 25 3" xfId="17768" xr:uid="{00000000-0005-0000-0000-000079450000}"/>
    <cellStyle name="Normal 2 50 26" xfId="17769" xr:uid="{00000000-0005-0000-0000-00007A450000}"/>
    <cellStyle name="Normal 2 50 26 2" xfId="17770" xr:uid="{00000000-0005-0000-0000-00007B450000}"/>
    <cellStyle name="Normal 2 50 26 3" xfId="17771" xr:uid="{00000000-0005-0000-0000-00007C450000}"/>
    <cellStyle name="Normal 2 50 27" xfId="17772" xr:uid="{00000000-0005-0000-0000-00007D450000}"/>
    <cellStyle name="Normal 2 50 27 2" xfId="17773" xr:uid="{00000000-0005-0000-0000-00007E450000}"/>
    <cellStyle name="Normal 2 50 27 3" xfId="17774" xr:uid="{00000000-0005-0000-0000-00007F450000}"/>
    <cellStyle name="Normal 2 50 28" xfId="17775" xr:uid="{00000000-0005-0000-0000-000080450000}"/>
    <cellStyle name="Normal 2 50 28 2" xfId="17776" xr:uid="{00000000-0005-0000-0000-000081450000}"/>
    <cellStyle name="Normal 2 50 28 3" xfId="17777" xr:uid="{00000000-0005-0000-0000-000082450000}"/>
    <cellStyle name="Normal 2 50 29" xfId="17778" xr:uid="{00000000-0005-0000-0000-000083450000}"/>
    <cellStyle name="Normal 2 50 29 2" xfId="17779" xr:uid="{00000000-0005-0000-0000-000084450000}"/>
    <cellStyle name="Normal 2 50 29 3" xfId="17780" xr:uid="{00000000-0005-0000-0000-000085450000}"/>
    <cellStyle name="Normal 2 50 3" xfId="17781" xr:uid="{00000000-0005-0000-0000-000086450000}"/>
    <cellStyle name="Normal 2 50 3 2" xfId="17782" xr:uid="{00000000-0005-0000-0000-000087450000}"/>
    <cellStyle name="Normal 2 50 3 3" xfId="17783" xr:uid="{00000000-0005-0000-0000-000088450000}"/>
    <cellStyle name="Normal 2 50 30" xfId="17784" xr:uid="{00000000-0005-0000-0000-000089450000}"/>
    <cellStyle name="Normal 2 50 30 2" xfId="17785" xr:uid="{00000000-0005-0000-0000-00008A450000}"/>
    <cellStyle name="Normal 2 50 30 3" xfId="17786" xr:uid="{00000000-0005-0000-0000-00008B450000}"/>
    <cellStyle name="Normal 2 50 31" xfId="17787" xr:uid="{00000000-0005-0000-0000-00008C450000}"/>
    <cellStyle name="Normal 2 50 31 2" xfId="17788" xr:uid="{00000000-0005-0000-0000-00008D450000}"/>
    <cellStyle name="Normal 2 50 31 3" xfId="17789" xr:uid="{00000000-0005-0000-0000-00008E450000}"/>
    <cellStyle name="Normal 2 50 32" xfId="17790" xr:uid="{00000000-0005-0000-0000-00008F450000}"/>
    <cellStyle name="Normal 2 50 32 2" xfId="17791" xr:uid="{00000000-0005-0000-0000-000090450000}"/>
    <cellStyle name="Normal 2 50 32 3" xfId="17792" xr:uid="{00000000-0005-0000-0000-000091450000}"/>
    <cellStyle name="Normal 2 50 33" xfId="17793" xr:uid="{00000000-0005-0000-0000-000092450000}"/>
    <cellStyle name="Normal 2 50 34" xfId="17794" xr:uid="{00000000-0005-0000-0000-000093450000}"/>
    <cellStyle name="Normal 2 50 4" xfId="17795" xr:uid="{00000000-0005-0000-0000-000094450000}"/>
    <cellStyle name="Normal 2 50 4 2" xfId="17796" xr:uid="{00000000-0005-0000-0000-000095450000}"/>
    <cellStyle name="Normal 2 50 4 3" xfId="17797" xr:uid="{00000000-0005-0000-0000-000096450000}"/>
    <cellStyle name="Normal 2 50 5" xfId="17798" xr:uid="{00000000-0005-0000-0000-000097450000}"/>
    <cellStyle name="Normal 2 50 5 2" xfId="17799" xr:uid="{00000000-0005-0000-0000-000098450000}"/>
    <cellStyle name="Normal 2 50 5 3" xfId="17800" xr:uid="{00000000-0005-0000-0000-000099450000}"/>
    <cellStyle name="Normal 2 50 6" xfId="17801" xr:uid="{00000000-0005-0000-0000-00009A450000}"/>
    <cellStyle name="Normal 2 50 6 2" xfId="17802" xr:uid="{00000000-0005-0000-0000-00009B450000}"/>
    <cellStyle name="Normal 2 50 6 3" xfId="17803" xr:uid="{00000000-0005-0000-0000-00009C450000}"/>
    <cellStyle name="Normal 2 50 7" xfId="17804" xr:uid="{00000000-0005-0000-0000-00009D450000}"/>
    <cellStyle name="Normal 2 50 7 2" xfId="17805" xr:uid="{00000000-0005-0000-0000-00009E450000}"/>
    <cellStyle name="Normal 2 50 7 3" xfId="17806" xr:uid="{00000000-0005-0000-0000-00009F450000}"/>
    <cellStyle name="Normal 2 50 8" xfId="17807" xr:uid="{00000000-0005-0000-0000-0000A0450000}"/>
    <cellStyle name="Normal 2 50 8 2" xfId="17808" xr:uid="{00000000-0005-0000-0000-0000A1450000}"/>
    <cellStyle name="Normal 2 50 8 3" xfId="17809" xr:uid="{00000000-0005-0000-0000-0000A2450000}"/>
    <cellStyle name="Normal 2 50 9" xfId="17810" xr:uid="{00000000-0005-0000-0000-0000A3450000}"/>
    <cellStyle name="Normal 2 50 9 2" xfId="17811" xr:uid="{00000000-0005-0000-0000-0000A4450000}"/>
    <cellStyle name="Normal 2 50 9 3" xfId="17812" xr:uid="{00000000-0005-0000-0000-0000A5450000}"/>
    <cellStyle name="Normal 2 51" xfId="17813" xr:uid="{00000000-0005-0000-0000-0000A6450000}"/>
    <cellStyle name="Normal 2 51 10" xfId="17814" xr:uid="{00000000-0005-0000-0000-0000A7450000}"/>
    <cellStyle name="Normal 2 51 10 2" xfId="17815" xr:uid="{00000000-0005-0000-0000-0000A8450000}"/>
    <cellStyle name="Normal 2 51 10 3" xfId="17816" xr:uid="{00000000-0005-0000-0000-0000A9450000}"/>
    <cellStyle name="Normal 2 51 11" xfId="17817" xr:uid="{00000000-0005-0000-0000-0000AA450000}"/>
    <cellStyle name="Normal 2 51 11 2" xfId="17818" xr:uid="{00000000-0005-0000-0000-0000AB450000}"/>
    <cellStyle name="Normal 2 51 11 3" xfId="17819" xr:uid="{00000000-0005-0000-0000-0000AC450000}"/>
    <cellStyle name="Normal 2 51 12" xfId="17820" xr:uid="{00000000-0005-0000-0000-0000AD450000}"/>
    <cellStyle name="Normal 2 51 12 2" xfId="17821" xr:uid="{00000000-0005-0000-0000-0000AE450000}"/>
    <cellStyle name="Normal 2 51 12 3" xfId="17822" xr:uid="{00000000-0005-0000-0000-0000AF450000}"/>
    <cellStyle name="Normal 2 51 13" xfId="17823" xr:uid="{00000000-0005-0000-0000-0000B0450000}"/>
    <cellStyle name="Normal 2 51 13 2" xfId="17824" xr:uid="{00000000-0005-0000-0000-0000B1450000}"/>
    <cellStyle name="Normal 2 51 13 3" xfId="17825" xr:uid="{00000000-0005-0000-0000-0000B2450000}"/>
    <cellStyle name="Normal 2 51 14" xfId="17826" xr:uid="{00000000-0005-0000-0000-0000B3450000}"/>
    <cellStyle name="Normal 2 51 14 2" xfId="17827" xr:uid="{00000000-0005-0000-0000-0000B4450000}"/>
    <cellStyle name="Normal 2 51 14 3" xfId="17828" xr:uid="{00000000-0005-0000-0000-0000B5450000}"/>
    <cellStyle name="Normal 2 51 15" xfId="17829" xr:uid="{00000000-0005-0000-0000-0000B6450000}"/>
    <cellStyle name="Normal 2 51 15 2" xfId="17830" xr:uid="{00000000-0005-0000-0000-0000B7450000}"/>
    <cellStyle name="Normal 2 51 15 3" xfId="17831" xr:uid="{00000000-0005-0000-0000-0000B8450000}"/>
    <cellStyle name="Normal 2 51 16" xfId="17832" xr:uid="{00000000-0005-0000-0000-0000B9450000}"/>
    <cellStyle name="Normal 2 51 16 2" xfId="17833" xr:uid="{00000000-0005-0000-0000-0000BA450000}"/>
    <cellStyle name="Normal 2 51 16 3" xfId="17834" xr:uid="{00000000-0005-0000-0000-0000BB450000}"/>
    <cellStyle name="Normal 2 51 17" xfId="17835" xr:uid="{00000000-0005-0000-0000-0000BC450000}"/>
    <cellStyle name="Normal 2 51 17 2" xfId="17836" xr:uid="{00000000-0005-0000-0000-0000BD450000}"/>
    <cellStyle name="Normal 2 51 17 3" xfId="17837" xr:uid="{00000000-0005-0000-0000-0000BE450000}"/>
    <cellStyle name="Normal 2 51 18" xfId="17838" xr:uid="{00000000-0005-0000-0000-0000BF450000}"/>
    <cellStyle name="Normal 2 51 18 2" xfId="17839" xr:uid="{00000000-0005-0000-0000-0000C0450000}"/>
    <cellStyle name="Normal 2 51 18 3" xfId="17840" xr:uid="{00000000-0005-0000-0000-0000C1450000}"/>
    <cellStyle name="Normal 2 51 19" xfId="17841" xr:uid="{00000000-0005-0000-0000-0000C2450000}"/>
    <cellStyle name="Normal 2 51 19 2" xfId="17842" xr:uid="{00000000-0005-0000-0000-0000C3450000}"/>
    <cellStyle name="Normal 2 51 19 3" xfId="17843" xr:uid="{00000000-0005-0000-0000-0000C4450000}"/>
    <cellStyle name="Normal 2 51 2" xfId="17844" xr:uid="{00000000-0005-0000-0000-0000C5450000}"/>
    <cellStyle name="Normal 2 51 2 2" xfId="17845" xr:uid="{00000000-0005-0000-0000-0000C6450000}"/>
    <cellStyle name="Normal 2 51 2 3" xfId="17846" xr:uid="{00000000-0005-0000-0000-0000C7450000}"/>
    <cellStyle name="Normal 2 51 20" xfId="17847" xr:uid="{00000000-0005-0000-0000-0000C8450000}"/>
    <cellStyle name="Normal 2 51 20 2" xfId="17848" xr:uid="{00000000-0005-0000-0000-0000C9450000}"/>
    <cellStyle name="Normal 2 51 20 3" xfId="17849" xr:uid="{00000000-0005-0000-0000-0000CA450000}"/>
    <cellStyle name="Normal 2 51 21" xfId="17850" xr:uid="{00000000-0005-0000-0000-0000CB450000}"/>
    <cellStyle name="Normal 2 51 21 2" xfId="17851" xr:uid="{00000000-0005-0000-0000-0000CC450000}"/>
    <cellStyle name="Normal 2 51 21 3" xfId="17852" xr:uid="{00000000-0005-0000-0000-0000CD450000}"/>
    <cellStyle name="Normal 2 51 22" xfId="17853" xr:uid="{00000000-0005-0000-0000-0000CE450000}"/>
    <cellStyle name="Normal 2 51 22 2" xfId="17854" xr:uid="{00000000-0005-0000-0000-0000CF450000}"/>
    <cellStyle name="Normal 2 51 22 3" xfId="17855" xr:uid="{00000000-0005-0000-0000-0000D0450000}"/>
    <cellStyle name="Normal 2 51 23" xfId="17856" xr:uid="{00000000-0005-0000-0000-0000D1450000}"/>
    <cellStyle name="Normal 2 51 23 2" xfId="17857" xr:uid="{00000000-0005-0000-0000-0000D2450000}"/>
    <cellStyle name="Normal 2 51 23 3" xfId="17858" xr:uid="{00000000-0005-0000-0000-0000D3450000}"/>
    <cellStyle name="Normal 2 51 24" xfId="17859" xr:uid="{00000000-0005-0000-0000-0000D4450000}"/>
    <cellStyle name="Normal 2 51 24 2" xfId="17860" xr:uid="{00000000-0005-0000-0000-0000D5450000}"/>
    <cellStyle name="Normal 2 51 24 3" xfId="17861" xr:uid="{00000000-0005-0000-0000-0000D6450000}"/>
    <cellStyle name="Normal 2 51 25" xfId="17862" xr:uid="{00000000-0005-0000-0000-0000D7450000}"/>
    <cellStyle name="Normal 2 51 25 2" xfId="17863" xr:uid="{00000000-0005-0000-0000-0000D8450000}"/>
    <cellStyle name="Normal 2 51 25 3" xfId="17864" xr:uid="{00000000-0005-0000-0000-0000D9450000}"/>
    <cellStyle name="Normal 2 51 26" xfId="17865" xr:uid="{00000000-0005-0000-0000-0000DA450000}"/>
    <cellStyle name="Normal 2 51 26 2" xfId="17866" xr:uid="{00000000-0005-0000-0000-0000DB450000}"/>
    <cellStyle name="Normal 2 51 26 3" xfId="17867" xr:uid="{00000000-0005-0000-0000-0000DC450000}"/>
    <cellStyle name="Normal 2 51 27" xfId="17868" xr:uid="{00000000-0005-0000-0000-0000DD450000}"/>
    <cellStyle name="Normal 2 51 27 2" xfId="17869" xr:uid="{00000000-0005-0000-0000-0000DE450000}"/>
    <cellStyle name="Normal 2 51 27 3" xfId="17870" xr:uid="{00000000-0005-0000-0000-0000DF450000}"/>
    <cellStyle name="Normal 2 51 28" xfId="17871" xr:uid="{00000000-0005-0000-0000-0000E0450000}"/>
    <cellStyle name="Normal 2 51 28 2" xfId="17872" xr:uid="{00000000-0005-0000-0000-0000E1450000}"/>
    <cellStyle name="Normal 2 51 28 3" xfId="17873" xr:uid="{00000000-0005-0000-0000-0000E2450000}"/>
    <cellStyle name="Normal 2 51 29" xfId="17874" xr:uid="{00000000-0005-0000-0000-0000E3450000}"/>
    <cellStyle name="Normal 2 51 29 2" xfId="17875" xr:uid="{00000000-0005-0000-0000-0000E4450000}"/>
    <cellStyle name="Normal 2 51 29 3" xfId="17876" xr:uid="{00000000-0005-0000-0000-0000E5450000}"/>
    <cellStyle name="Normal 2 51 3" xfId="17877" xr:uid="{00000000-0005-0000-0000-0000E6450000}"/>
    <cellStyle name="Normal 2 51 3 2" xfId="17878" xr:uid="{00000000-0005-0000-0000-0000E7450000}"/>
    <cellStyle name="Normal 2 51 3 3" xfId="17879" xr:uid="{00000000-0005-0000-0000-0000E8450000}"/>
    <cellStyle name="Normal 2 51 30" xfId="17880" xr:uid="{00000000-0005-0000-0000-0000E9450000}"/>
    <cellStyle name="Normal 2 51 30 2" xfId="17881" xr:uid="{00000000-0005-0000-0000-0000EA450000}"/>
    <cellStyle name="Normal 2 51 30 3" xfId="17882" xr:uid="{00000000-0005-0000-0000-0000EB450000}"/>
    <cellStyle name="Normal 2 51 31" xfId="17883" xr:uid="{00000000-0005-0000-0000-0000EC450000}"/>
    <cellStyle name="Normal 2 51 31 2" xfId="17884" xr:uid="{00000000-0005-0000-0000-0000ED450000}"/>
    <cellStyle name="Normal 2 51 31 3" xfId="17885" xr:uid="{00000000-0005-0000-0000-0000EE450000}"/>
    <cellStyle name="Normal 2 51 32" xfId="17886" xr:uid="{00000000-0005-0000-0000-0000EF450000}"/>
    <cellStyle name="Normal 2 51 32 2" xfId="17887" xr:uid="{00000000-0005-0000-0000-0000F0450000}"/>
    <cellStyle name="Normal 2 51 32 3" xfId="17888" xr:uid="{00000000-0005-0000-0000-0000F1450000}"/>
    <cellStyle name="Normal 2 51 33" xfId="17889" xr:uid="{00000000-0005-0000-0000-0000F2450000}"/>
    <cellStyle name="Normal 2 51 34" xfId="17890" xr:uid="{00000000-0005-0000-0000-0000F3450000}"/>
    <cellStyle name="Normal 2 51 4" xfId="17891" xr:uid="{00000000-0005-0000-0000-0000F4450000}"/>
    <cellStyle name="Normal 2 51 4 2" xfId="17892" xr:uid="{00000000-0005-0000-0000-0000F5450000}"/>
    <cellStyle name="Normal 2 51 4 3" xfId="17893" xr:uid="{00000000-0005-0000-0000-0000F6450000}"/>
    <cellStyle name="Normal 2 51 5" xfId="17894" xr:uid="{00000000-0005-0000-0000-0000F7450000}"/>
    <cellStyle name="Normal 2 51 5 2" xfId="17895" xr:uid="{00000000-0005-0000-0000-0000F8450000}"/>
    <cellStyle name="Normal 2 51 5 3" xfId="17896" xr:uid="{00000000-0005-0000-0000-0000F9450000}"/>
    <cellStyle name="Normal 2 51 6" xfId="17897" xr:uid="{00000000-0005-0000-0000-0000FA450000}"/>
    <cellStyle name="Normal 2 51 6 2" xfId="17898" xr:uid="{00000000-0005-0000-0000-0000FB450000}"/>
    <cellStyle name="Normal 2 51 6 3" xfId="17899" xr:uid="{00000000-0005-0000-0000-0000FC450000}"/>
    <cellStyle name="Normal 2 51 7" xfId="17900" xr:uid="{00000000-0005-0000-0000-0000FD450000}"/>
    <cellStyle name="Normal 2 51 7 2" xfId="17901" xr:uid="{00000000-0005-0000-0000-0000FE450000}"/>
    <cellStyle name="Normal 2 51 7 3" xfId="17902" xr:uid="{00000000-0005-0000-0000-0000FF450000}"/>
    <cellStyle name="Normal 2 51 8" xfId="17903" xr:uid="{00000000-0005-0000-0000-000000460000}"/>
    <cellStyle name="Normal 2 51 8 2" xfId="17904" xr:uid="{00000000-0005-0000-0000-000001460000}"/>
    <cellStyle name="Normal 2 51 8 3" xfId="17905" xr:uid="{00000000-0005-0000-0000-000002460000}"/>
    <cellStyle name="Normal 2 51 9" xfId="17906" xr:uid="{00000000-0005-0000-0000-000003460000}"/>
    <cellStyle name="Normal 2 51 9 2" xfId="17907" xr:uid="{00000000-0005-0000-0000-000004460000}"/>
    <cellStyle name="Normal 2 51 9 3" xfId="17908" xr:uid="{00000000-0005-0000-0000-000005460000}"/>
    <cellStyle name="Normal 2 52" xfId="17909" xr:uid="{00000000-0005-0000-0000-000006460000}"/>
    <cellStyle name="Normal 2 52 10" xfId="17910" xr:uid="{00000000-0005-0000-0000-000007460000}"/>
    <cellStyle name="Normal 2 52 10 2" xfId="17911" xr:uid="{00000000-0005-0000-0000-000008460000}"/>
    <cellStyle name="Normal 2 52 10 3" xfId="17912" xr:uid="{00000000-0005-0000-0000-000009460000}"/>
    <cellStyle name="Normal 2 52 11" xfId="17913" xr:uid="{00000000-0005-0000-0000-00000A460000}"/>
    <cellStyle name="Normal 2 52 11 2" xfId="17914" xr:uid="{00000000-0005-0000-0000-00000B460000}"/>
    <cellStyle name="Normal 2 52 11 3" xfId="17915" xr:uid="{00000000-0005-0000-0000-00000C460000}"/>
    <cellStyle name="Normal 2 52 12" xfId="17916" xr:uid="{00000000-0005-0000-0000-00000D460000}"/>
    <cellStyle name="Normal 2 52 12 2" xfId="17917" xr:uid="{00000000-0005-0000-0000-00000E460000}"/>
    <cellStyle name="Normal 2 52 12 3" xfId="17918" xr:uid="{00000000-0005-0000-0000-00000F460000}"/>
    <cellStyle name="Normal 2 52 13" xfId="17919" xr:uid="{00000000-0005-0000-0000-000010460000}"/>
    <cellStyle name="Normal 2 52 13 2" xfId="17920" xr:uid="{00000000-0005-0000-0000-000011460000}"/>
    <cellStyle name="Normal 2 52 13 3" xfId="17921" xr:uid="{00000000-0005-0000-0000-000012460000}"/>
    <cellStyle name="Normal 2 52 14" xfId="17922" xr:uid="{00000000-0005-0000-0000-000013460000}"/>
    <cellStyle name="Normal 2 52 14 2" xfId="17923" xr:uid="{00000000-0005-0000-0000-000014460000}"/>
    <cellStyle name="Normal 2 52 14 3" xfId="17924" xr:uid="{00000000-0005-0000-0000-000015460000}"/>
    <cellStyle name="Normal 2 52 15" xfId="17925" xr:uid="{00000000-0005-0000-0000-000016460000}"/>
    <cellStyle name="Normal 2 52 15 2" xfId="17926" xr:uid="{00000000-0005-0000-0000-000017460000}"/>
    <cellStyle name="Normal 2 52 15 3" xfId="17927" xr:uid="{00000000-0005-0000-0000-000018460000}"/>
    <cellStyle name="Normal 2 52 16" xfId="17928" xr:uid="{00000000-0005-0000-0000-000019460000}"/>
    <cellStyle name="Normal 2 52 16 2" xfId="17929" xr:uid="{00000000-0005-0000-0000-00001A460000}"/>
    <cellStyle name="Normal 2 52 16 3" xfId="17930" xr:uid="{00000000-0005-0000-0000-00001B460000}"/>
    <cellStyle name="Normal 2 52 17" xfId="17931" xr:uid="{00000000-0005-0000-0000-00001C460000}"/>
    <cellStyle name="Normal 2 52 17 2" xfId="17932" xr:uid="{00000000-0005-0000-0000-00001D460000}"/>
    <cellStyle name="Normal 2 52 17 3" xfId="17933" xr:uid="{00000000-0005-0000-0000-00001E460000}"/>
    <cellStyle name="Normal 2 52 18" xfId="17934" xr:uid="{00000000-0005-0000-0000-00001F460000}"/>
    <cellStyle name="Normal 2 52 18 2" xfId="17935" xr:uid="{00000000-0005-0000-0000-000020460000}"/>
    <cellStyle name="Normal 2 52 18 3" xfId="17936" xr:uid="{00000000-0005-0000-0000-000021460000}"/>
    <cellStyle name="Normal 2 52 19" xfId="17937" xr:uid="{00000000-0005-0000-0000-000022460000}"/>
    <cellStyle name="Normal 2 52 19 2" xfId="17938" xr:uid="{00000000-0005-0000-0000-000023460000}"/>
    <cellStyle name="Normal 2 52 19 3" xfId="17939" xr:uid="{00000000-0005-0000-0000-000024460000}"/>
    <cellStyle name="Normal 2 52 2" xfId="17940" xr:uid="{00000000-0005-0000-0000-000025460000}"/>
    <cellStyle name="Normal 2 52 2 2" xfId="17941" xr:uid="{00000000-0005-0000-0000-000026460000}"/>
    <cellStyle name="Normal 2 52 2 3" xfId="17942" xr:uid="{00000000-0005-0000-0000-000027460000}"/>
    <cellStyle name="Normal 2 52 20" xfId="17943" xr:uid="{00000000-0005-0000-0000-000028460000}"/>
    <cellStyle name="Normal 2 52 20 2" xfId="17944" xr:uid="{00000000-0005-0000-0000-000029460000}"/>
    <cellStyle name="Normal 2 52 20 3" xfId="17945" xr:uid="{00000000-0005-0000-0000-00002A460000}"/>
    <cellStyle name="Normal 2 52 21" xfId="17946" xr:uid="{00000000-0005-0000-0000-00002B460000}"/>
    <cellStyle name="Normal 2 52 21 2" xfId="17947" xr:uid="{00000000-0005-0000-0000-00002C460000}"/>
    <cellStyle name="Normal 2 52 21 3" xfId="17948" xr:uid="{00000000-0005-0000-0000-00002D460000}"/>
    <cellStyle name="Normal 2 52 22" xfId="17949" xr:uid="{00000000-0005-0000-0000-00002E460000}"/>
    <cellStyle name="Normal 2 52 22 2" xfId="17950" xr:uid="{00000000-0005-0000-0000-00002F460000}"/>
    <cellStyle name="Normal 2 52 22 3" xfId="17951" xr:uid="{00000000-0005-0000-0000-000030460000}"/>
    <cellStyle name="Normal 2 52 23" xfId="17952" xr:uid="{00000000-0005-0000-0000-000031460000}"/>
    <cellStyle name="Normal 2 52 23 2" xfId="17953" xr:uid="{00000000-0005-0000-0000-000032460000}"/>
    <cellStyle name="Normal 2 52 23 3" xfId="17954" xr:uid="{00000000-0005-0000-0000-000033460000}"/>
    <cellStyle name="Normal 2 52 24" xfId="17955" xr:uid="{00000000-0005-0000-0000-000034460000}"/>
    <cellStyle name="Normal 2 52 24 2" xfId="17956" xr:uid="{00000000-0005-0000-0000-000035460000}"/>
    <cellStyle name="Normal 2 52 24 3" xfId="17957" xr:uid="{00000000-0005-0000-0000-000036460000}"/>
    <cellStyle name="Normal 2 52 25" xfId="17958" xr:uid="{00000000-0005-0000-0000-000037460000}"/>
    <cellStyle name="Normal 2 52 25 2" xfId="17959" xr:uid="{00000000-0005-0000-0000-000038460000}"/>
    <cellStyle name="Normal 2 52 25 3" xfId="17960" xr:uid="{00000000-0005-0000-0000-000039460000}"/>
    <cellStyle name="Normal 2 52 26" xfId="17961" xr:uid="{00000000-0005-0000-0000-00003A460000}"/>
    <cellStyle name="Normal 2 52 26 2" xfId="17962" xr:uid="{00000000-0005-0000-0000-00003B460000}"/>
    <cellStyle name="Normal 2 52 26 3" xfId="17963" xr:uid="{00000000-0005-0000-0000-00003C460000}"/>
    <cellStyle name="Normal 2 52 27" xfId="17964" xr:uid="{00000000-0005-0000-0000-00003D460000}"/>
    <cellStyle name="Normal 2 52 27 2" xfId="17965" xr:uid="{00000000-0005-0000-0000-00003E460000}"/>
    <cellStyle name="Normal 2 52 27 3" xfId="17966" xr:uid="{00000000-0005-0000-0000-00003F460000}"/>
    <cellStyle name="Normal 2 52 28" xfId="17967" xr:uid="{00000000-0005-0000-0000-000040460000}"/>
    <cellStyle name="Normal 2 52 28 2" xfId="17968" xr:uid="{00000000-0005-0000-0000-000041460000}"/>
    <cellStyle name="Normal 2 52 28 3" xfId="17969" xr:uid="{00000000-0005-0000-0000-000042460000}"/>
    <cellStyle name="Normal 2 52 29" xfId="17970" xr:uid="{00000000-0005-0000-0000-000043460000}"/>
    <cellStyle name="Normal 2 52 29 2" xfId="17971" xr:uid="{00000000-0005-0000-0000-000044460000}"/>
    <cellStyle name="Normal 2 52 29 3" xfId="17972" xr:uid="{00000000-0005-0000-0000-000045460000}"/>
    <cellStyle name="Normal 2 52 3" xfId="17973" xr:uid="{00000000-0005-0000-0000-000046460000}"/>
    <cellStyle name="Normal 2 52 3 2" xfId="17974" xr:uid="{00000000-0005-0000-0000-000047460000}"/>
    <cellStyle name="Normal 2 52 3 3" xfId="17975" xr:uid="{00000000-0005-0000-0000-000048460000}"/>
    <cellStyle name="Normal 2 52 30" xfId="17976" xr:uid="{00000000-0005-0000-0000-000049460000}"/>
    <cellStyle name="Normal 2 52 30 2" xfId="17977" xr:uid="{00000000-0005-0000-0000-00004A460000}"/>
    <cellStyle name="Normal 2 52 30 3" xfId="17978" xr:uid="{00000000-0005-0000-0000-00004B460000}"/>
    <cellStyle name="Normal 2 52 31" xfId="17979" xr:uid="{00000000-0005-0000-0000-00004C460000}"/>
    <cellStyle name="Normal 2 52 31 2" xfId="17980" xr:uid="{00000000-0005-0000-0000-00004D460000}"/>
    <cellStyle name="Normal 2 52 31 3" xfId="17981" xr:uid="{00000000-0005-0000-0000-00004E460000}"/>
    <cellStyle name="Normal 2 52 32" xfId="17982" xr:uid="{00000000-0005-0000-0000-00004F460000}"/>
    <cellStyle name="Normal 2 52 32 2" xfId="17983" xr:uid="{00000000-0005-0000-0000-000050460000}"/>
    <cellStyle name="Normal 2 52 32 3" xfId="17984" xr:uid="{00000000-0005-0000-0000-000051460000}"/>
    <cellStyle name="Normal 2 52 33" xfId="17985" xr:uid="{00000000-0005-0000-0000-000052460000}"/>
    <cellStyle name="Normal 2 52 34" xfId="17986" xr:uid="{00000000-0005-0000-0000-000053460000}"/>
    <cellStyle name="Normal 2 52 4" xfId="17987" xr:uid="{00000000-0005-0000-0000-000054460000}"/>
    <cellStyle name="Normal 2 52 4 2" xfId="17988" xr:uid="{00000000-0005-0000-0000-000055460000}"/>
    <cellStyle name="Normal 2 52 4 3" xfId="17989" xr:uid="{00000000-0005-0000-0000-000056460000}"/>
    <cellStyle name="Normal 2 52 5" xfId="17990" xr:uid="{00000000-0005-0000-0000-000057460000}"/>
    <cellStyle name="Normal 2 52 5 2" xfId="17991" xr:uid="{00000000-0005-0000-0000-000058460000}"/>
    <cellStyle name="Normal 2 52 5 3" xfId="17992" xr:uid="{00000000-0005-0000-0000-000059460000}"/>
    <cellStyle name="Normal 2 52 6" xfId="17993" xr:uid="{00000000-0005-0000-0000-00005A460000}"/>
    <cellStyle name="Normal 2 52 6 2" xfId="17994" xr:uid="{00000000-0005-0000-0000-00005B460000}"/>
    <cellStyle name="Normal 2 52 6 3" xfId="17995" xr:uid="{00000000-0005-0000-0000-00005C460000}"/>
    <cellStyle name="Normal 2 52 7" xfId="17996" xr:uid="{00000000-0005-0000-0000-00005D460000}"/>
    <cellStyle name="Normal 2 52 7 2" xfId="17997" xr:uid="{00000000-0005-0000-0000-00005E460000}"/>
    <cellStyle name="Normal 2 52 7 3" xfId="17998" xr:uid="{00000000-0005-0000-0000-00005F460000}"/>
    <cellStyle name="Normal 2 52 8" xfId="17999" xr:uid="{00000000-0005-0000-0000-000060460000}"/>
    <cellStyle name="Normal 2 52 8 2" xfId="18000" xr:uid="{00000000-0005-0000-0000-000061460000}"/>
    <cellStyle name="Normal 2 52 8 3" xfId="18001" xr:uid="{00000000-0005-0000-0000-000062460000}"/>
    <cellStyle name="Normal 2 52 9" xfId="18002" xr:uid="{00000000-0005-0000-0000-000063460000}"/>
    <cellStyle name="Normal 2 52 9 2" xfId="18003" xr:uid="{00000000-0005-0000-0000-000064460000}"/>
    <cellStyle name="Normal 2 52 9 3" xfId="18004" xr:uid="{00000000-0005-0000-0000-000065460000}"/>
    <cellStyle name="Normal 2 53" xfId="18005" xr:uid="{00000000-0005-0000-0000-000066460000}"/>
    <cellStyle name="Normal 2 53 10" xfId="18006" xr:uid="{00000000-0005-0000-0000-000067460000}"/>
    <cellStyle name="Normal 2 53 10 2" xfId="18007" xr:uid="{00000000-0005-0000-0000-000068460000}"/>
    <cellStyle name="Normal 2 53 10 3" xfId="18008" xr:uid="{00000000-0005-0000-0000-000069460000}"/>
    <cellStyle name="Normal 2 53 11" xfId="18009" xr:uid="{00000000-0005-0000-0000-00006A460000}"/>
    <cellStyle name="Normal 2 53 11 2" xfId="18010" xr:uid="{00000000-0005-0000-0000-00006B460000}"/>
    <cellStyle name="Normal 2 53 11 3" xfId="18011" xr:uid="{00000000-0005-0000-0000-00006C460000}"/>
    <cellStyle name="Normal 2 53 12" xfId="18012" xr:uid="{00000000-0005-0000-0000-00006D460000}"/>
    <cellStyle name="Normal 2 53 12 2" xfId="18013" xr:uid="{00000000-0005-0000-0000-00006E460000}"/>
    <cellStyle name="Normal 2 53 12 3" xfId="18014" xr:uid="{00000000-0005-0000-0000-00006F460000}"/>
    <cellStyle name="Normal 2 53 13" xfId="18015" xr:uid="{00000000-0005-0000-0000-000070460000}"/>
    <cellStyle name="Normal 2 53 13 2" xfId="18016" xr:uid="{00000000-0005-0000-0000-000071460000}"/>
    <cellStyle name="Normal 2 53 13 3" xfId="18017" xr:uid="{00000000-0005-0000-0000-000072460000}"/>
    <cellStyle name="Normal 2 53 14" xfId="18018" xr:uid="{00000000-0005-0000-0000-000073460000}"/>
    <cellStyle name="Normal 2 53 14 2" xfId="18019" xr:uid="{00000000-0005-0000-0000-000074460000}"/>
    <cellStyle name="Normal 2 53 14 3" xfId="18020" xr:uid="{00000000-0005-0000-0000-000075460000}"/>
    <cellStyle name="Normal 2 53 15" xfId="18021" xr:uid="{00000000-0005-0000-0000-000076460000}"/>
    <cellStyle name="Normal 2 53 15 2" xfId="18022" xr:uid="{00000000-0005-0000-0000-000077460000}"/>
    <cellStyle name="Normal 2 53 15 3" xfId="18023" xr:uid="{00000000-0005-0000-0000-000078460000}"/>
    <cellStyle name="Normal 2 53 16" xfId="18024" xr:uid="{00000000-0005-0000-0000-000079460000}"/>
    <cellStyle name="Normal 2 53 16 2" xfId="18025" xr:uid="{00000000-0005-0000-0000-00007A460000}"/>
    <cellStyle name="Normal 2 53 16 3" xfId="18026" xr:uid="{00000000-0005-0000-0000-00007B460000}"/>
    <cellStyle name="Normal 2 53 17" xfId="18027" xr:uid="{00000000-0005-0000-0000-00007C460000}"/>
    <cellStyle name="Normal 2 53 17 2" xfId="18028" xr:uid="{00000000-0005-0000-0000-00007D460000}"/>
    <cellStyle name="Normal 2 53 17 3" xfId="18029" xr:uid="{00000000-0005-0000-0000-00007E460000}"/>
    <cellStyle name="Normal 2 53 18" xfId="18030" xr:uid="{00000000-0005-0000-0000-00007F460000}"/>
    <cellStyle name="Normal 2 53 18 2" xfId="18031" xr:uid="{00000000-0005-0000-0000-000080460000}"/>
    <cellStyle name="Normal 2 53 18 3" xfId="18032" xr:uid="{00000000-0005-0000-0000-000081460000}"/>
    <cellStyle name="Normal 2 53 19" xfId="18033" xr:uid="{00000000-0005-0000-0000-000082460000}"/>
    <cellStyle name="Normal 2 53 19 2" xfId="18034" xr:uid="{00000000-0005-0000-0000-000083460000}"/>
    <cellStyle name="Normal 2 53 19 3" xfId="18035" xr:uid="{00000000-0005-0000-0000-000084460000}"/>
    <cellStyle name="Normal 2 53 2" xfId="18036" xr:uid="{00000000-0005-0000-0000-000085460000}"/>
    <cellStyle name="Normal 2 53 2 2" xfId="18037" xr:uid="{00000000-0005-0000-0000-000086460000}"/>
    <cellStyle name="Normal 2 53 2 3" xfId="18038" xr:uid="{00000000-0005-0000-0000-000087460000}"/>
    <cellStyle name="Normal 2 53 20" xfId="18039" xr:uid="{00000000-0005-0000-0000-000088460000}"/>
    <cellStyle name="Normal 2 53 20 2" xfId="18040" xr:uid="{00000000-0005-0000-0000-000089460000}"/>
    <cellStyle name="Normal 2 53 20 3" xfId="18041" xr:uid="{00000000-0005-0000-0000-00008A460000}"/>
    <cellStyle name="Normal 2 53 21" xfId="18042" xr:uid="{00000000-0005-0000-0000-00008B460000}"/>
    <cellStyle name="Normal 2 53 21 2" xfId="18043" xr:uid="{00000000-0005-0000-0000-00008C460000}"/>
    <cellStyle name="Normal 2 53 21 3" xfId="18044" xr:uid="{00000000-0005-0000-0000-00008D460000}"/>
    <cellStyle name="Normal 2 53 22" xfId="18045" xr:uid="{00000000-0005-0000-0000-00008E460000}"/>
    <cellStyle name="Normal 2 53 22 2" xfId="18046" xr:uid="{00000000-0005-0000-0000-00008F460000}"/>
    <cellStyle name="Normal 2 53 22 3" xfId="18047" xr:uid="{00000000-0005-0000-0000-000090460000}"/>
    <cellStyle name="Normal 2 53 23" xfId="18048" xr:uid="{00000000-0005-0000-0000-000091460000}"/>
    <cellStyle name="Normal 2 53 23 2" xfId="18049" xr:uid="{00000000-0005-0000-0000-000092460000}"/>
    <cellStyle name="Normal 2 53 23 3" xfId="18050" xr:uid="{00000000-0005-0000-0000-000093460000}"/>
    <cellStyle name="Normal 2 53 24" xfId="18051" xr:uid="{00000000-0005-0000-0000-000094460000}"/>
    <cellStyle name="Normal 2 53 24 2" xfId="18052" xr:uid="{00000000-0005-0000-0000-000095460000}"/>
    <cellStyle name="Normal 2 53 24 3" xfId="18053" xr:uid="{00000000-0005-0000-0000-000096460000}"/>
    <cellStyle name="Normal 2 53 25" xfId="18054" xr:uid="{00000000-0005-0000-0000-000097460000}"/>
    <cellStyle name="Normal 2 53 25 2" xfId="18055" xr:uid="{00000000-0005-0000-0000-000098460000}"/>
    <cellStyle name="Normal 2 53 25 3" xfId="18056" xr:uid="{00000000-0005-0000-0000-000099460000}"/>
    <cellStyle name="Normal 2 53 26" xfId="18057" xr:uid="{00000000-0005-0000-0000-00009A460000}"/>
    <cellStyle name="Normal 2 53 26 2" xfId="18058" xr:uid="{00000000-0005-0000-0000-00009B460000}"/>
    <cellStyle name="Normal 2 53 26 3" xfId="18059" xr:uid="{00000000-0005-0000-0000-00009C460000}"/>
    <cellStyle name="Normal 2 53 27" xfId="18060" xr:uid="{00000000-0005-0000-0000-00009D460000}"/>
    <cellStyle name="Normal 2 53 27 2" xfId="18061" xr:uid="{00000000-0005-0000-0000-00009E460000}"/>
    <cellStyle name="Normal 2 53 27 3" xfId="18062" xr:uid="{00000000-0005-0000-0000-00009F460000}"/>
    <cellStyle name="Normal 2 53 28" xfId="18063" xr:uid="{00000000-0005-0000-0000-0000A0460000}"/>
    <cellStyle name="Normal 2 53 28 2" xfId="18064" xr:uid="{00000000-0005-0000-0000-0000A1460000}"/>
    <cellStyle name="Normal 2 53 28 3" xfId="18065" xr:uid="{00000000-0005-0000-0000-0000A2460000}"/>
    <cellStyle name="Normal 2 53 29" xfId="18066" xr:uid="{00000000-0005-0000-0000-0000A3460000}"/>
    <cellStyle name="Normal 2 53 29 2" xfId="18067" xr:uid="{00000000-0005-0000-0000-0000A4460000}"/>
    <cellStyle name="Normal 2 53 29 3" xfId="18068" xr:uid="{00000000-0005-0000-0000-0000A5460000}"/>
    <cellStyle name="Normal 2 53 3" xfId="18069" xr:uid="{00000000-0005-0000-0000-0000A6460000}"/>
    <cellStyle name="Normal 2 53 3 2" xfId="18070" xr:uid="{00000000-0005-0000-0000-0000A7460000}"/>
    <cellStyle name="Normal 2 53 3 3" xfId="18071" xr:uid="{00000000-0005-0000-0000-0000A8460000}"/>
    <cellStyle name="Normal 2 53 30" xfId="18072" xr:uid="{00000000-0005-0000-0000-0000A9460000}"/>
    <cellStyle name="Normal 2 53 30 2" xfId="18073" xr:uid="{00000000-0005-0000-0000-0000AA460000}"/>
    <cellStyle name="Normal 2 53 30 3" xfId="18074" xr:uid="{00000000-0005-0000-0000-0000AB460000}"/>
    <cellStyle name="Normal 2 53 31" xfId="18075" xr:uid="{00000000-0005-0000-0000-0000AC460000}"/>
    <cellStyle name="Normal 2 53 31 2" xfId="18076" xr:uid="{00000000-0005-0000-0000-0000AD460000}"/>
    <cellStyle name="Normal 2 53 31 3" xfId="18077" xr:uid="{00000000-0005-0000-0000-0000AE460000}"/>
    <cellStyle name="Normal 2 53 32" xfId="18078" xr:uid="{00000000-0005-0000-0000-0000AF460000}"/>
    <cellStyle name="Normal 2 53 32 2" xfId="18079" xr:uid="{00000000-0005-0000-0000-0000B0460000}"/>
    <cellStyle name="Normal 2 53 32 3" xfId="18080" xr:uid="{00000000-0005-0000-0000-0000B1460000}"/>
    <cellStyle name="Normal 2 53 33" xfId="18081" xr:uid="{00000000-0005-0000-0000-0000B2460000}"/>
    <cellStyle name="Normal 2 53 34" xfId="18082" xr:uid="{00000000-0005-0000-0000-0000B3460000}"/>
    <cellStyle name="Normal 2 53 4" xfId="18083" xr:uid="{00000000-0005-0000-0000-0000B4460000}"/>
    <cellStyle name="Normal 2 53 4 2" xfId="18084" xr:uid="{00000000-0005-0000-0000-0000B5460000}"/>
    <cellStyle name="Normal 2 53 4 3" xfId="18085" xr:uid="{00000000-0005-0000-0000-0000B6460000}"/>
    <cellStyle name="Normal 2 53 5" xfId="18086" xr:uid="{00000000-0005-0000-0000-0000B7460000}"/>
    <cellStyle name="Normal 2 53 5 2" xfId="18087" xr:uid="{00000000-0005-0000-0000-0000B8460000}"/>
    <cellStyle name="Normal 2 53 5 3" xfId="18088" xr:uid="{00000000-0005-0000-0000-0000B9460000}"/>
    <cellStyle name="Normal 2 53 6" xfId="18089" xr:uid="{00000000-0005-0000-0000-0000BA460000}"/>
    <cellStyle name="Normal 2 53 6 2" xfId="18090" xr:uid="{00000000-0005-0000-0000-0000BB460000}"/>
    <cellStyle name="Normal 2 53 6 3" xfId="18091" xr:uid="{00000000-0005-0000-0000-0000BC460000}"/>
    <cellStyle name="Normal 2 53 7" xfId="18092" xr:uid="{00000000-0005-0000-0000-0000BD460000}"/>
    <cellStyle name="Normal 2 53 7 2" xfId="18093" xr:uid="{00000000-0005-0000-0000-0000BE460000}"/>
    <cellStyle name="Normal 2 53 7 3" xfId="18094" xr:uid="{00000000-0005-0000-0000-0000BF460000}"/>
    <cellStyle name="Normal 2 53 8" xfId="18095" xr:uid="{00000000-0005-0000-0000-0000C0460000}"/>
    <cellStyle name="Normal 2 53 8 2" xfId="18096" xr:uid="{00000000-0005-0000-0000-0000C1460000}"/>
    <cellStyle name="Normal 2 53 8 3" xfId="18097" xr:uid="{00000000-0005-0000-0000-0000C2460000}"/>
    <cellStyle name="Normal 2 53 9" xfId="18098" xr:uid="{00000000-0005-0000-0000-0000C3460000}"/>
    <cellStyle name="Normal 2 53 9 2" xfId="18099" xr:uid="{00000000-0005-0000-0000-0000C4460000}"/>
    <cellStyle name="Normal 2 53 9 3" xfId="18100" xr:uid="{00000000-0005-0000-0000-0000C5460000}"/>
    <cellStyle name="Normal 2 54" xfId="18101" xr:uid="{00000000-0005-0000-0000-0000C6460000}"/>
    <cellStyle name="Normal 2 54 10" xfId="18102" xr:uid="{00000000-0005-0000-0000-0000C7460000}"/>
    <cellStyle name="Normal 2 54 10 2" xfId="18103" xr:uid="{00000000-0005-0000-0000-0000C8460000}"/>
    <cellStyle name="Normal 2 54 10 3" xfId="18104" xr:uid="{00000000-0005-0000-0000-0000C9460000}"/>
    <cellStyle name="Normal 2 54 11" xfId="18105" xr:uid="{00000000-0005-0000-0000-0000CA460000}"/>
    <cellStyle name="Normal 2 54 11 2" xfId="18106" xr:uid="{00000000-0005-0000-0000-0000CB460000}"/>
    <cellStyle name="Normal 2 54 11 3" xfId="18107" xr:uid="{00000000-0005-0000-0000-0000CC460000}"/>
    <cellStyle name="Normal 2 54 12" xfId="18108" xr:uid="{00000000-0005-0000-0000-0000CD460000}"/>
    <cellStyle name="Normal 2 54 12 2" xfId="18109" xr:uid="{00000000-0005-0000-0000-0000CE460000}"/>
    <cellStyle name="Normal 2 54 12 3" xfId="18110" xr:uid="{00000000-0005-0000-0000-0000CF460000}"/>
    <cellStyle name="Normal 2 54 13" xfId="18111" xr:uid="{00000000-0005-0000-0000-0000D0460000}"/>
    <cellStyle name="Normal 2 54 13 2" xfId="18112" xr:uid="{00000000-0005-0000-0000-0000D1460000}"/>
    <cellStyle name="Normal 2 54 13 3" xfId="18113" xr:uid="{00000000-0005-0000-0000-0000D2460000}"/>
    <cellStyle name="Normal 2 54 14" xfId="18114" xr:uid="{00000000-0005-0000-0000-0000D3460000}"/>
    <cellStyle name="Normal 2 54 14 2" xfId="18115" xr:uid="{00000000-0005-0000-0000-0000D4460000}"/>
    <cellStyle name="Normal 2 54 14 3" xfId="18116" xr:uid="{00000000-0005-0000-0000-0000D5460000}"/>
    <cellStyle name="Normal 2 54 15" xfId="18117" xr:uid="{00000000-0005-0000-0000-0000D6460000}"/>
    <cellStyle name="Normal 2 54 15 2" xfId="18118" xr:uid="{00000000-0005-0000-0000-0000D7460000}"/>
    <cellStyle name="Normal 2 54 15 3" xfId="18119" xr:uid="{00000000-0005-0000-0000-0000D8460000}"/>
    <cellStyle name="Normal 2 54 16" xfId="18120" xr:uid="{00000000-0005-0000-0000-0000D9460000}"/>
    <cellStyle name="Normal 2 54 16 2" xfId="18121" xr:uid="{00000000-0005-0000-0000-0000DA460000}"/>
    <cellStyle name="Normal 2 54 16 3" xfId="18122" xr:uid="{00000000-0005-0000-0000-0000DB460000}"/>
    <cellStyle name="Normal 2 54 17" xfId="18123" xr:uid="{00000000-0005-0000-0000-0000DC460000}"/>
    <cellStyle name="Normal 2 54 17 2" xfId="18124" xr:uid="{00000000-0005-0000-0000-0000DD460000}"/>
    <cellStyle name="Normal 2 54 17 3" xfId="18125" xr:uid="{00000000-0005-0000-0000-0000DE460000}"/>
    <cellStyle name="Normal 2 54 18" xfId="18126" xr:uid="{00000000-0005-0000-0000-0000DF460000}"/>
    <cellStyle name="Normal 2 54 18 2" xfId="18127" xr:uid="{00000000-0005-0000-0000-0000E0460000}"/>
    <cellStyle name="Normal 2 54 18 3" xfId="18128" xr:uid="{00000000-0005-0000-0000-0000E1460000}"/>
    <cellStyle name="Normal 2 54 19" xfId="18129" xr:uid="{00000000-0005-0000-0000-0000E2460000}"/>
    <cellStyle name="Normal 2 54 19 2" xfId="18130" xr:uid="{00000000-0005-0000-0000-0000E3460000}"/>
    <cellStyle name="Normal 2 54 19 3" xfId="18131" xr:uid="{00000000-0005-0000-0000-0000E4460000}"/>
    <cellStyle name="Normal 2 54 2" xfId="18132" xr:uid="{00000000-0005-0000-0000-0000E5460000}"/>
    <cellStyle name="Normal 2 54 2 2" xfId="18133" xr:uid="{00000000-0005-0000-0000-0000E6460000}"/>
    <cellStyle name="Normal 2 54 2 3" xfId="18134" xr:uid="{00000000-0005-0000-0000-0000E7460000}"/>
    <cellStyle name="Normal 2 54 20" xfId="18135" xr:uid="{00000000-0005-0000-0000-0000E8460000}"/>
    <cellStyle name="Normal 2 54 20 2" xfId="18136" xr:uid="{00000000-0005-0000-0000-0000E9460000}"/>
    <cellStyle name="Normal 2 54 20 3" xfId="18137" xr:uid="{00000000-0005-0000-0000-0000EA460000}"/>
    <cellStyle name="Normal 2 54 21" xfId="18138" xr:uid="{00000000-0005-0000-0000-0000EB460000}"/>
    <cellStyle name="Normal 2 54 21 2" xfId="18139" xr:uid="{00000000-0005-0000-0000-0000EC460000}"/>
    <cellStyle name="Normal 2 54 21 3" xfId="18140" xr:uid="{00000000-0005-0000-0000-0000ED460000}"/>
    <cellStyle name="Normal 2 54 22" xfId="18141" xr:uid="{00000000-0005-0000-0000-0000EE460000}"/>
    <cellStyle name="Normal 2 54 22 2" xfId="18142" xr:uid="{00000000-0005-0000-0000-0000EF460000}"/>
    <cellStyle name="Normal 2 54 22 3" xfId="18143" xr:uid="{00000000-0005-0000-0000-0000F0460000}"/>
    <cellStyle name="Normal 2 54 23" xfId="18144" xr:uid="{00000000-0005-0000-0000-0000F1460000}"/>
    <cellStyle name="Normal 2 54 23 2" xfId="18145" xr:uid="{00000000-0005-0000-0000-0000F2460000}"/>
    <cellStyle name="Normal 2 54 23 3" xfId="18146" xr:uid="{00000000-0005-0000-0000-0000F3460000}"/>
    <cellStyle name="Normal 2 54 24" xfId="18147" xr:uid="{00000000-0005-0000-0000-0000F4460000}"/>
    <cellStyle name="Normal 2 54 24 2" xfId="18148" xr:uid="{00000000-0005-0000-0000-0000F5460000}"/>
    <cellStyle name="Normal 2 54 24 3" xfId="18149" xr:uid="{00000000-0005-0000-0000-0000F6460000}"/>
    <cellStyle name="Normal 2 54 25" xfId="18150" xr:uid="{00000000-0005-0000-0000-0000F7460000}"/>
    <cellStyle name="Normal 2 54 25 2" xfId="18151" xr:uid="{00000000-0005-0000-0000-0000F8460000}"/>
    <cellStyle name="Normal 2 54 25 3" xfId="18152" xr:uid="{00000000-0005-0000-0000-0000F9460000}"/>
    <cellStyle name="Normal 2 54 26" xfId="18153" xr:uid="{00000000-0005-0000-0000-0000FA460000}"/>
    <cellStyle name="Normal 2 54 26 2" xfId="18154" xr:uid="{00000000-0005-0000-0000-0000FB460000}"/>
    <cellStyle name="Normal 2 54 26 3" xfId="18155" xr:uid="{00000000-0005-0000-0000-0000FC460000}"/>
    <cellStyle name="Normal 2 54 27" xfId="18156" xr:uid="{00000000-0005-0000-0000-0000FD460000}"/>
    <cellStyle name="Normal 2 54 27 2" xfId="18157" xr:uid="{00000000-0005-0000-0000-0000FE460000}"/>
    <cellStyle name="Normal 2 54 27 3" xfId="18158" xr:uid="{00000000-0005-0000-0000-0000FF460000}"/>
    <cellStyle name="Normal 2 54 28" xfId="18159" xr:uid="{00000000-0005-0000-0000-000000470000}"/>
    <cellStyle name="Normal 2 54 28 2" xfId="18160" xr:uid="{00000000-0005-0000-0000-000001470000}"/>
    <cellStyle name="Normal 2 54 28 3" xfId="18161" xr:uid="{00000000-0005-0000-0000-000002470000}"/>
    <cellStyle name="Normal 2 54 29" xfId="18162" xr:uid="{00000000-0005-0000-0000-000003470000}"/>
    <cellStyle name="Normal 2 54 29 2" xfId="18163" xr:uid="{00000000-0005-0000-0000-000004470000}"/>
    <cellStyle name="Normal 2 54 29 3" xfId="18164" xr:uid="{00000000-0005-0000-0000-000005470000}"/>
    <cellStyle name="Normal 2 54 3" xfId="18165" xr:uid="{00000000-0005-0000-0000-000006470000}"/>
    <cellStyle name="Normal 2 54 3 2" xfId="18166" xr:uid="{00000000-0005-0000-0000-000007470000}"/>
    <cellStyle name="Normal 2 54 3 3" xfId="18167" xr:uid="{00000000-0005-0000-0000-000008470000}"/>
    <cellStyle name="Normal 2 54 30" xfId="18168" xr:uid="{00000000-0005-0000-0000-000009470000}"/>
    <cellStyle name="Normal 2 54 30 2" xfId="18169" xr:uid="{00000000-0005-0000-0000-00000A470000}"/>
    <cellStyle name="Normal 2 54 30 3" xfId="18170" xr:uid="{00000000-0005-0000-0000-00000B470000}"/>
    <cellStyle name="Normal 2 54 31" xfId="18171" xr:uid="{00000000-0005-0000-0000-00000C470000}"/>
    <cellStyle name="Normal 2 54 31 2" xfId="18172" xr:uid="{00000000-0005-0000-0000-00000D470000}"/>
    <cellStyle name="Normal 2 54 31 3" xfId="18173" xr:uid="{00000000-0005-0000-0000-00000E470000}"/>
    <cellStyle name="Normal 2 54 32" xfId="18174" xr:uid="{00000000-0005-0000-0000-00000F470000}"/>
    <cellStyle name="Normal 2 54 32 2" xfId="18175" xr:uid="{00000000-0005-0000-0000-000010470000}"/>
    <cellStyle name="Normal 2 54 32 3" xfId="18176" xr:uid="{00000000-0005-0000-0000-000011470000}"/>
    <cellStyle name="Normal 2 54 33" xfId="18177" xr:uid="{00000000-0005-0000-0000-000012470000}"/>
    <cellStyle name="Normal 2 54 34" xfId="18178" xr:uid="{00000000-0005-0000-0000-000013470000}"/>
    <cellStyle name="Normal 2 54 4" xfId="18179" xr:uid="{00000000-0005-0000-0000-000014470000}"/>
    <cellStyle name="Normal 2 54 4 2" xfId="18180" xr:uid="{00000000-0005-0000-0000-000015470000}"/>
    <cellStyle name="Normal 2 54 4 3" xfId="18181" xr:uid="{00000000-0005-0000-0000-000016470000}"/>
    <cellStyle name="Normal 2 54 5" xfId="18182" xr:uid="{00000000-0005-0000-0000-000017470000}"/>
    <cellStyle name="Normal 2 54 5 2" xfId="18183" xr:uid="{00000000-0005-0000-0000-000018470000}"/>
    <cellStyle name="Normal 2 54 5 3" xfId="18184" xr:uid="{00000000-0005-0000-0000-000019470000}"/>
    <cellStyle name="Normal 2 54 6" xfId="18185" xr:uid="{00000000-0005-0000-0000-00001A470000}"/>
    <cellStyle name="Normal 2 54 6 2" xfId="18186" xr:uid="{00000000-0005-0000-0000-00001B470000}"/>
    <cellStyle name="Normal 2 54 6 3" xfId="18187" xr:uid="{00000000-0005-0000-0000-00001C470000}"/>
    <cellStyle name="Normal 2 54 7" xfId="18188" xr:uid="{00000000-0005-0000-0000-00001D470000}"/>
    <cellStyle name="Normal 2 54 7 2" xfId="18189" xr:uid="{00000000-0005-0000-0000-00001E470000}"/>
    <cellStyle name="Normal 2 54 7 3" xfId="18190" xr:uid="{00000000-0005-0000-0000-00001F470000}"/>
    <cellStyle name="Normal 2 54 8" xfId="18191" xr:uid="{00000000-0005-0000-0000-000020470000}"/>
    <cellStyle name="Normal 2 54 8 2" xfId="18192" xr:uid="{00000000-0005-0000-0000-000021470000}"/>
    <cellStyle name="Normal 2 54 8 3" xfId="18193" xr:uid="{00000000-0005-0000-0000-000022470000}"/>
    <cellStyle name="Normal 2 54 9" xfId="18194" xr:uid="{00000000-0005-0000-0000-000023470000}"/>
    <cellStyle name="Normal 2 54 9 2" xfId="18195" xr:uid="{00000000-0005-0000-0000-000024470000}"/>
    <cellStyle name="Normal 2 54 9 3" xfId="18196" xr:uid="{00000000-0005-0000-0000-000025470000}"/>
    <cellStyle name="Normal 2 55" xfId="18197" xr:uid="{00000000-0005-0000-0000-000026470000}"/>
    <cellStyle name="Normal 2 55 10" xfId="18198" xr:uid="{00000000-0005-0000-0000-000027470000}"/>
    <cellStyle name="Normal 2 55 10 2" xfId="18199" xr:uid="{00000000-0005-0000-0000-000028470000}"/>
    <cellStyle name="Normal 2 55 10 3" xfId="18200" xr:uid="{00000000-0005-0000-0000-000029470000}"/>
    <cellStyle name="Normal 2 55 11" xfId="18201" xr:uid="{00000000-0005-0000-0000-00002A470000}"/>
    <cellStyle name="Normal 2 55 11 2" xfId="18202" xr:uid="{00000000-0005-0000-0000-00002B470000}"/>
    <cellStyle name="Normal 2 55 11 3" xfId="18203" xr:uid="{00000000-0005-0000-0000-00002C470000}"/>
    <cellStyle name="Normal 2 55 12" xfId="18204" xr:uid="{00000000-0005-0000-0000-00002D470000}"/>
    <cellStyle name="Normal 2 55 12 2" xfId="18205" xr:uid="{00000000-0005-0000-0000-00002E470000}"/>
    <cellStyle name="Normal 2 55 12 3" xfId="18206" xr:uid="{00000000-0005-0000-0000-00002F470000}"/>
    <cellStyle name="Normal 2 55 13" xfId="18207" xr:uid="{00000000-0005-0000-0000-000030470000}"/>
    <cellStyle name="Normal 2 55 13 2" xfId="18208" xr:uid="{00000000-0005-0000-0000-000031470000}"/>
    <cellStyle name="Normal 2 55 13 3" xfId="18209" xr:uid="{00000000-0005-0000-0000-000032470000}"/>
    <cellStyle name="Normal 2 55 14" xfId="18210" xr:uid="{00000000-0005-0000-0000-000033470000}"/>
    <cellStyle name="Normal 2 55 14 2" xfId="18211" xr:uid="{00000000-0005-0000-0000-000034470000}"/>
    <cellStyle name="Normal 2 55 14 3" xfId="18212" xr:uid="{00000000-0005-0000-0000-000035470000}"/>
    <cellStyle name="Normal 2 55 15" xfId="18213" xr:uid="{00000000-0005-0000-0000-000036470000}"/>
    <cellStyle name="Normal 2 55 15 2" xfId="18214" xr:uid="{00000000-0005-0000-0000-000037470000}"/>
    <cellStyle name="Normal 2 55 15 3" xfId="18215" xr:uid="{00000000-0005-0000-0000-000038470000}"/>
    <cellStyle name="Normal 2 55 16" xfId="18216" xr:uid="{00000000-0005-0000-0000-000039470000}"/>
    <cellStyle name="Normal 2 55 16 2" xfId="18217" xr:uid="{00000000-0005-0000-0000-00003A470000}"/>
    <cellStyle name="Normal 2 55 16 3" xfId="18218" xr:uid="{00000000-0005-0000-0000-00003B470000}"/>
    <cellStyle name="Normal 2 55 17" xfId="18219" xr:uid="{00000000-0005-0000-0000-00003C470000}"/>
    <cellStyle name="Normal 2 55 17 2" xfId="18220" xr:uid="{00000000-0005-0000-0000-00003D470000}"/>
    <cellStyle name="Normal 2 55 17 3" xfId="18221" xr:uid="{00000000-0005-0000-0000-00003E470000}"/>
    <cellStyle name="Normal 2 55 18" xfId="18222" xr:uid="{00000000-0005-0000-0000-00003F470000}"/>
    <cellStyle name="Normal 2 55 18 2" xfId="18223" xr:uid="{00000000-0005-0000-0000-000040470000}"/>
    <cellStyle name="Normal 2 55 18 3" xfId="18224" xr:uid="{00000000-0005-0000-0000-000041470000}"/>
    <cellStyle name="Normal 2 55 19" xfId="18225" xr:uid="{00000000-0005-0000-0000-000042470000}"/>
    <cellStyle name="Normal 2 55 19 2" xfId="18226" xr:uid="{00000000-0005-0000-0000-000043470000}"/>
    <cellStyle name="Normal 2 55 19 3" xfId="18227" xr:uid="{00000000-0005-0000-0000-000044470000}"/>
    <cellStyle name="Normal 2 55 2" xfId="18228" xr:uid="{00000000-0005-0000-0000-000045470000}"/>
    <cellStyle name="Normal 2 55 2 2" xfId="18229" xr:uid="{00000000-0005-0000-0000-000046470000}"/>
    <cellStyle name="Normal 2 55 2 3" xfId="18230" xr:uid="{00000000-0005-0000-0000-000047470000}"/>
    <cellStyle name="Normal 2 55 20" xfId="18231" xr:uid="{00000000-0005-0000-0000-000048470000}"/>
    <cellStyle name="Normal 2 55 20 2" xfId="18232" xr:uid="{00000000-0005-0000-0000-000049470000}"/>
    <cellStyle name="Normal 2 55 20 3" xfId="18233" xr:uid="{00000000-0005-0000-0000-00004A470000}"/>
    <cellStyle name="Normal 2 55 21" xfId="18234" xr:uid="{00000000-0005-0000-0000-00004B470000}"/>
    <cellStyle name="Normal 2 55 21 2" xfId="18235" xr:uid="{00000000-0005-0000-0000-00004C470000}"/>
    <cellStyle name="Normal 2 55 21 3" xfId="18236" xr:uid="{00000000-0005-0000-0000-00004D470000}"/>
    <cellStyle name="Normal 2 55 22" xfId="18237" xr:uid="{00000000-0005-0000-0000-00004E470000}"/>
    <cellStyle name="Normal 2 55 22 2" xfId="18238" xr:uid="{00000000-0005-0000-0000-00004F470000}"/>
    <cellStyle name="Normal 2 55 22 3" xfId="18239" xr:uid="{00000000-0005-0000-0000-000050470000}"/>
    <cellStyle name="Normal 2 55 23" xfId="18240" xr:uid="{00000000-0005-0000-0000-000051470000}"/>
    <cellStyle name="Normal 2 55 23 2" xfId="18241" xr:uid="{00000000-0005-0000-0000-000052470000}"/>
    <cellStyle name="Normal 2 55 23 3" xfId="18242" xr:uid="{00000000-0005-0000-0000-000053470000}"/>
    <cellStyle name="Normal 2 55 24" xfId="18243" xr:uid="{00000000-0005-0000-0000-000054470000}"/>
    <cellStyle name="Normal 2 55 24 2" xfId="18244" xr:uid="{00000000-0005-0000-0000-000055470000}"/>
    <cellStyle name="Normal 2 55 24 3" xfId="18245" xr:uid="{00000000-0005-0000-0000-000056470000}"/>
    <cellStyle name="Normal 2 55 25" xfId="18246" xr:uid="{00000000-0005-0000-0000-000057470000}"/>
    <cellStyle name="Normal 2 55 25 2" xfId="18247" xr:uid="{00000000-0005-0000-0000-000058470000}"/>
    <cellStyle name="Normal 2 55 25 3" xfId="18248" xr:uid="{00000000-0005-0000-0000-000059470000}"/>
    <cellStyle name="Normal 2 55 26" xfId="18249" xr:uid="{00000000-0005-0000-0000-00005A470000}"/>
    <cellStyle name="Normal 2 55 26 2" xfId="18250" xr:uid="{00000000-0005-0000-0000-00005B470000}"/>
    <cellStyle name="Normal 2 55 26 3" xfId="18251" xr:uid="{00000000-0005-0000-0000-00005C470000}"/>
    <cellStyle name="Normal 2 55 27" xfId="18252" xr:uid="{00000000-0005-0000-0000-00005D470000}"/>
    <cellStyle name="Normal 2 55 27 2" xfId="18253" xr:uid="{00000000-0005-0000-0000-00005E470000}"/>
    <cellStyle name="Normal 2 55 27 3" xfId="18254" xr:uid="{00000000-0005-0000-0000-00005F470000}"/>
    <cellStyle name="Normal 2 55 28" xfId="18255" xr:uid="{00000000-0005-0000-0000-000060470000}"/>
    <cellStyle name="Normal 2 55 28 2" xfId="18256" xr:uid="{00000000-0005-0000-0000-000061470000}"/>
    <cellStyle name="Normal 2 55 28 3" xfId="18257" xr:uid="{00000000-0005-0000-0000-000062470000}"/>
    <cellStyle name="Normal 2 55 29" xfId="18258" xr:uid="{00000000-0005-0000-0000-000063470000}"/>
    <cellStyle name="Normal 2 55 29 2" xfId="18259" xr:uid="{00000000-0005-0000-0000-000064470000}"/>
    <cellStyle name="Normal 2 55 29 3" xfId="18260" xr:uid="{00000000-0005-0000-0000-000065470000}"/>
    <cellStyle name="Normal 2 55 3" xfId="18261" xr:uid="{00000000-0005-0000-0000-000066470000}"/>
    <cellStyle name="Normal 2 55 3 2" xfId="18262" xr:uid="{00000000-0005-0000-0000-000067470000}"/>
    <cellStyle name="Normal 2 55 3 3" xfId="18263" xr:uid="{00000000-0005-0000-0000-000068470000}"/>
    <cellStyle name="Normal 2 55 30" xfId="18264" xr:uid="{00000000-0005-0000-0000-000069470000}"/>
    <cellStyle name="Normal 2 55 30 2" xfId="18265" xr:uid="{00000000-0005-0000-0000-00006A470000}"/>
    <cellStyle name="Normal 2 55 30 3" xfId="18266" xr:uid="{00000000-0005-0000-0000-00006B470000}"/>
    <cellStyle name="Normal 2 55 31" xfId="18267" xr:uid="{00000000-0005-0000-0000-00006C470000}"/>
    <cellStyle name="Normal 2 55 31 2" xfId="18268" xr:uid="{00000000-0005-0000-0000-00006D470000}"/>
    <cellStyle name="Normal 2 55 31 3" xfId="18269" xr:uid="{00000000-0005-0000-0000-00006E470000}"/>
    <cellStyle name="Normal 2 55 32" xfId="18270" xr:uid="{00000000-0005-0000-0000-00006F470000}"/>
    <cellStyle name="Normal 2 55 32 2" xfId="18271" xr:uid="{00000000-0005-0000-0000-000070470000}"/>
    <cellStyle name="Normal 2 55 32 3" xfId="18272" xr:uid="{00000000-0005-0000-0000-000071470000}"/>
    <cellStyle name="Normal 2 55 33" xfId="18273" xr:uid="{00000000-0005-0000-0000-000072470000}"/>
    <cellStyle name="Normal 2 55 34" xfId="18274" xr:uid="{00000000-0005-0000-0000-000073470000}"/>
    <cellStyle name="Normal 2 55 4" xfId="18275" xr:uid="{00000000-0005-0000-0000-000074470000}"/>
    <cellStyle name="Normal 2 55 4 2" xfId="18276" xr:uid="{00000000-0005-0000-0000-000075470000}"/>
    <cellStyle name="Normal 2 55 4 3" xfId="18277" xr:uid="{00000000-0005-0000-0000-000076470000}"/>
    <cellStyle name="Normal 2 55 5" xfId="18278" xr:uid="{00000000-0005-0000-0000-000077470000}"/>
    <cellStyle name="Normal 2 55 5 2" xfId="18279" xr:uid="{00000000-0005-0000-0000-000078470000}"/>
    <cellStyle name="Normal 2 55 5 3" xfId="18280" xr:uid="{00000000-0005-0000-0000-000079470000}"/>
    <cellStyle name="Normal 2 55 6" xfId="18281" xr:uid="{00000000-0005-0000-0000-00007A470000}"/>
    <cellStyle name="Normal 2 55 6 2" xfId="18282" xr:uid="{00000000-0005-0000-0000-00007B470000}"/>
    <cellStyle name="Normal 2 55 6 3" xfId="18283" xr:uid="{00000000-0005-0000-0000-00007C470000}"/>
    <cellStyle name="Normal 2 55 7" xfId="18284" xr:uid="{00000000-0005-0000-0000-00007D470000}"/>
    <cellStyle name="Normal 2 55 7 2" xfId="18285" xr:uid="{00000000-0005-0000-0000-00007E470000}"/>
    <cellStyle name="Normal 2 55 7 3" xfId="18286" xr:uid="{00000000-0005-0000-0000-00007F470000}"/>
    <cellStyle name="Normal 2 55 8" xfId="18287" xr:uid="{00000000-0005-0000-0000-000080470000}"/>
    <cellStyle name="Normal 2 55 8 2" xfId="18288" xr:uid="{00000000-0005-0000-0000-000081470000}"/>
    <cellStyle name="Normal 2 55 8 3" xfId="18289" xr:uid="{00000000-0005-0000-0000-000082470000}"/>
    <cellStyle name="Normal 2 55 9" xfId="18290" xr:uid="{00000000-0005-0000-0000-000083470000}"/>
    <cellStyle name="Normal 2 55 9 2" xfId="18291" xr:uid="{00000000-0005-0000-0000-000084470000}"/>
    <cellStyle name="Normal 2 55 9 3" xfId="18292" xr:uid="{00000000-0005-0000-0000-000085470000}"/>
    <cellStyle name="Normal 2 56" xfId="18293" xr:uid="{00000000-0005-0000-0000-000086470000}"/>
    <cellStyle name="Normal 2 56 10" xfId="18294" xr:uid="{00000000-0005-0000-0000-000087470000}"/>
    <cellStyle name="Normal 2 56 10 2" xfId="18295" xr:uid="{00000000-0005-0000-0000-000088470000}"/>
    <cellStyle name="Normal 2 56 10 3" xfId="18296" xr:uid="{00000000-0005-0000-0000-000089470000}"/>
    <cellStyle name="Normal 2 56 11" xfId="18297" xr:uid="{00000000-0005-0000-0000-00008A470000}"/>
    <cellStyle name="Normal 2 56 11 2" xfId="18298" xr:uid="{00000000-0005-0000-0000-00008B470000}"/>
    <cellStyle name="Normal 2 56 11 3" xfId="18299" xr:uid="{00000000-0005-0000-0000-00008C470000}"/>
    <cellStyle name="Normal 2 56 12" xfId="18300" xr:uid="{00000000-0005-0000-0000-00008D470000}"/>
    <cellStyle name="Normal 2 56 12 2" xfId="18301" xr:uid="{00000000-0005-0000-0000-00008E470000}"/>
    <cellStyle name="Normal 2 56 12 3" xfId="18302" xr:uid="{00000000-0005-0000-0000-00008F470000}"/>
    <cellStyle name="Normal 2 56 13" xfId="18303" xr:uid="{00000000-0005-0000-0000-000090470000}"/>
    <cellStyle name="Normal 2 56 13 2" xfId="18304" xr:uid="{00000000-0005-0000-0000-000091470000}"/>
    <cellStyle name="Normal 2 56 13 3" xfId="18305" xr:uid="{00000000-0005-0000-0000-000092470000}"/>
    <cellStyle name="Normal 2 56 14" xfId="18306" xr:uid="{00000000-0005-0000-0000-000093470000}"/>
    <cellStyle name="Normal 2 56 14 2" xfId="18307" xr:uid="{00000000-0005-0000-0000-000094470000}"/>
    <cellStyle name="Normal 2 56 14 3" xfId="18308" xr:uid="{00000000-0005-0000-0000-000095470000}"/>
    <cellStyle name="Normal 2 56 15" xfId="18309" xr:uid="{00000000-0005-0000-0000-000096470000}"/>
    <cellStyle name="Normal 2 56 15 2" xfId="18310" xr:uid="{00000000-0005-0000-0000-000097470000}"/>
    <cellStyle name="Normal 2 56 15 3" xfId="18311" xr:uid="{00000000-0005-0000-0000-000098470000}"/>
    <cellStyle name="Normal 2 56 16" xfId="18312" xr:uid="{00000000-0005-0000-0000-000099470000}"/>
    <cellStyle name="Normal 2 56 16 2" xfId="18313" xr:uid="{00000000-0005-0000-0000-00009A470000}"/>
    <cellStyle name="Normal 2 56 16 3" xfId="18314" xr:uid="{00000000-0005-0000-0000-00009B470000}"/>
    <cellStyle name="Normal 2 56 17" xfId="18315" xr:uid="{00000000-0005-0000-0000-00009C470000}"/>
    <cellStyle name="Normal 2 56 17 2" xfId="18316" xr:uid="{00000000-0005-0000-0000-00009D470000}"/>
    <cellStyle name="Normal 2 56 17 3" xfId="18317" xr:uid="{00000000-0005-0000-0000-00009E470000}"/>
    <cellStyle name="Normal 2 56 18" xfId="18318" xr:uid="{00000000-0005-0000-0000-00009F470000}"/>
    <cellStyle name="Normal 2 56 18 2" xfId="18319" xr:uid="{00000000-0005-0000-0000-0000A0470000}"/>
    <cellStyle name="Normal 2 56 18 3" xfId="18320" xr:uid="{00000000-0005-0000-0000-0000A1470000}"/>
    <cellStyle name="Normal 2 56 19" xfId="18321" xr:uid="{00000000-0005-0000-0000-0000A2470000}"/>
    <cellStyle name="Normal 2 56 19 2" xfId="18322" xr:uid="{00000000-0005-0000-0000-0000A3470000}"/>
    <cellStyle name="Normal 2 56 19 3" xfId="18323" xr:uid="{00000000-0005-0000-0000-0000A4470000}"/>
    <cellStyle name="Normal 2 56 2" xfId="18324" xr:uid="{00000000-0005-0000-0000-0000A5470000}"/>
    <cellStyle name="Normal 2 56 2 2" xfId="18325" xr:uid="{00000000-0005-0000-0000-0000A6470000}"/>
    <cellStyle name="Normal 2 56 2 3" xfId="18326" xr:uid="{00000000-0005-0000-0000-0000A7470000}"/>
    <cellStyle name="Normal 2 56 20" xfId="18327" xr:uid="{00000000-0005-0000-0000-0000A8470000}"/>
    <cellStyle name="Normal 2 56 20 2" xfId="18328" xr:uid="{00000000-0005-0000-0000-0000A9470000}"/>
    <cellStyle name="Normal 2 56 20 3" xfId="18329" xr:uid="{00000000-0005-0000-0000-0000AA470000}"/>
    <cellStyle name="Normal 2 56 21" xfId="18330" xr:uid="{00000000-0005-0000-0000-0000AB470000}"/>
    <cellStyle name="Normal 2 56 21 2" xfId="18331" xr:uid="{00000000-0005-0000-0000-0000AC470000}"/>
    <cellStyle name="Normal 2 56 21 3" xfId="18332" xr:uid="{00000000-0005-0000-0000-0000AD470000}"/>
    <cellStyle name="Normal 2 56 22" xfId="18333" xr:uid="{00000000-0005-0000-0000-0000AE470000}"/>
    <cellStyle name="Normal 2 56 22 2" xfId="18334" xr:uid="{00000000-0005-0000-0000-0000AF470000}"/>
    <cellStyle name="Normal 2 56 22 3" xfId="18335" xr:uid="{00000000-0005-0000-0000-0000B0470000}"/>
    <cellStyle name="Normal 2 56 23" xfId="18336" xr:uid="{00000000-0005-0000-0000-0000B1470000}"/>
    <cellStyle name="Normal 2 56 23 2" xfId="18337" xr:uid="{00000000-0005-0000-0000-0000B2470000}"/>
    <cellStyle name="Normal 2 56 23 3" xfId="18338" xr:uid="{00000000-0005-0000-0000-0000B3470000}"/>
    <cellStyle name="Normal 2 56 24" xfId="18339" xr:uid="{00000000-0005-0000-0000-0000B4470000}"/>
    <cellStyle name="Normal 2 56 24 2" xfId="18340" xr:uid="{00000000-0005-0000-0000-0000B5470000}"/>
    <cellStyle name="Normal 2 56 24 3" xfId="18341" xr:uid="{00000000-0005-0000-0000-0000B6470000}"/>
    <cellStyle name="Normal 2 56 25" xfId="18342" xr:uid="{00000000-0005-0000-0000-0000B7470000}"/>
    <cellStyle name="Normal 2 56 25 2" xfId="18343" xr:uid="{00000000-0005-0000-0000-0000B8470000}"/>
    <cellStyle name="Normal 2 56 25 3" xfId="18344" xr:uid="{00000000-0005-0000-0000-0000B9470000}"/>
    <cellStyle name="Normal 2 56 26" xfId="18345" xr:uid="{00000000-0005-0000-0000-0000BA470000}"/>
    <cellStyle name="Normal 2 56 26 2" xfId="18346" xr:uid="{00000000-0005-0000-0000-0000BB470000}"/>
    <cellStyle name="Normal 2 56 26 3" xfId="18347" xr:uid="{00000000-0005-0000-0000-0000BC470000}"/>
    <cellStyle name="Normal 2 56 27" xfId="18348" xr:uid="{00000000-0005-0000-0000-0000BD470000}"/>
    <cellStyle name="Normal 2 56 27 2" xfId="18349" xr:uid="{00000000-0005-0000-0000-0000BE470000}"/>
    <cellStyle name="Normal 2 56 27 3" xfId="18350" xr:uid="{00000000-0005-0000-0000-0000BF470000}"/>
    <cellStyle name="Normal 2 56 28" xfId="18351" xr:uid="{00000000-0005-0000-0000-0000C0470000}"/>
    <cellStyle name="Normal 2 56 28 2" xfId="18352" xr:uid="{00000000-0005-0000-0000-0000C1470000}"/>
    <cellStyle name="Normal 2 56 28 3" xfId="18353" xr:uid="{00000000-0005-0000-0000-0000C2470000}"/>
    <cellStyle name="Normal 2 56 29" xfId="18354" xr:uid="{00000000-0005-0000-0000-0000C3470000}"/>
    <cellStyle name="Normal 2 56 29 2" xfId="18355" xr:uid="{00000000-0005-0000-0000-0000C4470000}"/>
    <cellStyle name="Normal 2 56 29 3" xfId="18356" xr:uid="{00000000-0005-0000-0000-0000C5470000}"/>
    <cellStyle name="Normal 2 56 3" xfId="18357" xr:uid="{00000000-0005-0000-0000-0000C6470000}"/>
    <cellStyle name="Normal 2 56 3 2" xfId="18358" xr:uid="{00000000-0005-0000-0000-0000C7470000}"/>
    <cellStyle name="Normal 2 56 3 3" xfId="18359" xr:uid="{00000000-0005-0000-0000-0000C8470000}"/>
    <cellStyle name="Normal 2 56 30" xfId="18360" xr:uid="{00000000-0005-0000-0000-0000C9470000}"/>
    <cellStyle name="Normal 2 56 30 2" xfId="18361" xr:uid="{00000000-0005-0000-0000-0000CA470000}"/>
    <cellStyle name="Normal 2 56 30 3" xfId="18362" xr:uid="{00000000-0005-0000-0000-0000CB470000}"/>
    <cellStyle name="Normal 2 56 31" xfId="18363" xr:uid="{00000000-0005-0000-0000-0000CC470000}"/>
    <cellStyle name="Normal 2 56 31 2" xfId="18364" xr:uid="{00000000-0005-0000-0000-0000CD470000}"/>
    <cellStyle name="Normal 2 56 31 3" xfId="18365" xr:uid="{00000000-0005-0000-0000-0000CE470000}"/>
    <cellStyle name="Normal 2 56 32" xfId="18366" xr:uid="{00000000-0005-0000-0000-0000CF470000}"/>
    <cellStyle name="Normal 2 56 32 2" xfId="18367" xr:uid="{00000000-0005-0000-0000-0000D0470000}"/>
    <cellStyle name="Normal 2 56 32 3" xfId="18368" xr:uid="{00000000-0005-0000-0000-0000D1470000}"/>
    <cellStyle name="Normal 2 56 33" xfId="18369" xr:uid="{00000000-0005-0000-0000-0000D2470000}"/>
    <cellStyle name="Normal 2 56 34" xfId="18370" xr:uid="{00000000-0005-0000-0000-0000D3470000}"/>
    <cellStyle name="Normal 2 56 4" xfId="18371" xr:uid="{00000000-0005-0000-0000-0000D4470000}"/>
    <cellStyle name="Normal 2 56 4 2" xfId="18372" xr:uid="{00000000-0005-0000-0000-0000D5470000}"/>
    <cellStyle name="Normal 2 56 4 3" xfId="18373" xr:uid="{00000000-0005-0000-0000-0000D6470000}"/>
    <cellStyle name="Normal 2 56 5" xfId="18374" xr:uid="{00000000-0005-0000-0000-0000D7470000}"/>
    <cellStyle name="Normal 2 56 5 2" xfId="18375" xr:uid="{00000000-0005-0000-0000-0000D8470000}"/>
    <cellStyle name="Normal 2 56 5 3" xfId="18376" xr:uid="{00000000-0005-0000-0000-0000D9470000}"/>
    <cellStyle name="Normal 2 56 6" xfId="18377" xr:uid="{00000000-0005-0000-0000-0000DA470000}"/>
    <cellStyle name="Normal 2 56 6 2" xfId="18378" xr:uid="{00000000-0005-0000-0000-0000DB470000}"/>
    <cellStyle name="Normal 2 56 6 3" xfId="18379" xr:uid="{00000000-0005-0000-0000-0000DC470000}"/>
    <cellStyle name="Normal 2 56 7" xfId="18380" xr:uid="{00000000-0005-0000-0000-0000DD470000}"/>
    <cellStyle name="Normal 2 56 7 2" xfId="18381" xr:uid="{00000000-0005-0000-0000-0000DE470000}"/>
    <cellStyle name="Normal 2 56 7 3" xfId="18382" xr:uid="{00000000-0005-0000-0000-0000DF470000}"/>
    <cellStyle name="Normal 2 56 8" xfId="18383" xr:uid="{00000000-0005-0000-0000-0000E0470000}"/>
    <cellStyle name="Normal 2 56 8 2" xfId="18384" xr:uid="{00000000-0005-0000-0000-0000E1470000}"/>
    <cellStyle name="Normal 2 56 8 3" xfId="18385" xr:uid="{00000000-0005-0000-0000-0000E2470000}"/>
    <cellStyle name="Normal 2 56 9" xfId="18386" xr:uid="{00000000-0005-0000-0000-0000E3470000}"/>
    <cellStyle name="Normal 2 56 9 2" xfId="18387" xr:uid="{00000000-0005-0000-0000-0000E4470000}"/>
    <cellStyle name="Normal 2 56 9 3" xfId="18388" xr:uid="{00000000-0005-0000-0000-0000E5470000}"/>
    <cellStyle name="Normal 2 57" xfId="18389" xr:uid="{00000000-0005-0000-0000-0000E6470000}"/>
    <cellStyle name="Normal 2 57 10" xfId="18390" xr:uid="{00000000-0005-0000-0000-0000E7470000}"/>
    <cellStyle name="Normal 2 57 10 2" xfId="18391" xr:uid="{00000000-0005-0000-0000-0000E8470000}"/>
    <cellStyle name="Normal 2 57 10 3" xfId="18392" xr:uid="{00000000-0005-0000-0000-0000E9470000}"/>
    <cellStyle name="Normal 2 57 11" xfId="18393" xr:uid="{00000000-0005-0000-0000-0000EA470000}"/>
    <cellStyle name="Normal 2 57 11 2" xfId="18394" xr:uid="{00000000-0005-0000-0000-0000EB470000}"/>
    <cellStyle name="Normal 2 57 11 3" xfId="18395" xr:uid="{00000000-0005-0000-0000-0000EC470000}"/>
    <cellStyle name="Normal 2 57 12" xfId="18396" xr:uid="{00000000-0005-0000-0000-0000ED470000}"/>
    <cellStyle name="Normal 2 57 12 2" xfId="18397" xr:uid="{00000000-0005-0000-0000-0000EE470000}"/>
    <cellStyle name="Normal 2 57 12 3" xfId="18398" xr:uid="{00000000-0005-0000-0000-0000EF470000}"/>
    <cellStyle name="Normal 2 57 13" xfId="18399" xr:uid="{00000000-0005-0000-0000-0000F0470000}"/>
    <cellStyle name="Normal 2 57 13 2" xfId="18400" xr:uid="{00000000-0005-0000-0000-0000F1470000}"/>
    <cellStyle name="Normal 2 57 13 3" xfId="18401" xr:uid="{00000000-0005-0000-0000-0000F2470000}"/>
    <cellStyle name="Normal 2 57 14" xfId="18402" xr:uid="{00000000-0005-0000-0000-0000F3470000}"/>
    <cellStyle name="Normal 2 57 14 2" xfId="18403" xr:uid="{00000000-0005-0000-0000-0000F4470000}"/>
    <cellStyle name="Normal 2 57 14 3" xfId="18404" xr:uid="{00000000-0005-0000-0000-0000F5470000}"/>
    <cellStyle name="Normal 2 57 15" xfId="18405" xr:uid="{00000000-0005-0000-0000-0000F6470000}"/>
    <cellStyle name="Normal 2 57 15 2" xfId="18406" xr:uid="{00000000-0005-0000-0000-0000F7470000}"/>
    <cellStyle name="Normal 2 57 15 3" xfId="18407" xr:uid="{00000000-0005-0000-0000-0000F8470000}"/>
    <cellStyle name="Normal 2 57 16" xfId="18408" xr:uid="{00000000-0005-0000-0000-0000F9470000}"/>
    <cellStyle name="Normal 2 57 16 2" xfId="18409" xr:uid="{00000000-0005-0000-0000-0000FA470000}"/>
    <cellStyle name="Normal 2 57 16 3" xfId="18410" xr:uid="{00000000-0005-0000-0000-0000FB470000}"/>
    <cellStyle name="Normal 2 57 17" xfId="18411" xr:uid="{00000000-0005-0000-0000-0000FC470000}"/>
    <cellStyle name="Normal 2 57 17 2" xfId="18412" xr:uid="{00000000-0005-0000-0000-0000FD470000}"/>
    <cellStyle name="Normal 2 57 17 3" xfId="18413" xr:uid="{00000000-0005-0000-0000-0000FE470000}"/>
    <cellStyle name="Normal 2 57 18" xfId="18414" xr:uid="{00000000-0005-0000-0000-0000FF470000}"/>
    <cellStyle name="Normal 2 57 18 2" xfId="18415" xr:uid="{00000000-0005-0000-0000-000000480000}"/>
    <cellStyle name="Normal 2 57 18 3" xfId="18416" xr:uid="{00000000-0005-0000-0000-000001480000}"/>
    <cellStyle name="Normal 2 57 19" xfId="18417" xr:uid="{00000000-0005-0000-0000-000002480000}"/>
    <cellStyle name="Normal 2 57 19 2" xfId="18418" xr:uid="{00000000-0005-0000-0000-000003480000}"/>
    <cellStyle name="Normal 2 57 19 3" xfId="18419" xr:uid="{00000000-0005-0000-0000-000004480000}"/>
    <cellStyle name="Normal 2 57 2" xfId="18420" xr:uid="{00000000-0005-0000-0000-000005480000}"/>
    <cellStyle name="Normal 2 57 2 2" xfId="18421" xr:uid="{00000000-0005-0000-0000-000006480000}"/>
    <cellStyle name="Normal 2 57 2 3" xfId="18422" xr:uid="{00000000-0005-0000-0000-000007480000}"/>
    <cellStyle name="Normal 2 57 20" xfId="18423" xr:uid="{00000000-0005-0000-0000-000008480000}"/>
    <cellStyle name="Normal 2 57 20 2" xfId="18424" xr:uid="{00000000-0005-0000-0000-000009480000}"/>
    <cellStyle name="Normal 2 57 20 3" xfId="18425" xr:uid="{00000000-0005-0000-0000-00000A480000}"/>
    <cellStyle name="Normal 2 57 21" xfId="18426" xr:uid="{00000000-0005-0000-0000-00000B480000}"/>
    <cellStyle name="Normal 2 57 21 2" xfId="18427" xr:uid="{00000000-0005-0000-0000-00000C480000}"/>
    <cellStyle name="Normal 2 57 21 3" xfId="18428" xr:uid="{00000000-0005-0000-0000-00000D480000}"/>
    <cellStyle name="Normal 2 57 22" xfId="18429" xr:uid="{00000000-0005-0000-0000-00000E480000}"/>
    <cellStyle name="Normal 2 57 22 2" xfId="18430" xr:uid="{00000000-0005-0000-0000-00000F480000}"/>
    <cellStyle name="Normal 2 57 22 3" xfId="18431" xr:uid="{00000000-0005-0000-0000-000010480000}"/>
    <cellStyle name="Normal 2 57 23" xfId="18432" xr:uid="{00000000-0005-0000-0000-000011480000}"/>
    <cellStyle name="Normal 2 57 23 2" xfId="18433" xr:uid="{00000000-0005-0000-0000-000012480000}"/>
    <cellStyle name="Normal 2 57 23 3" xfId="18434" xr:uid="{00000000-0005-0000-0000-000013480000}"/>
    <cellStyle name="Normal 2 57 24" xfId="18435" xr:uid="{00000000-0005-0000-0000-000014480000}"/>
    <cellStyle name="Normal 2 57 24 2" xfId="18436" xr:uid="{00000000-0005-0000-0000-000015480000}"/>
    <cellStyle name="Normal 2 57 24 3" xfId="18437" xr:uid="{00000000-0005-0000-0000-000016480000}"/>
    <cellStyle name="Normal 2 57 25" xfId="18438" xr:uid="{00000000-0005-0000-0000-000017480000}"/>
    <cellStyle name="Normal 2 57 25 2" xfId="18439" xr:uid="{00000000-0005-0000-0000-000018480000}"/>
    <cellStyle name="Normal 2 57 25 3" xfId="18440" xr:uid="{00000000-0005-0000-0000-000019480000}"/>
    <cellStyle name="Normal 2 57 26" xfId="18441" xr:uid="{00000000-0005-0000-0000-00001A480000}"/>
    <cellStyle name="Normal 2 57 26 2" xfId="18442" xr:uid="{00000000-0005-0000-0000-00001B480000}"/>
    <cellStyle name="Normal 2 57 26 3" xfId="18443" xr:uid="{00000000-0005-0000-0000-00001C480000}"/>
    <cellStyle name="Normal 2 57 27" xfId="18444" xr:uid="{00000000-0005-0000-0000-00001D480000}"/>
    <cellStyle name="Normal 2 57 27 2" xfId="18445" xr:uid="{00000000-0005-0000-0000-00001E480000}"/>
    <cellStyle name="Normal 2 57 27 3" xfId="18446" xr:uid="{00000000-0005-0000-0000-00001F480000}"/>
    <cellStyle name="Normal 2 57 28" xfId="18447" xr:uid="{00000000-0005-0000-0000-000020480000}"/>
    <cellStyle name="Normal 2 57 28 2" xfId="18448" xr:uid="{00000000-0005-0000-0000-000021480000}"/>
    <cellStyle name="Normal 2 57 28 3" xfId="18449" xr:uid="{00000000-0005-0000-0000-000022480000}"/>
    <cellStyle name="Normal 2 57 29" xfId="18450" xr:uid="{00000000-0005-0000-0000-000023480000}"/>
    <cellStyle name="Normal 2 57 29 2" xfId="18451" xr:uid="{00000000-0005-0000-0000-000024480000}"/>
    <cellStyle name="Normal 2 57 29 3" xfId="18452" xr:uid="{00000000-0005-0000-0000-000025480000}"/>
    <cellStyle name="Normal 2 57 3" xfId="18453" xr:uid="{00000000-0005-0000-0000-000026480000}"/>
    <cellStyle name="Normal 2 57 3 2" xfId="18454" xr:uid="{00000000-0005-0000-0000-000027480000}"/>
    <cellStyle name="Normal 2 57 3 3" xfId="18455" xr:uid="{00000000-0005-0000-0000-000028480000}"/>
    <cellStyle name="Normal 2 57 30" xfId="18456" xr:uid="{00000000-0005-0000-0000-000029480000}"/>
    <cellStyle name="Normal 2 57 30 2" xfId="18457" xr:uid="{00000000-0005-0000-0000-00002A480000}"/>
    <cellStyle name="Normal 2 57 30 3" xfId="18458" xr:uid="{00000000-0005-0000-0000-00002B480000}"/>
    <cellStyle name="Normal 2 57 31" xfId="18459" xr:uid="{00000000-0005-0000-0000-00002C480000}"/>
    <cellStyle name="Normal 2 57 31 2" xfId="18460" xr:uid="{00000000-0005-0000-0000-00002D480000}"/>
    <cellStyle name="Normal 2 57 31 3" xfId="18461" xr:uid="{00000000-0005-0000-0000-00002E480000}"/>
    <cellStyle name="Normal 2 57 32" xfId="18462" xr:uid="{00000000-0005-0000-0000-00002F480000}"/>
    <cellStyle name="Normal 2 57 32 2" xfId="18463" xr:uid="{00000000-0005-0000-0000-000030480000}"/>
    <cellStyle name="Normal 2 57 32 3" xfId="18464" xr:uid="{00000000-0005-0000-0000-000031480000}"/>
    <cellStyle name="Normal 2 57 33" xfId="18465" xr:uid="{00000000-0005-0000-0000-000032480000}"/>
    <cellStyle name="Normal 2 57 34" xfId="18466" xr:uid="{00000000-0005-0000-0000-000033480000}"/>
    <cellStyle name="Normal 2 57 4" xfId="18467" xr:uid="{00000000-0005-0000-0000-000034480000}"/>
    <cellStyle name="Normal 2 57 4 2" xfId="18468" xr:uid="{00000000-0005-0000-0000-000035480000}"/>
    <cellStyle name="Normal 2 57 4 3" xfId="18469" xr:uid="{00000000-0005-0000-0000-000036480000}"/>
    <cellStyle name="Normal 2 57 5" xfId="18470" xr:uid="{00000000-0005-0000-0000-000037480000}"/>
    <cellStyle name="Normal 2 57 5 2" xfId="18471" xr:uid="{00000000-0005-0000-0000-000038480000}"/>
    <cellStyle name="Normal 2 57 5 3" xfId="18472" xr:uid="{00000000-0005-0000-0000-000039480000}"/>
    <cellStyle name="Normal 2 57 6" xfId="18473" xr:uid="{00000000-0005-0000-0000-00003A480000}"/>
    <cellStyle name="Normal 2 57 6 2" xfId="18474" xr:uid="{00000000-0005-0000-0000-00003B480000}"/>
    <cellStyle name="Normal 2 57 6 3" xfId="18475" xr:uid="{00000000-0005-0000-0000-00003C480000}"/>
    <cellStyle name="Normal 2 57 7" xfId="18476" xr:uid="{00000000-0005-0000-0000-00003D480000}"/>
    <cellStyle name="Normal 2 57 7 2" xfId="18477" xr:uid="{00000000-0005-0000-0000-00003E480000}"/>
    <cellStyle name="Normal 2 57 7 3" xfId="18478" xr:uid="{00000000-0005-0000-0000-00003F480000}"/>
    <cellStyle name="Normal 2 57 8" xfId="18479" xr:uid="{00000000-0005-0000-0000-000040480000}"/>
    <cellStyle name="Normal 2 57 8 2" xfId="18480" xr:uid="{00000000-0005-0000-0000-000041480000}"/>
    <cellStyle name="Normal 2 57 8 3" xfId="18481" xr:uid="{00000000-0005-0000-0000-000042480000}"/>
    <cellStyle name="Normal 2 57 9" xfId="18482" xr:uid="{00000000-0005-0000-0000-000043480000}"/>
    <cellStyle name="Normal 2 57 9 2" xfId="18483" xr:uid="{00000000-0005-0000-0000-000044480000}"/>
    <cellStyle name="Normal 2 57 9 3" xfId="18484" xr:uid="{00000000-0005-0000-0000-000045480000}"/>
    <cellStyle name="Normal 2 58" xfId="18485" xr:uid="{00000000-0005-0000-0000-000046480000}"/>
    <cellStyle name="Normal 2 58 10" xfId="18486" xr:uid="{00000000-0005-0000-0000-000047480000}"/>
    <cellStyle name="Normal 2 58 10 2" xfId="18487" xr:uid="{00000000-0005-0000-0000-000048480000}"/>
    <cellStyle name="Normal 2 58 10 3" xfId="18488" xr:uid="{00000000-0005-0000-0000-000049480000}"/>
    <cellStyle name="Normal 2 58 11" xfId="18489" xr:uid="{00000000-0005-0000-0000-00004A480000}"/>
    <cellStyle name="Normal 2 58 11 2" xfId="18490" xr:uid="{00000000-0005-0000-0000-00004B480000}"/>
    <cellStyle name="Normal 2 58 11 3" xfId="18491" xr:uid="{00000000-0005-0000-0000-00004C480000}"/>
    <cellStyle name="Normal 2 58 12" xfId="18492" xr:uid="{00000000-0005-0000-0000-00004D480000}"/>
    <cellStyle name="Normal 2 58 12 2" xfId="18493" xr:uid="{00000000-0005-0000-0000-00004E480000}"/>
    <cellStyle name="Normal 2 58 12 3" xfId="18494" xr:uid="{00000000-0005-0000-0000-00004F480000}"/>
    <cellStyle name="Normal 2 58 13" xfId="18495" xr:uid="{00000000-0005-0000-0000-000050480000}"/>
    <cellStyle name="Normal 2 58 13 2" xfId="18496" xr:uid="{00000000-0005-0000-0000-000051480000}"/>
    <cellStyle name="Normal 2 58 13 3" xfId="18497" xr:uid="{00000000-0005-0000-0000-000052480000}"/>
    <cellStyle name="Normal 2 58 14" xfId="18498" xr:uid="{00000000-0005-0000-0000-000053480000}"/>
    <cellStyle name="Normal 2 58 14 2" xfId="18499" xr:uid="{00000000-0005-0000-0000-000054480000}"/>
    <cellStyle name="Normal 2 58 14 3" xfId="18500" xr:uid="{00000000-0005-0000-0000-000055480000}"/>
    <cellStyle name="Normal 2 58 15" xfId="18501" xr:uid="{00000000-0005-0000-0000-000056480000}"/>
    <cellStyle name="Normal 2 58 15 2" xfId="18502" xr:uid="{00000000-0005-0000-0000-000057480000}"/>
    <cellStyle name="Normal 2 58 15 3" xfId="18503" xr:uid="{00000000-0005-0000-0000-000058480000}"/>
    <cellStyle name="Normal 2 58 16" xfId="18504" xr:uid="{00000000-0005-0000-0000-000059480000}"/>
    <cellStyle name="Normal 2 58 16 2" xfId="18505" xr:uid="{00000000-0005-0000-0000-00005A480000}"/>
    <cellStyle name="Normal 2 58 16 3" xfId="18506" xr:uid="{00000000-0005-0000-0000-00005B480000}"/>
    <cellStyle name="Normal 2 58 17" xfId="18507" xr:uid="{00000000-0005-0000-0000-00005C480000}"/>
    <cellStyle name="Normal 2 58 17 2" xfId="18508" xr:uid="{00000000-0005-0000-0000-00005D480000}"/>
    <cellStyle name="Normal 2 58 17 3" xfId="18509" xr:uid="{00000000-0005-0000-0000-00005E480000}"/>
    <cellStyle name="Normal 2 58 18" xfId="18510" xr:uid="{00000000-0005-0000-0000-00005F480000}"/>
    <cellStyle name="Normal 2 58 18 2" xfId="18511" xr:uid="{00000000-0005-0000-0000-000060480000}"/>
    <cellStyle name="Normal 2 58 18 3" xfId="18512" xr:uid="{00000000-0005-0000-0000-000061480000}"/>
    <cellStyle name="Normal 2 58 19" xfId="18513" xr:uid="{00000000-0005-0000-0000-000062480000}"/>
    <cellStyle name="Normal 2 58 19 2" xfId="18514" xr:uid="{00000000-0005-0000-0000-000063480000}"/>
    <cellStyle name="Normal 2 58 19 3" xfId="18515" xr:uid="{00000000-0005-0000-0000-000064480000}"/>
    <cellStyle name="Normal 2 58 2" xfId="18516" xr:uid="{00000000-0005-0000-0000-000065480000}"/>
    <cellStyle name="Normal 2 58 2 2" xfId="18517" xr:uid="{00000000-0005-0000-0000-000066480000}"/>
    <cellStyle name="Normal 2 58 2 3" xfId="18518" xr:uid="{00000000-0005-0000-0000-000067480000}"/>
    <cellStyle name="Normal 2 58 20" xfId="18519" xr:uid="{00000000-0005-0000-0000-000068480000}"/>
    <cellStyle name="Normal 2 58 20 2" xfId="18520" xr:uid="{00000000-0005-0000-0000-000069480000}"/>
    <cellStyle name="Normal 2 58 20 3" xfId="18521" xr:uid="{00000000-0005-0000-0000-00006A480000}"/>
    <cellStyle name="Normal 2 58 21" xfId="18522" xr:uid="{00000000-0005-0000-0000-00006B480000}"/>
    <cellStyle name="Normal 2 58 21 2" xfId="18523" xr:uid="{00000000-0005-0000-0000-00006C480000}"/>
    <cellStyle name="Normal 2 58 21 3" xfId="18524" xr:uid="{00000000-0005-0000-0000-00006D480000}"/>
    <cellStyle name="Normal 2 58 22" xfId="18525" xr:uid="{00000000-0005-0000-0000-00006E480000}"/>
    <cellStyle name="Normal 2 58 22 2" xfId="18526" xr:uid="{00000000-0005-0000-0000-00006F480000}"/>
    <cellStyle name="Normal 2 58 22 3" xfId="18527" xr:uid="{00000000-0005-0000-0000-000070480000}"/>
    <cellStyle name="Normal 2 58 23" xfId="18528" xr:uid="{00000000-0005-0000-0000-000071480000}"/>
    <cellStyle name="Normal 2 58 23 2" xfId="18529" xr:uid="{00000000-0005-0000-0000-000072480000}"/>
    <cellStyle name="Normal 2 58 23 3" xfId="18530" xr:uid="{00000000-0005-0000-0000-000073480000}"/>
    <cellStyle name="Normal 2 58 24" xfId="18531" xr:uid="{00000000-0005-0000-0000-000074480000}"/>
    <cellStyle name="Normal 2 58 24 2" xfId="18532" xr:uid="{00000000-0005-0000-0000-000075480000}"/>
    <cellStyle name="Normal 2 58 24 3" xfId="18533" xr:uid="{00000000-0005-0000-0000-000076480000}"/>
    <cellStyle name="Normal 2 58 25" xfId="18534" xr:uid="{00000000-0005-0000-0000-000077480000}"/>
    <cellStyle name="Normal 2 58 25 2" xfId="18535" xr:uid="{00000000-0005-0000-0000-000078480000}"/>
    <cellStyle name="Normal 2 58 25 3" xfId="18536" xr:uid="{00000000-0005-0000-0000-000079480000}"/>
    <cellStyle name="Normal 2 58 26" xfId="18537" xr:uid="{00000000-0005-0000-0000-00007A480000}"/>
    <cellStyle name="Normal 2 58 26 2" xfId="18538" xr:uid="{00000000-0005-0000-0000-00007B480000}"/>
    <cellStyle name="Normal 2 58 26 3" xfId="18539" xr:uid="{00000000-0005-0000-0000-00007C480000}"/>
    <cellStyle name="Normal 2 58 27" xfId="18540" xr:uid="{00000000-0005-0000-0000-00007D480000}"/>
    <cellStyle name="Normal 2 58 27 2" xfId="18541" xr:uid="{00000000-0005-0000-0000-00007E480000}"/>
    <cellStyle name="Normal 2 58 27 3" xfId="18542" xr:uid="{00000000-0005-0000-0000-00007F480000}"/>
    <cellStyle name="Normal 2 58 28" xfId="18543" xr:uid="{00000000-0005-0000-0000-000080480000}"/>
    <cellStyle name="Normal 2 58 28 2" xfId="18544" xr:uid="{00000000-0005-0000-0000-000081480000}"/>
    <cellStyle name="Normal 2 58 28 3" xfId="18545" xr:uid="{00000000-0005-0000-0000-000082480000}"/>
    <cellStyle name="Normal 2 58 29" xfId="18546" xr:uid="{00000000-0005-0000-0000-000083480000}"/>
    <cellStyle name="Normal 2 58 29 2" xfId="18547" xr:uid="{00000000-0005-0000-0000-000084480000}"/>
    <cellStyle name="Normal 2 58 29 3" xfId="18548" xr:uid="{00000000-0005-0000-0000-000085480000}"/>
    <cellStyle name="Normal 2 58 3" xfId="18549" xr:uid="{00000000-0005-0000-0000-000086480000}"/>
    <cellStyle name="Normal 2 58 3 2" xfId="18550" xr:uid="{00000000-0005-0000-0000-000087480000}"/>
    <cellStyle name="Normal 2 58 3 3" xfId="18551" xr:uid="{00000000-0005-0000-0000-000088480000}"/>
    <cellStyle name="Normal 2 58 30" xfId="18552" xr:uid="{00000000-0005-0000-0000-000089480000}"/>
    <cellStyle name="Normal 2 58 30 2" xfId="18553" xr:uid="{00000000-0005-0000-0000-00008A480000}"/>
    <cellStyle name="Normal 2 58 30 3" xfId="18554" xr:uid="{00000000-0005-0000-0000-00008B480000}"/>
    <cellStyle name="Normal 2 58 31" xfId="18555" xr:uid="{00000000-0005-0000-0000-00008C480000}"/>
    <cellStyle name="Normal 2 58 31 2" xfId="18556" xr:uid="{00000000-0005-0000-0000-00008D480000}"/>
    <cellStyle name="Normal 2 58 31 3" xfId="18557" xr:uid="{00000000-0005-0000-0000-00008E480000}"/>
    <cellStyle name="Normal 2 58 32" xfId="18558" xr:uid="{00000000-0005-0000-0000-00008F480000}"/>
    <cellStyle name="Normal 2 58 32 2" xfId="18559" xr:uid="{00000000-0005-0000-0000-000090480000}"/>
    <cellStyle name="Normal 2 58 32 3" xfId="18560" xr:uid="{00000000-0005-0000-0000-000091480000}"/>
    <cellStyle name="Normal 2 58 33" xfId="18561" xr:uid="{00000000-0005-0000-0000-000092480000}"/>
    <cellStyle name="Normal 2 58 34" xfId="18562" xr:uid="{00000000-0005-0000-0000-000093480000}"/>
    <cellStyle name="Normal 2 58 4" xfId="18563" xr:uid="{00000000-0005-0000-0000-000094480000}"/>
    <cellStyle name="Normal 2 58 4 2" xfId="18564" xr:uid="{00000000-0005-0000-0000-000095480000}"/>
    <cellStyle name="Normal 2 58 4 3" xfId="18565" xr:uid="{00000000-0005-0000-0000-000096480000}"/>
    <cellStyle name="Normal 2 58 5" xfId="18566" xr:uid="{00000000-0005-0000-0000-000097480000}"/>
    <cellStyle name="Normal 2 58 5 2" xfId="18567" xr:uid="{00000000-0005-0000-0000-000098480000}"/>
    <cellStyle name="Normal 2 58 5 3" xfId="18568" xr:uid="{00000000-0005-0000-0000-000099480000}"/>
    <cellStyle name="Normal 2 58 6" xfId="18569" xr:uid="{00000000-0005-0000-0000-00009A480000}"/>
    <cellStyle name="Normal 2 58 6 2" xfId="18570" xr:uid="{00000000-0005-0000-0000-00009B480000}"/>
    <cellStyle name="Normal 2 58 6 3" xfId="18571" xr:uid="{00000000-0005-0000-0000-00009C480000}"/>
    <cellStyle name="Normal 2 58 7" xfId="18572" xr:uid="{00000000-0005-0000-0000-00009D480000}"/>
    <cellStyle name="Normal 2 58 7 2" xfId="18573" xr:uid="{00000000-0005-0000-0000-00009E480000}"/>
    <cellStyle name="Normal 2 58 7 3" xfId="18574" xr:uid="{00000000-0005-0000-0000-00009F480000}"/>
    <cellStyle name="Normal 2 58 8" xfId="18575" xr:uid="{00000000-0005-0000-0000-0000A0480000}"/>
    <cellStyle name="Normal 2 58 8 2" xfId="18576" xr:uid="{00000000-0005-0000-0000-0000A1480000}"/>
    <cellStyle name="Normal 2 58 8 3" xfId="18577" xr:uid="{00000000-0005-0000-0000-0000A2480000}"/>
    <cellStyle name="Normal 2 58 9" xfId="18578" xr:uid="{00000000-0005-0000-0000-0000A3480000}"/>
    <cellStyle name="Normal 2 58 9 2" xfId="18579" xr:uid="{00000000-0005-0000-0000-0000A4480000}"/>
    <cellStyle name="Normal 2 58 9 3" xfId="18580" xr:uid="{00000000-0005-0000-0000-0000A5480000}"/>
    <cellStyle name="Normal 2 59" xfId="18581" xr:uid="{00000000-0005-0000-0000-0000A6480000}"/>
    <cellStyle name="Normal 2 59 10" xfId="18582" xr:uid="{00000000-0005-0000-0000-0000A7480000}"/>
    <cellStyle name="Normal 2 59 10 2" xfId="18583" xr:uid="{00000000-0005-0000-0000-0000A8480000}"/>
    <cellStyle name="Normal 2 59 10 3" xfId="18584" xr:uid="{00000000-0005-0000-0000-0000A9480000}"/>
    <cellStyle name="Normal 2 59 11" xfId="18585" xr:uid="{00000000-0005-0000-0000-0000AA480000}"/>
    <cellStyle name="Normal 2 59 11 2" xfId="18586" xr:uid="{00000000-0005-0000-0000-0000AB480000}"/>
    <cellStyle name="Normal 2 59 11 3" xfId="18587" xr:uid="{00000000-0005-0000-0000-0000AC480000}"/>
    <cellStyle name="Normal 2 59 12" xfId="18588" xr:uid="{00000000-0005-0000-0000-0000AD480000}"/>
    <cellStyle name="Normal 2 59 12 2" xfId="18589" xr:uid="{00000000-0005-0000-0000-0000AE480000}"/>
    <cellStyle name="Normal 2 59 12 3" xfId="18590" xr:uid="{00000000-0005-0000-0000-0000AF480000}"/>
    <cellStyle name="Normal 2 59 13" xfId="18591" xr:uid="{00000000-0005-0000-0000-0000B0480000}"/>
    <cellStyle name="Normal 2 59 13 2" xfId="18592" xr:uid="{00000000-0005-0000-0000-0000B1480000}"/>
    <cellStyle name="Normal 2 59 13 3" xfId="18593" xr:uid="{00000000-0005-0000-0000-0000B2480000}"/>
    <cellStyle name="Normal 2 59 14" xfId="18594" xr:uid="{00000000-0005-0000-0000-0000B3480000}"/>
    <cellStyle name="Normal 2 59 14 2" xfId="18595" xr:uid="{00000000-0005-0000-0000-0000B4480000}"/>
    <cellStyle name="Normal 2 59 14 3" xfId="18596" xr:uid="{00000000-0005-0000-0000-0000B5480000}"/>
    <cellStyle name="Normal 2 59 15" xfId="18597" xr:uid="{00000000-0005-0000-0000-0000B6480000}"/>
    <cellStyle name="Normal 2 59 15 2" xfId="18598" xr:uid="{00000000-0005-0000-0000-0000B7480000}"/>
    <cellStyle name="Normal 2 59 15 3" xfId="18599" xr:uid="{00000000-0005-0000-0000-0000B8480000}"/>
    <cellStyle name="Normal 2 59 16" xfId="18600" xr:uid="{00000000-0005-0000-0000-0000B9480000}"/>
    <cellStyle name="Normal 2 59 16 2" xfId="18601" xr:uid="{00000000-0005-0000-0000-0000BA480000}"/>
    <cellStyle name="Normal 2 59 16 3" xfId="18602" xr:uid="{00000000-0005-0000-0000-0000BB480000}"/>
    <cellStyle name="Normal 2 59 17" xfId="18603" xr:uid="{00000000-0005-0000-0000-0000BC480000}"/>
    <cellStyle name="Normal 2 59 17 2" xfId="18604" xr:uid="{00000000-0005-0000-0000-0000BD480000}"/>
    <cellStyle name="Normal 2 59 17 3" xfId="18605" xr:uid="{00000000-0005-0000-0000-0000BE480000}"/>
    <cellStyle name="Normal 2 59 18" xfId="18606" xr:uid="{00000000-0005-0000-0000-0000BF480000}"/>
    <cellStyle name="Normal 2 59 18 2" xfId="18607" xr:uid="{00000000-0005-0000-0000-0000C0480000}"/>
    <cellStyle name="Normal 2 59 18 3" xfId="18608" xr:uid="{00000000-0005-0000-0000-0000C1480000}"/>
    <cellStyle name="Normal 2 59 19" xfId="18609" xr:uid="{00000000-0005-0000-0000-0000C2480000}"/>
    <cellStyle name="Normal 2 59 19 2" xfId="18610" xr:uid="{00000000-0005-0000-0000-0000C3480000}"/>
    <cellStyle name="Normal 2 59 19 3" xfId="18611" xr:uid="{00000000-0005-0000-0000-0000C4480000}"/>
    <cellStyle name="Normal 2 59 2" xfId="18612" xr:uid="{00000000-0005-0000-0000-0000C5480000}"/>
    <cellStyle name="Normal 2 59 2 2" xfId="18613" xr:uid="{00000000-0005-0000-0000-0000C6480000}"/>
    <cellStyle name="Normal 2 59 2 3" xfId="18614" xr:uid="{00000000-0005-0000-0000-0000C7480000}"/>
    <cellStyle name="Normal 2 59 20" xfId="18615" xr:uid="{00000000-0005-0000-0000-0000C8480000}"/>
    <cellStyle name="Normal 2 59 20 2" xfId="18616" xr:uid="{00000000-0005-0000-0000-0000C9480000}"/>
    <cellStyle name="Normal 2 59 20 3" xfId="18617" xr:uid="{00000000-0005-0000-0000-0000CA480000}"/>
    <cellStyle name="Normal 2 59 21" xfId="18618" xr:uid="{00000000-0005-0000-0000-0000CB480000}"/>
    <cellStyle name="Normal 2 59 21 2" xfId="18619" xr:uid="{00000000-0005-0000-0000-0000CC480000}"/>
    <cellStyle name="Normal 2 59 21 3" xfId="18620" xr:uid="{00000000-0005-0000-0000-0000CD480000}"/>
    <cellStyle name="Normal 2 59 22" xfId="18621" xr:uid="{00000000-0005-0000-0000-0000CE480000}"/>
    <cellStyle name="Normal 2 59 22 2" xfId="18622" xr:uid="{00000000-0005-0000-0000-0000CF480000}"/>
    <cellStyle name="Normal 2 59 22 3" xfId="18623" xr:uid="{00000000-0005-0000-0000-0000D0480000}"/>
    <cellStyle name="Normal 2 59 23" xfId="18624" xr:uid="{00000000-0005-0000-0000-0000D1480000}"/>
    <cellStyle name="Normal 2 59 23 2" xfId="18625" xr:uid="{00000000-0005-0000-0000-0000D2480000}"/>
    <cellStyle name="Normal 2 59 23 3" xfId="18626" xr:uid="{00000000-0005-0000-0000-0000D3480000}"/>
    <cellStyle name="Normal 2 59 24" xfId="18627" xr:uid="{00000000-0005-0000-0000-0000D4480000}"/>
    <cellStyle name="Normal 2 59 24 2" xfId="18628" xr:uid="{00000000-0005-0000-0000-0000D5480000}"/>
    <cellStyle name="Normal 2 59 24 3" xfId="18629" xr:uid="{00000000-0005-0000-0000-0000D6480000}"/>
    <cellStyle name="Normal 2 59 25" xfId="18630" xr:uid="{00000000-0005-0000-0000-0000D7480000}"/>
    <cellStyle name="Normal 2 59 25 2" xfId="18631" xr:uid="{00000000-0005-0000-0000-0000D8480000}"/>
    <cellStyle name="Normal 2 59 25 3" xfId="18632" xr:uid="{00000000-0005-0000-0000-0000D9480000}"/>
    <cellStyle name="Normal 2 59 26" xfId="18633" xr:uid="{00000000-0005-0000-0000-0000DA480000}"/>
    <cellStyle name="Normal 2 59 26 2" xfId="18634" xr:uid="{00000000-0005-0000-0000-0000DB480000}"/>
    <cellStyle name="Normal 2 59 26 3" xfId="18635" xr:uid="{00000000-0005-0000-0000-0000DC480000}"/>
    <cellStyle name="Normal 2 59 27" xfId="18636" xr:uid="{00000000-0005-0000-0000-0000DD480000}"/>
    <cellStyle name="Normal 2 59 27 2" xfId="18637" xr:uid="{00000000-0005-0000-0000-0000DE480000}"/>
    <cellStyle name="Normal 2 59 27 3" xfId="18638" xr:uid="{00000000-0005-0000-0000-0000DF480000}"/>
    <cellStyle name="Normal 2 59 28" xfId="18639" xr:uid="{00000000-0005-0000-0000-0000E0480000}"/>
    <cellStyle name="Normal 2 59 28 2" xfId="18640" xr:uid="{00000000-0005-0000-0000-0000E1480000}"/>
    <cellStyle name="Normal 2 59 28 3" xfId="18641" xr:uid="{00000000-0005-0000-0000-0000E2480000}"/>
    <cellStyle name="Normal 2 59 29" xfId="18642" xr:uid="{00000000-0005-0000-0000-0000E3480000}"/>
    <cellStyle name="Normal 2 59 29 2" xfId="18643" xr:uid="{00000000-0005-0000-0000-0000E4480000}"/>
    <cellStyle name="Normal 2 59 29 3" xfId="18644" xr:uid="{00000000-0005-0000-0000-0000E5480000}"/>
    <cellStyle name="Normal 2 59 3" xfId="18645" xr:uid="{00000000-0005-0000-0000-0000E6480000}"/>
    <cellStyle name="Normal 2 59 3 2" xfId="18646" xr:uid="{00000000-0005-0000-0000-0000E7480000}"/>
    <cellStyle name="Normal 2 59 3 3" xfId="18647" xr:uid="{00000000-0005-0000-0000-0000E8480000}"/>
    <cellStyle name="Normal 2 59 30" xfId="18648" xr:uid="{00000000-0005-0000-0000-0000E9480000}"/>
    <cellStyle name="Normal 2 59 30 2" xfId="18649" xr:uid="{00000000-0005-0000-0000-0000EA480000}"/>
    <cellStyle name="Normal 2 59 30 3" xfId="18650" xr:uid="{00000000-0005-0000-0000-0000EB480000}"/>
    <cellStyle name="Normal 2 59 31" xfId="18651" xr:uid="{00000000-0005-0000-0000-0000EC480000}"/>
    <cellStyle name="Normal 2 59 31 2" xfId="18652" xr:uid="{00000000-0005-0000-0000-0000ED480000}"/>
    <cellStyle name="Normal 2 59 31 3" xfId="18653" xr:uid="{00000000-0005-0000-0000-0000EE480000}"/>
    <cellStyle name="Normal 2 59 32" xfId="18654" xr:uid="{00000000-0005-0000-0000-0000EF480000}"/>
    <cellStyle name="Normal 2 59 32 2" xfId="18655" xr:uid="{00000000-0005-0000-0000-0000F0480000}"/>
    <cellStyle name="Normal 2 59 32 3" xfId="18656" xr:uid="{00000000-0005-0000-0000-0000F1480000}"/>
    <cellStyle name="Normal 2 59 33" xfId="18657" xr:uid="{00000000-0005-0000-0000-0000F2480000}"/>
    <cellStyle name="Normal 2 59 34" xfId="18658" xr:uid="{00000000-0005-0000-0000-0000F3480000}"/>
    <cellStyle name="Normal 2 59 4" xfId="18659" xr:uid="{00000000-0005-0000-0000-0000F4480000}"/>
    <cellStyle name="Normal 2 59 4 2" xfId="18660" xr:uid="{00000000-0005-0000-0000-0000F5480000}"/>
    <cellStyle name="Normal 2 59 4 3" xfId="18661" xr:uid="{00000000-0005-0000-0000-0000F6480000}"/>
    <cellStyle name="Normal 2 59 5" xfId="18662" xr:uid="{00000000-0005-0000-0000-0000F7480000}"/>
    <cellStyle name="Normal 2 59 5 2" xfId="18663" xr:uid="{00000000-0005-0000-0000-0000F8480000}"/>
    <cellStyle name="Normal 2 59 5 3" xfId="18664" xr:uid="{00000000-0005-0000-0000-0000F9480000}"/>
    <cellStyle name="Normal 2 59 6" xfId="18665" xr:uid="{00000000-0005-0000-0000-0000FA480000}"/>
    <cellStyle name="Normal 2 59 6 2" xfId="18666" xr:uid="{00000000-0005-0000-0000-0000FB480000}"/>
    <cellStyle name="Normal 2 59 6 3" xfId="18667" xr:uid="{00000000-0005-0000-0000-0000FC480000}"/>
    <cellStyle name="Normal 2 59 7" xfId="18668" xr:uid="{00000000-0005-0000-0000-0000FD480000}"/>
    <cellStyle name="Normal 2 59 7 2" xfId="18669" xr:uid="{00000000-0005-0000-0000-0000FE480000}"/>
    <cellStyle name="Normal 2 59 7 3" xfId="18670" xr:uid="{00000000-0005-0000-0000-0000FF480000}"/>
    <cellStyle name="Normal 2 59 8" xfId="18671" xr:uid="{00000000-0005-0000-0000-000000490000}"/>
    <cellStyle name="Normal 2 59 8 2" xfId="18672" xr:uid="{00000000-0005-0000-0000-000001490000}"/>
    <cellStyle name="Normal 2 59 8 3" xfId="18673" xr:uid="{00000000-0005-0000-0000-000002490000}"/>
    <cellStyle name="Normal 2 59 9" xfId="18674" xr:uid="{00000000-0005-0000-0000-000003490000}"/>
    <cellStyle name="Normal 2 59 9 2" xfId="18675" xr:uid="{00000000-0005-0000-0000-000004490000}"/>
    <cellStyle name="Normal 2 59 9 3" xfId="18676" xr:uid="{00000000-0005-0000-0000-000005490000}"/>
    <cellStyle name="Normal 2 6" xfId="18677" xr:uid="{00000000-0005-0000-0000-000006490000}"/>
    <cellStyle name="Normal 2 6 10" xfId="18678" xr:uid="{00000000-0005-0000-0000-000007490000}"/>
    <cellStyle name="Normal 2 6 10 2" xfId="18679" xr:uid="{00000000-0005-0000-0000-000008490000}"/>
    <cellStyle name="Normal 2 6 10 3" xfId="18680" xr:uid="{00000000-0005-0000-0000-000009490000}"/>
    <cellStyle name="Normal 2 6 11" xfId="18681" xr:uid="{00000000-0005-0000-0000-00000A490000}"/>
    <cellStyle name="Normal 2 6 11 2" xfId="18682" xr:uid="{00000000-0005-0000-0000-00000B490000}"/>
    <cellStyle name="Normal 2 6 11 3" xfId="18683" xr:uid="{00000000-0005-0000-0000-00000C490000}"/>
    <cellStyle name="Normal 2 6 12" xfId="18684" xr:uid="{00000000-0005-0000-0000-00000D490000}"/>
    <cellStyle name="Normal 2 6 12 2" xfId="18685" xr:uid="{00000000-0005-0000-0000-00000E490000}"/>
    <cellStyle name="Normal 2 6 12 3" xfId="18686" xr:uid="{00000000-0005-0000-0000-00000F490000}"/>
    <cellStyle name="Normal 2 6 13" xfId="18687" xr:uid="{00000000-0005-0000-0000-000010490000}"/>
    <cellStyle name="Normal 2 6 13 2" xfId="18688" xr:uid="{00000000-0005-0000-0000-000011490000}"/>
    <cellStyle name="Normal 2 6 13 3" xfId="18689" xr:uid="{00000000-0005-0000-0000-000012490000}"/>
    <cellStyle name="Normal 2 6 14" xfId="18690" xr:uid="{00000000-0005-0000-0000-000013490000}"/>
    <cellStyle name="Normal 2 6 14 2" xfId="18691" xr:uid="{00000000-0005-0000-0000-000014490000}"/>
    <cellStyle name="Normal 2 6 14 3" xfId="18692" xr:uid="{00000000-0005-0000-0000-000015490000}"/>
    <cellStyle name="Normal 2 6 15" xfId="18693" xr:uid="{00000000-0005-0000-0000-000016490000}"/>
    <cellStyle name="Normal 2 6 15 2" xfId="18694" xr:uid="{00000000-0005-0000-0000-000017490000}"/>
    <cellStyle name="Normal 2 6 15 3" xfId="18695" xr:uid="{00000000-0005-0000-0000-000018490000}"/>
    <cellStyle name="Normal 2 6 16" xfId="18696" xr:uid="{00000000-0005-0000-0000-000019490000}"/>
    <cellStyle name="Normal 2 6 16 2" xfId="18697" xr:uid="{00000000-0005-0000-0000-00001A490000}"/>
    <cellStyle name="Normal 2 6 16 3" xfId="18698" xr:uid="{00000000-0005-0000-0000-00001B490000}"/>
    <cellStyle name="Normal 2 6 17" xfId="18699" xr:uid="{00000000-0005-0000-0000-00001C490000}"/>
    <cellStyle name="Normal 2 6 17 2" xfId="18700" xr:uid="{00000000-0005-0000-0000-00001D490000}"/>
    <cellStyle name="Normal 2 6 17 3" xfId="18701" xr:uid="{00000000-0005-0000-0000-00001E490000}"/>
    <cellStyle name="Normal 2 6 18" xfId="18702" xr:uid="{00000000-0005-0000-0000-00001F490000}"/>
    <cellStyle name="Normal 2 6 18 2" xfId="18703" xr:uid="{00000000-0005-0000-0000-000020490000}"/>
    <cellStyle name="Normal 2 6 18 3" xfId="18704" xr:uid="{00000000-0005-0000-0000-000021490000}"/>
    <cellStyle name="Normal 2 6 19" xfId="18705" xr:uid="{00000000-0005-0000-0000-000022490000}"/>
    <cellStyle name="Normal 2 6 19 2" xfId="18706" xr:uid="{00000000-0005-0000-0000-000023490000}"/>
    <cellStyle name="Normal 2 6 19 3" xfId="18707" xr:uid="{00000000-0005-0000-0000-000024490000}"/>
    <cellStyle name="Normal 2 6 2" xfId="18708" xr:uid="{00000000-0005-0000-0000-000025490000}"/>
    <cellStyle name="Normal 2 6 2 2" xfId="18709" xr:uid="{00000000-0005-0000-0000-000026490000}"/>
    <cellStyle name="Normal 2 6 2 2 2" xfId="18710" xr:uid="{00000000-0005-0000-0000-000027490000}"/>
    <cellStyle name="Normal 2 6 2 2 3" xfId="18711" xr:uid="{00000000-0005-0000-0000-000028490000}"/>
    <cellStyle name="Normal 2 6 2 2 4" xfId="18712" xr:uid="{00000000-0005-0000-0000-000029490000}"/>
    <cellStyle name="Normal 2 6 2 2 5" xfId="18713" xr:uid="{00000000-0005-0000-0000-00002A490000}"/>
    <cellStyle name="Normal 2 6 2 2 6" xfId="18714" xr:uid="{00000000-0005-0000-0000-00002B490000}"/>
    <cellStyle name="Normal 2 6 2 2 7" xfId="18715" xr:uid="{00000000-0005-0000-0000-00002C490000}"/>
    <cellStyle name="Normal 2 6 2 2 8" xfId="18716" xr:uid="{00000000-0005-0000-0000-00002D490000}"/>
    <cellStyle name="Normal 2 6 2 2 9" xfId="18717" xr:uid="{00000000-0005-0000-0000-00002E490000}"/>
    <cellStyle name="Normal 2 6 2 3" xfId="18718" xr:uid="{00000000-0005-0000-0000-00002F490000}"/>
    <cellStyle name="Normal 2 6 2 3 2" xfId="18719" xr:uid="{00000000-0005-0000-0000-000030490000}"/>
    <cellStyle name="Normal 2 6 2 3 3" xfId="18720" xr:uid="{00000000-0005-0000-0000-000031490000}"/>
    <cellStyle name="Normal 2 6 2 4" xfId="18721" xr:uid="{00000000-0005-0000-0000-000032490000}"/>
    <cellStyle name="Normal 2 6 2 4 2" xfId="18722" xr:uid="{00000000-0005-0000-0000-000033490000}"/>
    <cellStyle name="Normal 2 6 2 4 3" xfId="18723" xr:uid="{00000000-0005-0000-0000-000034490000}"/>
    <cellStyle name="Normal 2 6 2 5" xfId="18724" xr:uid="{00000000-0005-0000-0000-000035490000}"/>
    <cellStyle name="Normal 2 6 2 5 2" xfId="18725" xr:uid="{00000000-0005-0000-0000-000036490000}"/>
    <cellStyle name="Normal 2 6 2 5 3" xfId="18726" xr:uid="{00000000-0005-0000-0000-000037490000}"/>
    <cellStyle name="Normal 2 6 2 6" xfId="18727" xr:uid="{00000000-0005-0000-0000-000038490000}"/>
    <cellStyle name="Normal 2 6 2 6 2" xfId="18728" xr:uid="{00000000-0005-0000-0000-000039490000}"/>
    <cellStyle name="Normal 2 6 2 6 3" xfId="18729" xr:uid="{00000000-0005-0000-0000-00003A490000}"/>
    <cellStyle name="Normal 2 6 2 7" xfId="18730" xr:uid="{00000000-0005-0000-0000-00003B490000}"/>
    <cellStyle name="Normal 2 6 2 7 2" xfId="18731" xr:uid="{00000000-0005-0000-0000-00003C490000}"/>
    <cellStyle name="Normal 2 6 2 7 3" xfId="18732" xr:uid="{00000000-0005-0000-0000-00003D490000}"/>
    <cellStyle name="Normal 2 6 20" xfId="18733" xr:uid="{00000000-0005-0000-0000-00003E490000}"/>
    <cellStyle name="Normal 2 6 20 2" xfId="18734" xr:uid="{00000000-0005-0000-0000-00003F490000}"/>
    <cellStyle name="Normal 2 6 20 3" xfId="18735" xr:uid="{00000000-0005-0000-0000-000040490000}"/>
    <cellStyle name="Normal 2 6 21" xfId="18736" xr:uid="{00000000-0005-0000-0000-000041490000}"/>
    <cellStyle name="Normal 2 6 21 2" xfId="18737" xr:uid="{00000000-0005-0000-0000-000042490000}"/>
    <cellStyle name="Normal 2 6 21 3" xfId="18738" xr:uid="{00000000-0005-0000-0000-000043490000}"/>
    <cellStyle name="Normal 2 6 22" xfId="18739" xr:uid="{00000000-0005-0000-0000-000044490000}"/>
    <cellStyle name="Normal 2 6 22 2" xfId="18740" xr:uid="{00000000-0005-0000-0000-000045490000}"/>
    <cellStyle name="Normal 2 6 22 3" xfId="18741" xr:uid="{00000000-0005-0000-0000-000046490000}"/>
    <cellStyle name="Normal 2 6 23" xfId="18742" xr:uid="{00000000-0005-0000-0000-000047490000}"/>
    <cellStyle name="Normal 2 6 23 2" xfId="18743" xr:uid="{00000000-0005-0000-0000-000048490000}"/>
    <cellStyle name="Normal 2 6 23 3" xfId="18744" xr:uid="{00000000-0005-0000-0000-000049490000}"/>
    <cellStyle name="Normal 2 6 24" xfId="18745" xr:uid="{00000000-0005-0000-0000-00004A490000}"/>
    <cellStyle name="Normal 2 6 24 2" xfId="18746" xr:uid="{00000000-0005-0000-0000-00004B490000}"/>
    <cellStyle name="Normal 2 6 24 3" xfId="18747" xr:uid="{00000000-0005-0000-0000-00004C490000}"/>
    <cellStyle name="Normal 2 6 25" xfId="18748" xr:uid="{00000000-0005-0000-0000-00004D490000}"/>
    <cellStyle name="Normal 2 6 25 2" xfId="18749" xr:uid="{00000000-0005-0000-0000-00004E490000}"/>
    <cellStyle name="Normal 2 6 25 3" xfId="18750" xr:uid="{00000000-0005-0000-0000-00004F490000}"/>
    <cellStyle name="Normal 2 6 26" xfId="18751" xr:uid="{00000000-0005-0000-0000-000050490000}"/>
    <cellStyle name="Normal 2 6 26 2" xfId="18752" xr:uid="{00000000-0005-0000-0000-000051490000}"/>
    <cellStyle name="Normal 2 6 26 3" xfId="18753" xr:uid="{00000000-0005-0000-0000-000052490000}"/>
    <cellStyle name="Normal 2 6 27" xfId="18754" xr:uid="{00000000-0005-0000-0000-000053490000}"/>
    <cellStyle name="Normal 2 6 27 2" xfId="18755" xr:uid="{00000000-0005-0000-0000-000054490000}"/>
    <cellStyle name="Normal 2 6 27 3" xfId="18756" xr:uid="{00000000-0005-0000-0000-000055490000}"/>
    <cellStyle name="Normal 2 6 28" xfId="18757" xr:uid="{00000000-0005-0000-0000-000056490000}"/>
    <cellStyle name="Normal 2 6 28 2" xfId="18758" xr:uid="{00000000-0005-0000-0000-000057490000}"/>
    <cellStyle name="Normal 2 6 28 3" xfId="18759" xr:uid="{00000000-0005-0000-0000-000058490000}"/>
    <cellStyle name="Normal 2 6 29" xfId="18760" xr:uid="{00000000-0005-0000-0000-000059490000}"/>
    <cellStyle name="Normal 2 6 29 2" xfId="18761" xr:uid="{00000000-0005-0000-0000-00005A490000}"/>
    <cellStyle name="Normal 2 6 29 3" xfId="18762" xr:uid="{00000000-0005-0000-0000-00005B490000}"/>
    <cellStyle name="Normal 2 6 3" xfId="18763" xr:uid="{00000000-0005-0000-0000-00005C490000}"/>
    <cellStyle name="Normal 2 6 3 2" xfId="18764" xr:uid="{00000000-0005-0000-0000-00005D490000}"/>
    <cellStyle name="Normal 2 6 3 2 2" xfId="18765" xr:uid="{00000000-0005-0000-0000-00005E490000}"/>
    <cellStyle name="Normal 2 6 3 2 3" xfId="18766" xr:uid="{00000000-0005-0000-0000-00005F490000}"/>
    <cellStyle name="Normal 2 6 3 2 4" xfId="18767" xr:uid="{00000000-0005-0000-0000-000060490000}"/>
    <cellStyle name="Normal 2 6 3 2 5" xfId="18768" xr:uid="{00000000-0005-0000-0000-000061490000}"/>
    <cellStyle name="Normal 2 6 3 2 6" xfId="18769" xr:uid="{00000000-0005-0000-0000-000062490000}"/>
    <cellStyle name="Normal 2 6 3 2 7" xfId="18770" xr:uid="{00000000-0005-0000-0000-000063490000}"/>
    <cellStyle name="Normal 2 6 3 2 8" xfId="18771" xr:uid="{00000000-0005-0000-0000-000064490000}"/>
    <cellStyle name="Normal 2 6 3 2 9" xfId="18772" xr:uid="{00000000-0005-0000-0000-000065490000}"/>
    <cellStyle name="Normal 2 6 3 3" xfId="18773" xr:uid="{00000000-0005-0000-0000-000066490000}"/>
    <cellStyle name="Normal 2 6 3 3 2" xfId="18774" xr:uid="{00000000-0005-0000-0000-000067490000}"/>
    <cellStyle name="Normal 2 6 3 3 3" xfId="18775" xr:uid="{00000000-0005-0000-0000-000068490000}"/>
    <cellStyle name="Normal 2 6 3 4" xfId="18776" xr:uid="{00000000-0005-0000-0000-000069490000}"/>
    <cellStyle name="Normal 2 6 3 4 2" xfId="18777" xr:uid="{00000000-0005-0000-0000-00006A490000}"/>
    <cellStyle name="Normal 2 6 3 4 3" xfId="18778" xr:uid="{00000000-0005-0000-0000-00006B490000}"/>
    <cellStyle name="Normal 2 6 3 5" xfId="18779" xr:uid="{00000000-0005-0000-0000-00006C490000}"/>
    <cellStyle name="Normal 2 6 3 5 2" xfId="18780" xr:uid="{00000000-0005-0000-0000-00006D490000}"/>
    <cellStyle name="Normal 2 6 3 5 3" xfId="18781" xr:uid="{00000000-0005-0000-0000-00006E490000}"/>
    <cellStyle name="Normal 2 6 3 6" xfId="18782" xr:uid="{00000000-0005-0000-0000-00006F490000}"/>
    <cellStyle name="Normal 2 6 3 6 2" xfId="18783" xr:uid="{00000000-0005-0000-0000-000070490000}"/>
    <cellStyle name="Normal 2 6 3 6 3" xfId="18784" xr:uid="{00000000-0005-0000-0000-000071490000}"/>
    <cellStyle name="Normal 2 6 3 7" xfId="18785" xr:uid="{00000000-0005-0000-0000-000072490000}"/>
    <cellStyle name="Normal 2 6 3 7 2" xfId="18786" xr:uid="{00000000-0005-0000-0000-000073490000}"/>
    <cellStyle name="Normal 2 6 3 7 3" xfId="18787" xr:uid="{00000000-0005-0000-0000-000074490000}"/>
    <cellStyle name="Normal 2 6 30" xfId="18788" xr:uid="{00000000-0005-0000-0000-000075490000}"/>
    <cellStyle name="Normal 2 6 30 2" xfId="18789" xr:uid="{00000000-0005-0000-0000-000076490000}"/>
    <cellStyle name="Normal 2 6 30 3" xfId="18790" xr:uid="{00000000-0005-0000-0000-000077490000}"/>
    <cellStyle name="Normal 2 6 31" xfId="18791" xr:uid="{00000000-0005-0000-0000-000078490000}"/>
    <cellStyle name="Normal 2 6 31 2" xfId="18792" xr:uid="{00000000-0005-0000-0000-000079490000}"/>
    <cellStyle name="Normal 2 6 31 3" xfId="18793" xr:uid="{00000000-0005-0000-0000-00007A490000}"/>
    <cellStyle name="Normal 2 6 32" xfId="18794" xr:uid="{00000000-0005-0000-0000-00007B490000}"/>
    <cellStyle name="Normal 2 6 32 2" xfId="18795" xr:uid="{00000000-0005-0000-0000-00007C490000}"/>
    <cellStyle name="Normal 2 6 32 3" xfId="18796" xr:uid="{00000000-0005-0000-0000-00007D490000}"/>
    <cellStyle name="Normal 2 6 33" xfId="18797" xr:uid="{00000000-0005-0000-0000-00007E490000}"/>
    <cellStyle name="Normal 2 6 34" xfId="18798" xr:uid="{00000000-0005-0000-0000-00007F490000}"/>
    <cellStyle name="Normal 2 6 34 2" xfId="18799" xr:uid="{00000000-0005-0000-0000-000080490000}"/>
    <cellStyle name="Normal 2 6 34 3" xfId="18800" xr:uid="{00000000-0005-0000-0000-000081490000}"/>
    <cellStyle name="Normal 2 6 35" xfId="18801" xr:uid="{00000000-0005-0000-0000-000082490000}"/>
    <cellStyle name="Normal 2 6 35 2" xfId="18802" xr:uid="{00000000-0005-0000-0000-000083490000}"/>
    <cellStyle name="Normal 2 6 35 3" xfId="18803" xr:uid="{00000000-0005-0000-0000-000084490000}"/>
    <cellStyle name="Normal 2 6 36" xfId="18804" xr:uid="{00000000-0005-0000-0000-000085490000}"/>
    <cellStyle name="Normal 2 6 36 2" xfId="18805" xr:uid="{00000000-0005-0000-0000-000086490000}"/>
    <cellStyle name="Normal 2 6 36 3" xfId="18806" xr:uid="{00000000-0005-0000-0000-000087490000}"/>
    <cellStyle name="Normal 2 6 37" xfId="18807" xr:uid="{00000000-0005-0000-0000-000088490000}"/>
    <cellStyle name="Normal 2 6 37 2" xfId="18808" xr:uid="{00000000-0005-0000-0000-000089490000}"/>
    <cellStyle name="Normal 2 6 37 3" xfId="18809" xr:uid="{00000000-0005-0000-0000-00008A490000}"/>
    <cellStyle name="Normal 2 6 38" xfId="18810" xr:uid="{00000000-0005-0000-0000-00008B490000}"/>
    <cellStyle name="Normal 2 6 38 2" xfId="18811" xr:uid="{00000000-0005-0000-0000-00008C490000}"/>
    <cellStyle name="Normal 2 6 38 3" xfId="18812" xr:uid="{00000000-0005-0000-0000-00008D490000}"/>
    <cellStyle name="Normal 2 6 39" xfId="30351" xr:uid="{00000000-0005-0000-0000-00008E490000}"/>
    <cellStyle name="Normal 2 6 4" xfId="18813" xr:uid="{00000000-0005-0000-0000-00008F490000}"/>
    <cellStyle name="Normal 2 6 4 2" xfId="18814" xr:uid="{00000000-0005-0000-0000-000090490000}"/>
    <cellStyle name="Normal 2 6 4 2 2" xfId="18815" xr:uid="{00000000-0005-0000-0000-000091490000}"/>
    <cellStyle name="Normal 2 6 4 2 3" xfId="18816" xr:uid="{00000000-0005-0000-0000-000092490000}"/>
    <cellStyle name="Normal 2 6 4 2 4" xfId="18817" xr:uid="{00000000-0005-0000-0000-000093490000}"/>
    <cellStyle name="Normal 2 6 4 2 5" xfId="18818" xr:uid="{00000000-0005-0000-0000-000094490000}"/>
    <cellStyle name="Normal 2 6 4 2 6" xfId="18819" xr:uid="{00000000-0005-0000-0000-000095490000}"/>
    <cellStyle name="Normal 2 6 4 2 7" xfId="18820" xr:uid="{00000000-0005-0000-0000-000096490000}"/>
    <cellStyle name="Normal 2 6 4 2 8" xfId="18821" xr:uid="{00000000-0005-0000-0000-000097490000}"/>
    <cellStyle name="Normal 2 6 4 2 9" xfId="18822" xr:uid="{00000000-0005-0000-0000-000098490000}"/>
    <cellStyle name="Normal 2 6 4 3" xfId="18823" xr:uid="{00000000-0005-0000-0000-000099490000}"/>
    <cellStyle name="Normal 2 6 4 3 2" xfId="18824" xr:uid="{00000000-0005-0000-0000-00009A490000}"/>
    <cellStyle name="Normal 2 6 4 3 3" xfId="18825" xr:uid="{00000000-0005-0000-0000-00009B490000}"/>
    <cellStyle name="Normal 2 6 4 4" xfId="18826" xr:uid="{00000000-0005-0000-0000-00009C490000}"/>
    <cellStyle name="Normal 2 6 4 4 2" xfId="18827" xr:uid="{00000000-0005-0000-0000-00009D490000}"/>
    <cellStyle name="Normal 2 6 4 4 3" xfId="18828" xr:uid="{00000000-0005-0000-0000-00009E490000}"/>
    <cellStyle name="Normal 2 6 4 5" xfId="18829" xr:uid="{00000000-0005-0000-0000-00009F490000}"/>
    <cellStyle name="Normal 2 6 4 5 2" xfId="18830" xr:uid="{00000000-0005-0000-0000-0000A0490000}"/>
    <cellStyle name="Normal 2 6 4 5 3" xfId="18831" xr:uid="{00000000-0005-0000-0000-0000A1490000}"/>
    <cellStyle name="Normal 2 6 4 6" xfId="18832" xr:uid="{00000000-0005-0000-0000-0000A2490000}"/>
    <cellStyle name="Normal 2 6 4 6 2" xfId="18833" xr:uid="{00000000-0005-0000-0000-0000A3490000}"/>
    <cellStyle name="Normal 2 6 4 6 3" xfId="18834" xr:uid="{00000000-0005-0000-0000-0000A4490000}"/>
    <cellStyle name="Normal 2 6 4 7" xfId="18835" xr:uid="{00000000-0005-0000-0000-0000A5490000}"/>
    <cellStyle name="Normal 2 6 4 7 2" xfId="18836" xr:uid="{00000000-0005-0000-0000-0000A6490000}"/>
    <cellStyle name="Normal 2 6 4 7 3" xfId="18837" xr:uid="{00000000-0005-0000-0000-0000A7490000}"/>
    <cellStyle name="Normal 2 6 5" xfId="18838" xr:uid="{00000000-0005-0000-0000-0000A8490000}"/>
    <cellStyle name="Normal 2 6 5 2" xfId="18839" xr:uid="{00000000-0005-0000-0000-0000A9490000}"/>
    <cellStyle name="Normal 2 6 5 2 2" xfId="18840" xr:uid="{00000000-0005-0000-0000-0000AA490000}"/>
    <cellStyle name="Normal 2 6 5 2 3" xfId="18841" xr:uid="{00000000-0005-0000-0000-0000AB490000}"/>
    <cellStyle name="Normal 2 6 5 2 4" xfId="18842" xr:uid="{00000000-0005-0000-0000-0000AC490000}"/>
    <cellStyle name="Normal 2 6 5 2 5" xfId="18843" xr:uid="{00000000-0005-0000-0000-0000AD490000}"/>
    <cellStyle name="Normal 2 6 5 2 6" xfId="18844" xr:uid="{00000000-0005-0000-0000-0000AE490000}"/>
    <cellStyle name="Normal 2 6 5 2 7" xfId="18845" xr:uid="{00000000-0005-0000-0000-0000AF490000}"/>
    <cellStyle name="Normal 2 6 5 2 8" xfId="18846" xr:uid="{00000000-0005-0000-0000-0000B0490000}"/>
    <cellStyle name="Normal 2 6 5 2 9" xfId="18847" xr:uid="{00000000-0005-0000-0000-0000B1490000}"/>
    <cellStyle name="Normal 2 6 5 3" xfId="18848" xr:uid="{00000000-0005-0000-0000-0000B2490000}"/>
    <cellStyle name="Normal 2 6 5 3 2" xfId="18849" xr:uid="{00000000-0005-0000-0000-0000B3490000}"/>
    <cellStyle name="Normal 2 6 5 3 3" xfId="18850" xr:uid="{00000000-0005-0000-0000-0000B4490000}"/>
    <cellStyle name="Normal 2 6 5 4" xfId="18851" xr:uid="{00000000-0005-0000-0000-0000B5490000}"/>
    <cellStyle name="Normal 2 6 5 4 2" xfId="18852" xr:uid="{00000000-0005-0000-0000-0000B6490000}"/>
    <cellStyle name="Normal 2 6 5 4 3" xfId="18853" xr:uid="{00000000-0005-0000-0000-0000B7490000}"/>
    <cellStyle name="Normal 2 6 5 5" xfId="18854" xr:uid="{00000000-0005-0000-0000-0000B8490000}"/>
    <cellStyle name="Normal 2 6 5 5 2" xfId="18855" xr:uid="{00000000-0005-0000-0000-0000B9490000}"/>
    <cellStyle name="Normal 2 6 5 5 3" xfId="18856" xr:uid="{00000000-0005-0000-0000-0000BA490000}"/>
    <cellStyle name="Normal 2 6 5 6" xfId="18857" xr:uid="{00000000-0005-0000-0000-0000BB490000}"/>
    <cellStyle name="Normal 2 6 5 6 2" xfId="18858" xr:uid="{00000000-0005-0000-0000-0000BC490000}"/>
    <cellStyle name="Normal 2 6 5 6 3" xfId="18859" xr:uid="{00000000-0005-0000-0000-0000BD490000}"/>
    <cellStyle name="Normal 2 6 5 7" xfId="18860" xr:uid="{00000000-0005-0000-0000-0000BE490000}"/>
    <cellStyle name="Normal 2 6 5 7 2" xfId="18861" xr:uid="{00000000-0005-0000-0000-0000BF490000}"/>
    <cellStyle name="Normal 2 6 5 7 3" xfId="18862" xr:uid="{00000000-0005-0000-0000-0000C0490000}"/>
    <cellStyle name="Normal 2 6 6" xfId="18863" xr:uid="{00000000-0005-0000-0000-0000C1490000}"/>
    <cellStyle name="Normal 2 6 6 2" xfId="18864" xr:uid="{00000000-0005-0000-0000-0000C2490000}"/>
    <cellStyle name="Normal 2 6 6 2 2" xfId="18865" xr:uid="{00000000-0005-0000-0000-0000C3490000}"/>
    <cellStyle name="Normal 2 6 6 2 3" xfId="18866" xr:uid="{00000000-0005-0000-0000-0000C4490000}"/>
    <cellStyle name="Normal 2 6 6 2 4" xfId="18867" xr:uid="{00000000-0005-0000-0000-0000C5490000}"/>
    <cellStyle name="Normal 2 6 6 2 5" xfId="18868" xr:uid="{00000000-0005-0000-0000-0000C6490000}"/>
    <cellStyle name="Normal 2 6 6 2 6" xfId="18869" xr:uid="{00000000-0005-0000-0000-0000C7490000}"/>
    <cellStyle name="Normal 2 6 6 2 7" xfId="18870" xr:uid="{00000000-0005-0000-0000-0000C8490000}"/>
    <cellStyle name="Normal 2 6 6 2 8" xfId="18871" xr:uid="{00000000-0005-0000-0000-0000C9490000}"/>
    <cellStyle name="Normal 2 6 6 2 9" xfId="18872" xr:uid="{00000000-0005-0000-0000-0000CA490000}"/>
    <cellStyle name="Normal 2 6 6 3" xfId="18873" xr:uid="{00000000-0005-0000-0000-0000CB490000}"/>
    <cellStyle name="Normal 2 6 6 3 2" xfId="18874" xr:uid="{00000000-0005-0000-0000-0000CC490000}"/>
    <cellStyle name="Normal 2 6 6 3 3" xfId="18875" xr:uid="{00000000-0005-0000-0000-0000CD490000}"/>
    <cellStyle name="Normal 2 6 6 4" xfId="18876" xr:uid="{00000000-0005-0000-0000-0000CE490000}"/>
    <cellStyle name="Normal 2 6 6 4 2" xfId="18877" xr:uid="{00000000-0005-0000-0000-0000CF490000}"/>
    <cellStyle name="Normal 2 6 6 4 3" xfId="18878" xr:uid="{00000000-0005-0000-0000-0000D0490000}"/>
    <cellStyle name="Normal 2 6 6 5" xfId="18879" xr:uid="{00000000-0005-0000-0000-0000D1490000}"/>
    <cellStyle name="Normal 2 6 6 5 2" xfId="18880" xr:uid="{00000000-0005-0000-0000-0000D2490000}"/>
    <cellStyle name="Normal 2 6 6 5 3" xfId="18881" xr:uid="{00000000-0005-0000-0000-0000D3490000}"/>
    <cellStyle name="Normal 2 6 6 6" xfId="18882" xr:uid="{00000000-0005-0000-0000-0000D4490000}"/>
    <cellStyle name="Normal 2 6 6 6 2" xfId="18883" xr:uid="{00000000-0005-0000-0000-0000D5490000}"/>
    <cellStyle name="Normal 2 6 6 6 3" xfId="18884" xr:uid="{00000000-0005-0000-0000-0000D6490000}"/>
    <cellStyle name="Normal 2 6 6 7" xfId="18885" xr:uid="{00000000-0005-0000-0000-0000D7490000}"/>
    <cellStyle name="Normal 2 6 6 7 2" xfId="18886" xr:uid="{00000000-0005-0000-0000-0000D8490000}"/>
    <cellStyle name="Normal 2 6 6 7 3" xfId="18887" xr:uid="{00000000-0005-0000-0000-0000D9490000}"/>
    <cellStyle name="Normal 2 6 7" xfId="18888" xr:uid="{00000000-0005-0000-0000-0000DA490000}"/>
    <cellStyle name="Normal 2 6 7 2" xfId="18889" xr:uid="{00000000-0005-0000-0000-0000DB490000}"/>
    <cellStyle name="Normal 2 6 7 2 2" xfId="18890" xr:uid="{00000000-0005-0000-0000-0000DC490000}"/>
    <cellStyle name="Normal 2 6 7 2 3" xfId="18891" xr:uid="{00000000-0005-0000-0000-0000DD490000}"/>
    <cellStyle name="Normal 2 6 7 2 4" xfId="18892" xr:uid="{00000000-0005-0000-0000-0000DE490000}"/>
    <cellStyle name="Normal 2 6 7 2 5" xfId="18893" xr:uid="{00000000-0005-0000-0000-0000DF490000}"/>
    <cellStyle name="Normal 2 6 7 2 6" xfId="18894" xr:uid="{00000000-0005-0000-0000-0000E0490000}"/>
    <cellStyle name="Normal 2 6 7 2 7" xfId="18895" xr:uid="{00000000-0005-0000-0000-0000E1490000}"/>
    <cellStyle name="Normal 2 6 7 2 8" xfId="18896" xr:uid="{00000000-0005-0000-0000-0000E2490000}"/>
    <cellStyle name="Normal 2 6 7 2 9" xfId="18897" xr:uid="{00000000-0005-0000-0000-0000E3490000}"/>
    <cellStyle name="Normal 2 6 7 3" xfId="18898" xr:uid="{00000000-0005-0000-0000-0000E4490000}"/>
    <cellStyle name="Normal 2 6 7 3 2" xfId="18899" xr:uid="{00000000-0005-0000-0000-0000E5490000}"/>
    <cellStyle name="Normal 2 6 7 3 3" xfId="18900" xr:uid="{00000000-0005-0000-0000-0000E6490000}"/>
    <cellStyle name="Normal 2 6 7 4" xfId="18901" xr:uid="{00000000-0005-0000-0000-0000E7490000}"/>
    <cellStyle name="Normal 2 6 7 4 2" xfId="18902" xr:uid="{00000000-0005-0000-0000-0000E8490000}"/>
    <cellStyle name="Normal 2 6 7 4 3" xfId="18903" xr:uid="{00000000-0005-0000-0000-0000E9490000}"/>
    <cellStyle name="Normal 2 6 7 5" xfId="18904" xr:uid="{00000000-0005-0000-0000-0000EA490000}"/>
    <cellStyle name="Normal 2 6 7 5 2" xfId="18905" xr:uid="{00000000-0005-0000-0000-0000EB490000}"/>
    <cellStyle name="Normal 2 6 7 5 3" xfId="18906" xr:uid="{00000000-0005-0000-0000-0000EC490000}"/>
    <cellStyle name="Normal 2 6 7 6" xfId="18907" xr:uid="{00000000-0005-0000-0000-0000ED490000}"/>
    <cellStyle name="Normal 2 6 7 6 2" xfId="18908" xr:uid="{00000000-0005-0000-0000-0000EE490000}"/>
    <cellStyle name="Normal 2 6 7 6 3" xfId="18909" xr:uid="{00000000-0005-0000-0000-0000EF490000}"/>
    <cellStyle name="Normal 2 6 7 7" xfId="18910" xr:uid="{00000000-0005-0000-0000-0000F0490000}"/>
    <cellStyle name="Normal 2 6 7 7 2" xfId="18911" xr:uid="{00000000-0005-0000-0000-0000F1490000}"/>
    <cellStyle name="Normal 2 6 7 7 3" xfId="18912" xr:uid="{00000000-0005-0000-0000-0000F2490000}"/>
    <cellStyle name="Normal 2 6 8" xfId="18913" xr:uid="{00000000-0005-0000-0000-0000F3490000}"/>
    <cellStyle name="Normal 2 6 8 2" xfId="18914" xr:uid="{00000000-0005-0000-0000-0000F4490000}"/>
    <cellStyle name="Normal 2 6 8 3" xfId="18915" xr:uid="{00000000-0005-0000-0000-0000F5490000}"/>
    <cellStyle name="Normal 2 6 9" xfId="18916" xr:uid="{00000000-0005-0000-0000-0000F6490000}"/>
    <cellStyle name="Normal 2 6 9 2" xfId="18917" xr:uid="{00000000-0005-0000-0000-0000F7490000}"/>
    <cellStyle name="Normal 2 6 9 3" xfId="18918" xr:uid="{00000000-0005-0000-0000-0000F8490000}"/>
    <cellStyle name="Normal 2 60" xfId="18919" xr:uid="{00000000-0005-0000-0000-0000F9490000}"/>
    <cellStyle name="Normal 2 60 10" xfId="18920" xr:uid="{00000000-0005-0000-0000-0000FA490000}"/>
    <cellStyle name="Normal 2 60 10 2" xfId="18921" xr:uid="{00000000-0005-0000-0000-0000FB490000}"/>
    <cellStyle name="Normal 2 60 10 3" xfId="18922" xr:uid="{00000000-0005-0000-0000-0000FC490000}"/>
    <cellStyle name="Normal 2 60 11" xfId="18923" xr:uid="{00000000-0005-0000-0000-0000FD490000}"/>
    <cellStyle name="Normal 2 60 11 2" xfId="18924" xr:uid="{00000000-0005-0000-0000-0000FE490000}"/>
    <cellStyle name="Normal 2 60 11 3" xfId="18925" xr:uid="{00000000-0005-0000-0000-0000FF490000}"/>
    <cellStyle name="Normal 2 60 12" xfId="18926" xr:uid="{00000000-0005-0000-0000-0000004A0000}"/>
    <cellStyle name="Normal 2 60 12 2" xfId="18927" xr:uid="{00000000-0005-0000-0000-0000014A0000}"/>
    <cellStyle name="Normal 2 60 12 3" xfId="18928" xr:uid="{00000000-0005-0000-0000-0000024A0000}"/>
    <cellStyle name="Normal 2 60 13" xfId="18929" xr:uid="{00000000-0005-0000-0000-0000034A0000}"/>
    <cellStyle name="Normal 2 60 13 2" xfId="18930" xr:uid="{00000000-0005-0000-0000-0000044A0000}"/>
    <cellStyle name="Normal 2 60 13 3" xfId="18931" xr:uid="{00000000-0005-0000-0000-0000054A0000}"/>
    <cellStyle name="Normal 2 60 14" xfId="18932" xr:uid="{00000000-0005-0000-0000-0000064A0000}"/>
    <cellStyle name="Normal 2 60 14 2" xfId="18933" xr:uid="{00000000-0005-0000-0000-0000074A0000}"/>
    <cellStyle name="Normal 2 60 14 3" xfId="18934" xr:uid="{00000000-0005-0000-0000-0000084A0000}"/>
    <cellStyle name="Normal 2 60 15" xfId="18935" xr:uid="{00000000-0005-0000-0000-0000094A0000}"/>
    <cellStyle name="Normal 2 60 15 2" xfId="18936" xr:uid="{00000000-0005-0000-0000-00000A4A0000}"/>
    <cellStyle name="Normal 2 60 15 3" xfId="18937" xr:uid="{00000000-0005-0000-0000-00000B4A0000}"/>
    <cellStyle name="Normal 2 60 16" xfId="18938" xr:uid="{00000000-0005-0000-0000-00000C4A0000}"/>
    <cellStyle name="Normal 2 60 16 2" xfId="18939" xr:uid="{00000000-0005-0000-0000-00000D4A0000}"/>
    <cellStyle name="Normal 2 60 16 3" xfId="18940" xr:uid="{00000000-0005-0000-0000-00000E4A0000}"/>
    <cellStyle name="Normal 2 60 17" xfId="18941" xr:uid="{00000000-0005-0000-0000-00000F4A0000}"/>
    <cellStyle name="Normal 2 60 17 2" xfId="18942" xr:uid="{00000000-0005-0000-0000-0000104A0000}"/>
    <cellStyle name="Normal 2 60 17 3" xfId="18943" xr:uid="{00000000-0005-0000-0000-0000114A0000}"/>
    <cellStyle name="Normal 2 60 18" xfId="18944" xr:uid="{00000000-0005-0000-0000-0000124A0000}"/>
    <cellStyle name="Normal 2 60 18 2" xfId="18945" xr:uid="{00000000-0005-0000-0000-0000134A0000}"/>
    <cellStyle name="Normal 2 60 18 3" xfId="18946" xr:uid="{00000000-0005-0000-0000-0000144A0000}"/>
    <cellStyle name="Normal 2 60 19" xfId="18947" xr:uid="{00000000-0005-0000-0000-0000154A0000}"/>
    <cellStyle name="Normal 2 60 19 2" xfId="18948" xr:uid="{00000000-0005-0000-0000-0000164A0000}"/>
    <cellStyle name="Normal 2 60 19 3" xfId="18949" xr:uid="{00000000-0005-0000-0000-0000174A0000}"/>
    <cellStyle name="Normal 2 60 2" xfId="18950" xr:uid="{00000000-0005-0000-0000-0000184A0000}"/>
    <cellStyle name="Normal 2 60 2 2" xfId="18951" xr:uid="{00000000-0005-0000-0000-0000194A0000}"/>
    <cellStyle name="Normal 2 60 2 3" xfId="18952" xr:uid="{00000000-0005-0000-0000-00001A4A0000}"/>
    <cellStyle name="Normal 2 60 20" xfId="18953" xr:uid="{00000000-0005-0000-0000-00001B4A0000}"/>
    <cellStyle name="Normal 2 60 20 2" xfId="18954" xr:uid="{00000000-0005-0000-0000-00001C4A0000}"/>
    <cellStyle name="Normal 2 60 20 3" xfId="18955" xr:uid="{00000000-0005-0000-0000-00001D4A0000}"/>
    <cellStyle name="Normal 2 60 21" xfId="18956" xr:uid="{00000000-0005-0000-0000-00001E4A0000}"/>
    <cellStyle name="Normal 2 60 21 2" xfId="18957" xr:uid="{00000000-0005-0000-0000-00001F4A0000}"/>
    <cellStyle name="Normal 2 60 21 3" xfId="18958" xr:uid="{00000000-0005-0000-0000-0000204A0000}"/>
    <cellStyle name="Normal 2 60 22" xfId="18959" xr:uid="{00000000-0005-0000-0000-0000214A0000}"/>
    <cellStyle name="Normal 2 60 22 2" xfId="18960" xr:uid="{00000000-0005-0000-0000-0000224A0000}"/>
    <cellStyle name="Normal 2 60 22 3" xfId="18961" xr:uid="{00000000-0005-0000-0000-0000234A0000}"/>
    <cellStyle name="Normal 2 60 23" xfId="18962" xr:uid="{00000000-0005-0000-0000-0000244A0000}"/>
    <cellStyle name="Normal 2 60 23 2" xfId="18963" xr:uid="{00000000-0005-0000-0000-0000254A0000}"/>
    <cellStyle name="Normal 2 60 23 3" xfId="18964" xr:uid="{00000000-0005-0000-0000-0000264A0000}"/>
    <cellStyle name="Normal 2 60 24" xfId="18965" xr:uid="{00000000-0005-0000-0000-0000274A0000}"/>
    <cellStyle name="Normal 2 60 24 2" xfId="18966" xr:uid="{00000000-0005-0000-0000-0000284A0000}"/>
    <cellStyle name="Normal 2 60 24 3" xfId="18967" xr:uid="{00000000-0005-0000-0000-0000294A0000}"/>
    <cellStyle name="Normal 2 60 25" xfId="18968" xr:uid="{00000000-0005-0000-0000-00002A4A0000}"/>
    <cellStyle name="Normal 2 60 25 2" xfId="18969" xr:uid="{00000000-0005-0000-0000-00002B4A0000}"/>
    <cellStyle name="Normal 2 60 25 3" xfId="18970" xr:uid="{00000000-0005-0000-0000-00002C4A0000}"/>
    <cellStyle name="Normal 2 60 26" xfId="18971" xr:uid="{00000000-0005-0000-0000-00002D4A0000}"/>
    <cellStyle name="Normal 2 60 26 2" xfId="18972" xr:uid="{00000000-0005-0000-0000-00002E4A0000}"/>
    <cellStyle name="Normal 2 60 26 3" xfId="18973" xr:uid="{00000000-0005-0000-0000-00002F4A0000}"/>
    <cellStyle name="Normal 2 60 27" xfId="18974" xr:uid="{00000000-0005-0000-0000-0000304A0000}"/>
    <cellStyle name="Normal 2 60 27 2" xfId="18975" xr:uid="{00000000-0005-0000-0000-0000314A0000}"/>
    <cellStyle name="Normal 2 60 27 3" xfId="18976" xr:uid="{00000000-0005-0000-0000-0000324A0000}"/>
    <cellStyle name="Normal 2 60 28" xfId="18977" xr:uid="{00000000-0005-0000-0000-0000334A0000}"/>
    <cellStyle name="Normal 2 60 28 2" xfId="18978" xr:uid="{00000000-0005-0000-0000-0000344A0000}"/>
    <cellStyle name="Normal 2 60 28 3" xfId="18979" xr:uid="{00000000-0005-0000-0000-0000354A0000}"/>
    <cellStyle name="Normal 2 60 29" xfId="18980" xr:uid="{00000000-0005-0000-0000-0000364A0000}"/>
    <cellStyle name="Normal 2 60 29 2" xfId="18981" xr:uid="{00000000-0005-0000-0000-0000374A0000}"/>
    <cellStyle name="Normal 2 60 29 3" xfId="18982" xr:uid="{00000000-0005-0000-0000-0000384A0000}"/>
    <cellStyle name="Normal 2 60 3" xfId="18983" xr:uid="{00000000-0005-0000-0000-0000394A0000}"/>
    <cellStyle name="Normal 2 60 3 2" xfId="18984" xr:uid="{00000000-0005-0000-0000-00003A4A0000}"/>
    <cellStyle name="Normal 2 60 3 3" xfId="18985" xr:uid="{00000000-0005-0000-0000-00003B4A0000}"/>
    <cellStyle name="Normal 2 60 30" xfId="18986" xr:uid="{00000000-0005-0000-0000-00003C4A0000}"/>
    <cellStyle name="Normal 2 60 30 2" xfId="18987" xr:uid="{00000000-0005-0000-0000-00003D4A0000}"/>
    <cellStyle name="Normal 2 60 30 3" xfId="18988" xr:uid="{00000000-0005-0000-0000-00003E4A0000}"/>
    <cellStyle name="Normal 2 60 31" xfId="18989" xr:uid="{00000000-0005-0000-0000-00003F4A0000}"/>
    <cellStyle name="Normal 2 60 31 2" xfId="18990" xr:uid="{00000000-0005-0000-0000-0000404A0000}"/>
    <cellStyle name="Normal 2 60 31 3" xfId="18991" xr:uid="{00000000-0005-0000-0000-0000414A0000}"/>
    <cellStyle name="Normal 2 60 32" xfId="18992" xr:uid="{00000000-0005-0000-0000-0000424A0000}"/>
    <cellStyle name="Normal 2 60 32 2" xfId="18993" xr:uid="{00000000-0005-0000-0000-0000434A0000}"/>
    <cellStyle name="Normal 2 60 32 3" xfId="18994" xr:uid="{00000000-0005-0000-0000-0000444A0000}"/>
    <cellStyle name="Normal 2 60 33" xfId="18995" xr:uid="{00000000-0005-0000-0000-0000454A0000}"/>
    <cellStyle name="Normal 2 60 34" xfId="18996" xr:uid="{00000000-0005-0000-0000-0000464A0000}"/>
    <cellStyle name="Normal 2 60 4" xfId="18997" xr:uid="{00000000-0005-0000-0000-0000474A0000}"/>
    <cellStyle name="Normal 2 60 4 2" xfId="18998" xr:uid="{00000000-0005-0000-0000-0000484A0000}"/>
    <cellStyle name="Normal 2 60 4 3" xfId="18999" xr:uid="{00000000-0005-0000-0000-0000494A0000}"/>
    <cellStyle name="Normal 2 60 5" xfId="19000" xr:uid="{00000000-0005-0000-0000-00004A4A0000}"/>
    <cellStyle name="Normal 2 60 5 2" xfId="19001" xr:uid="{00000000-0005-0000-0000-00004B4A0000}"/>
    <cellStyle name="Normal 2 60 5 3" xfId="19002" xr:uid="{00000000-0005-0000-0000-00004C4A0000}"/>
    <cellStyle name="Normal 2 60 6" xfId="19003" xr:uid="{00000000-0005-0000-0000-00004D4A0000}"/>
    <cellStyle name="Normal 2 60 6 2" xfId="19004" xr:uid="{00000000-0005-0000-0000-00004E4A0000}"/>
    <cellStyle name="Normal 2 60 6 3" xfId="19005" xr:uid="{00000000-0005-0000-0000-00004F4A0000}"/>
    <cellStyle name="Normal 2 60 7" xfId="19006" xr:uid="{00000000-0005-0000-0000-0000504A0000}"/>
    <cellStyle name="Normal 2 60 7 2" xfId="19007" xr:uid="{00000000-0005-0000-0000-0000514A0000}"/>
    <cellStyle name="Normal 2 60 7 3" xfId="19008" xr:uid="{00000000-0005-0000-0000-0000524A0000}"/>
    <cellStyle name="Normal 2 60 8" xfId="19009" xr:uid="{00000000-0005-0000-0000-0000534A0000}"/>
    <cellStyle name="Normal 2 60 8 2" xfId="19010" xr:uid="{00000000-0005-0000-0000-0000544A0000}"/>
    <cellStyle name="Normal 2 60 8 3" xfId="19011" xr:uid="{00000000-0005-0000-0000-0000554A0000}"/>
    <cellStyle name="Normal 2 60 9" xfId="19012" xr:uid="{00000000-0005-0000-0000-0000564A0000}"/>
    <cellStyle name="Normal 2 60 9 2" xfId="19013" xr:uid="{00000000-0005-0000-0000-0000574A0000}"/>
    <cellStyle name="Normal 2 60 9 3" xfId="19014" xr:uid="{00000000-0005-0000-0000-0000584A0000}"/>
    <cellStyle name="Normal 2 61" xfId="19015" xr:uid="{00000000-0005-0000-0000-0000594A0000}"/>
    <cellStyle name="Normal 2 61 10" xfId="19016" xr:uid="{00000000-0005-0000-0000-00005A4A0000}"/>
    <cellStyle name="Normal 2 61 10 2" xfId="19017" xr:uid="{00000000-0005-0000-0000-00005B4A0000}"/>
    <cellStyle name="Normal 2 61 10 3" xfId="19018" xr:uid="{00000000-0005-0000-0000-00005C4A0000}"/>
    <cellStyle name="Normal 2 61 11" xfId="19019" xr:uid="{00000000-0005-0000-0000-00005D4A0000}"/>
    <cellStyle name="Normal 2 61 11 2" xfId="19020" xr:uid="{00000000-0005-0000-0000-00005E4A0000}"/>
    <cellStyle name="Normal 2 61 11 3" xfId="19021" xr:uid="{00000000-0005-0000-0000-00005F4A0000}"/>
    <cellStyle name="Normal 2 61 12" xfId="19022" xr:uid="{00000000-0005-0000-0000-0000604A0000}"/>
    <cellStyle name="Normal 2 61 12 2" xfId="19023" xr:uid="{00000000-0005-0000-0000-0000614A0000}"/>
    <cellStyle name="Normal 2 61 12 3" xfId="19024" xr:uid="{00000000-0005-0000-0000-0000624A0000}"/>
    <cellStyle name="Normal 2 61 13" xfId="19025" xr:uid="{00000000-0005-0000-0000-0000634A0000}"/>
    <cellStyle name="Normal 2 61 13 2" xfId="19026" xr:uid="{00000000-0005-0000-0000-0000644A0000}"/>
    <cellStyle name="Normal 2 61 13 3" xfId="19027" xr:uid="{00000000-0005-0000-0000-0000654A0000}"/>
    <cellStyle name="Normal 2 61 14" xfId="19028" xr:uid="{00000000-0005-0000-0000-0000664A0000}"/>
    <cellStyle name="Normal 2 61 14 2" xfId="19029" xr:uid="{00000000-0005-0000-0000-0000674A0000}"/>
    <cellStyle name="Normal 2 61 14 3" xfId="19030" xr:uid="{00000000-0005-0000-0000-0000684A0000}"/>
    <cellStyle name="Normal 2 61 15" xfId="19031" xr:uid="{00000000-0005-0000-0000-0000694A0000}"/>
    <cellStyle name="Normal 2 61 15 2" xfId="19032" xr:uid="{00000000-0005-0000-0000-00006A4A0000}"/>
    <cellStyle name="Normal 2 61 15 3" xfId="19033" xr:uid="{00000000-0005-0000-0000-00006B4A0000}"/>
    <cellStyle name="Normal 2 61 16" xfId="19034" xr:uid="{00000000-0005-0000-0000-00006C4A0000}"/>
    <cellStyle name="Normal 2 61 16 2" xfId="19035" xr:uid="{00000000-0005-0000-0000-00006D4A0000}"/>
    <cellStyle name="Normal 2 61 16 3" xfId="19036" xr:uid="{00000000-0005-0000-0000-00006E4A0000}"/>
    <cellStyle name="Normal 2 61 17" xfId="19037" xr:uid="{00000000-0005-0000-0000-00006F4A0000}"/>
    <cellStyle name="Normal 2 61 17 2" xfId="19038" xr:uid="{00000000-0005-0000-0000-0000704A0000}"/>
    <cellStyle name="Normal 2 61 17 3" xfId="19039" xr:uid="{00000000-0005-0000-0000-0000714A0000}"/>
    <cellStyle name="Normal 2 61 18" xfId="19040" xr:uid="{00000000-0005-0000-0000-0000724A0000}"/>
    <cellStyle name="Normal 2 61 18 2" xfId="19041" xr:uid="{00000000-0005-0000-0000-0000734A0000}"/>
    <cellStyle name="Normal 2 61 18 3" xfId="19042" xr:uid="{00000000-0005-0000-0000-0000744A0000}"/>
    <cellStyle name="Normal 2 61 19" xfId="19043" xr:uid="{00000000-0005-0000-0000-0000754A0000}"/>
    <cellStyle name="Normal 2 61 19 2" xfId="19044" xr:uid="{00000000-0005-0000-0000-0000764A0000}"/>
    <cellStyle name="Normal 2 61 19 3" xfId="19045" xr:uid="{00000000-0005-0000-0000-0000774A0000}"/>
    <cellStyle name="Normal 2 61 2" xfId="19046" xr:uid="{00000000-0005-0000-0000-0000784A0000}"/>
    <cellStyle name="Normal 2 61 2 2" xfId="19047" xr:uid="{00000000-0005-0000-0000-0000794A0000}"/>
    <cellStyle name="Normal 2 61 2 3" xfId="19048" xr:uid="{00000000-0005-0000-0000-00007A4A0000}"/>
    <cellStyle name="Normal 2 61 20" xfId="19049" xr:uid="{00000000-0005-0000-0000-00007B4A0000}"/>
    <cellStyle name="Normal 2 61 20 2" xfId="19050" xr:uid="{00000000-0005-0000-0000-00007C4A0000}"/>
    <cellStyle name="Normal 2 61 20 3" xfId="19051" xr:uid="{00000000-0005-0000-0000-00007D4A0000}"/>
    <cellStyle name="Normal 2 61 21" xfId="19052" xr:uid="{00000000-0005-0000-0000-00007E4A0000}"/>
    <cellStyle name="Normal 2 61 21 2" xfId="19053" xr:uid="{00000000-0005-0000-0000-00007F4A0000}"/>
    <cellStyle name="Normal 2 61 21 3" xfId="19054" xr:uid="{00000000-0005-0000-0000-0000804A0000}"/>
    <cellStyle name="Normal 2 61 22" xfId="19055" xr:uid="{00000000-0005-0000-0000-0000814A0000}"/>
    <cellStyle name="Normal 2 61 22 2" xfId="19056" xr:uid="{00000000-0005-0000-0000-0000824A0000}"/>
    <cellStyle name="Normal 2 61 22 3" xfId="19057" xr:uid="{00000000-0005-0000-0000-0000834A0000}"/>
    <cellStyle name="Normal 2 61 23" xfId="19058" xr:uid="{00000000-0005-0000-0000-0000844A0000}"/>
    <cellStyle name="Normal 2 61 23 2" xfId="19059" xr:uid="{00000000-0005-0000-0000-0000854A0000}"/>
    <cellStyle name="Normal 2 61 23 3" xfId="19060" xr:uid="{00000000-0005-0000-0000-0000864A0000}"/>
    <cellStyle name="Normal 2 61 24" xfId="19061" xr:uid="{00000000-0005-0000-0000-0000874A0000}"/>
    <cellStyle name="Normal 2 61 24 2" xfId="19062" xr:uid="{00000000-0005-0000-0000-0000884A0000}"/>
    <cellStyle name="Normal 2 61 24 3" xfId="19063" xr:uid="{00000000-0005-0000-0000-0000894A0000}"/>
    <cellStyle name="Normal 2 61 25" xfId="19064" xr:uid="{00000000-0005-0000-0000-00008A4A0000}"/>
    <cellStyle name="Normal 2 61 25 2" xfId="19065" xr:uid="{00000000-0005-0000-0000-00008B4A0000}"/>
    <cellStyle name="Normal 2 61 25 3" xfId="19066" xr:uid="{00000000-0005-0000-0000-00008C4A0000}"/>
    <cellStyle name="Normal 2 61 26" xfId="19067" xr:uid="{00000000-0005-0000-0000-00008D4A0000}"/>
    <cellStyle name="Normal 2 61 26 2" xfId="19068" xr:uid="{00000000-0005-0000-0000-00008E4A0000}"/>
    <cellStyle name="Normal 2 61 26 3" xfId="19069" xr:uid="{00000000-0005-0000-0000-00008F4A0000}"/>
    <cellStyle name="Normal 2 61 27" xfId="19070" xr:uid="{00000000-0005-0000-0000-0000904A0000}"/>
    <cellStyle name="Normal 2 61 27 2" xfId="19071" xr:uid="{00000000-0005-0000-0000-0000914A0000}"/>
    <cellStyle name="Normal 2 61 27 3" xfId="19072" xr:uid="{00000000-0005-0000-0000-0000924A0000}"/>
    <cellStyle name="Normal 2 61 28" xfId="19073" xr:uid="{00000000-0005-0000-0000-0000934A0000}"/>
    <cellStyle name="Normal 2 61 28 2" xfId="19074" xr:uid="{00000000-0005-0000-0000-0000944A0000}"/>
    <cellStyle name="Normal 2 61 28 3" xfId="19075" xr:uid="{00000000-0005-0000-0000-0000954A0000}"/>
    <cellStyle name="Normal 2 61 29" xfId="19076" xr:uid="{00000000-0005-0000-0000-0000964A0000}"/>
    <cellStyle name="Normal 2 61 29 2" xfId="19077" xr:uid="{00000000-0005-0000-0000-0000974A0000}"/>
    <cellStyle name="Normal 2 61 29 3" xfId="19078" xr:uid="{00000000-0005-0000-0000-0000984A0000}"/>
    <cellStyle name="Normal 2 61 3" xfId="19079" xr:uid="{00000000-0005-0000-0000-0000994A0000}"/>
    <cellStyle name="Normal 2 61 3 2" xfId="19080" xr:uid="{00000000-0005-0000-0000-00009A4A0000}"/>
    <cellStyle name="Normal 2 61 3 3" xfId="19081" xr:uid="{00000000-0005-0000-0000-00009B4A0000}"/>
    <cellStyle name="Normal 2 61 30" xfId="19082" xr:uid="{00000000-0005-0000-0000-00009C4A0000}"/>
    <cellStyle name="Normal 2 61 30 2" xfId="19083" xr:uid="{00000000-0005-0000-0000-00009D4A0000}"/>
    <cellStyle name="Normal 2 61 30 3" xfId="19084" xr:uid="{00000000-0005-0000-0000-00009E4A0000}"/>
    <cellStyle name="Normal 2 61 31" xfId="19085" xr:uid="{00000000-0005-0000-0000-00009F4A0000}"/>
    <cellStyle name="Normal 2 61 31 2" xfId="19086" xr:uid="{00000000-0005-0000-0000-0000A04A0000}"/>
    <cellStyle name="Normal 2 61 31 3" xfId="19087" xr:uid="{00000000-0005-0000-0000-0000A14A0000}"/>
    <cellStyle name="Normal 2 61 32" xfId="19088" xr:uid="{00000000-0005-0000-0000-0000A24A0000}"/>
    <cellStyle name="Normal 2 61 32 2" xfId="19089" xr:uid="{00000000-0005-0000-0000-0000A34A0000}"/>
    <cellStyle name="Normal 2 61 32 3" xfId="19090" xr:uid="{00000000-0005-0000-0000-0000A44A0000}"/>
    <cellStyle name="Normal 2 61 33" xfId="19091" xr:uid="{00000000-0005-0000-0000-0000A54A0000}"/>
    <cellStyle name="Normal 2 61 34" xfId="19092" xr:uid="{00000000-0005-0000-0000-0000A64A0000}"/>
    <cellStyle name="Normal 2 61 4" xfId="19093" xr:uid="{00000000-0005-0000-0000-0000A74A0000}"/>
    <cellStyle name="Normal 2 61 4 2" xfId="19094" xr:uid="{00000000-0005-0000-0000-0000A84A0000}"/>
    <cellStyle name="Normal 2 61 4 3" xfId="19095" xr:uid="{00000000-0005-0000-0000-0000A94A0000}"/>
    <cellStyle name="Normal 2 61 5" xfId="19096" xr:uid="{00000000-0005-0000-0000-0000AA4A0000}"/>
    <cellStyle name="Normal 2 61 5 2" xfId="19097" xr:uid="{00000000-0005-0000-0000-0000AB4A0000}"/>
    <cellStyle name="Normal 2 61 5 3" xfId="19098" xr:uid="{00000000-0005-0000-0000-0000AC4A0000}"/>
    <cellStyle name="Normal 2 61 6" xfId="19099" xr:uid="{00000000-0005-0000-0000-0000AD4A0000}"/>
    <cellStyle name="Normal 2 61 6 2" xfId="19100" xr:uid="{00000000-0005-0000-0000-0000AE4A0000}"/>
    <cellStyle name="Normal 2 61 6 3" xfId="19101" xr:uid="{00000000-0005-0000-0000-0000AF4A0000}"/>
    <cellStyle name="Normal 2 61 7" xfId="19102" xr:uid="{00000000-0005-0000-0000-0000B04A0000}"/>
    <cellStyle name="Normal 2 61 7 2" xfId="19103" xr:uid="{00000000-0005-0000-0000-0000B14A0000}"/>
    <cellStyle name="Normal 2 61 7 3" xfId="19104" xr:uid="{00000000-0005-0000-0000-0000B24A0000}"/>
    <cellStyle name="Normal 2 61 8" xfId="19105" xr:uid="{00000000-0005-0000-0000-0000B34A0000}"/>
    <cellStyle name="Normal 2 61 8 2" xfId="19106" xr:uid="{00000000-0005-0000-0000-0000B44A0000}"/>
    <cellStyle name="Normal 2 61 8 3" xfId="19107" xr:uid="{00000000-0005-0000-0000-0000B54A0000}"/>
    <cellStyle name="Normal 2 61 9" xfId="19108" xr:uid="{00000000-0005-0000-0000-0000B64A0000}"/>
    <cellStyle name="Normal 2 61 9 2" xfId="19109" xr:uid="{00000000-0005-0000-0000-0000B74A0000}"/>
    <cellStyle name="Normal 2 61 9 3" xfId="19110" xr:uid="{00000000-0005-0000-0000-0000B84A0000}"/>
    <cellStyle name="Normal 2 62" xfId="19111" xr:uid="{00000000-0005-0000-0000-0000B94A0000}"/>
    <cellStyle name="Normal 2 62 10" xfId="19112" xr:uid="{00000000-0005-0000-0000-0000BA4A0000}"/>
    <cellStyle name="Normal 2 62 10 2" xfId="19113" xr:uid="{00000000-0005-0000-0000-0000BB4A0000}"/>
    <cellStyle name="Normal 2 62 10 3" xfId="19114" xr:uid="{00000000-0005-0000-0000-0000BC4A0000}"/>
    <cellStyle name="Normal 2 62 11" xfId="19115" xr:uid="{00000000-0005-0000-0000-0000BD4A0000}"/>
    <cellStyle name="Normal 2 62 11 2" xfId="19116" xr:uid="{00000000-0005-0000-0000-0000BE4A0000}"/>
    <cellStyle name="Normal 2 62 11 3" xfId="19117" xr:uid="{00000000-0005-0000-0000-0000BF4A0000}"/>
    <cellStyle name="Normal 2 62 12" xfId="19118" xr:uid="{00000000-0005-0000-0000-0000C04A0000}"/>
    <cellStyle name="Normal 2 62 12 2" xfId="19119" xr:uid="{00000000-0005-0000-0000-0000C14A0000}"/>
    <cellStyle name="Normal 2 62 12 3" xfId="19120" xr:uid="{00000000-0005-0000-0000-0000C24A0000}"/>
    <cellStyle name="Normal 2 62 13" xfId="19121" xr:uid="{00000000-0005-0000-0000-0000C34A0000}"/>
    <cellStyle name="Normal 2 62 13 2" xfId="19122" xr:uid="{00000000-0005-0000-0000-0000C44A0000}"/>
    <cellStyle name="Normal 2 62 13 3" xfId="19123" xr:uid="{00000000-0005-0000-0000-0000C54A0000}"/>
    <cellStyle name="Normal 2 62 14" xfId="19124" xr:uid="{00000000-0005-0000-0000-0000C64A0000}"/>
    <cellStyle name="Normal 2 62 15" xfId="19125" xr:uid="{00000000-0005-0000-0000-0000C74A0000}"/>
    <cellStyle name="Normal 2 62 16" xfId="19126" xr:uid="{00000000-0005-0000-0000-0000C84A0000}"/>
    <cellStyle name="Normal 2 62 17" xfId="19127" xr:uid="{00000000-0005-0000-0000-0000C94A0000}"/>
    <cellStyle name="Normal 2 62 18" xfId="19128" xr:uid="{00000000-0005-0000-0000-0000CA4A0000}"/>
    <cellStyle name="Normal 2 62 19" xfId="19129" xr:uid="{00000000-0005-0000-0000-0000CB4A0000}"/>
    <cellStyle name="Normal 2 62 2" xfId="19130" xr:uid="{00000000-0005-0000-0000-0000CC4A0000}"/>
    <cellStyle name="Normal 2 62 2 10" xfId="19131" xr:uid="{00000000-0005-0000-0000-0000CD4A0000}"/>
    <cellStyle name="Normal 2 62 2 11" xfId="19132" xr:uid="{00000000-0005-0000-0000-0000CE4A0000}"/>
    <cellStyle name="Normal 2 62 2 2" xfId="19133" xr:uid="{00000000-0005-0000-0000-0000CF4A0000}"/>
    <cellStyle name="Normal 2 62 2 3" xfId="19134" xr:uid="{00000000-0005-0000-0000-0000D04A0000}"/>
    <cellStyle name="Normal 2 62 2 4" xfId="19135" xr:uid="{00000000-0005-0000-0000-0000D14A0000}"/>
    <cellStyle name="Normal 2 62 2 5" xfId="19136" xr:uid="{00000000-0005-0000-0000-0000D24A0000}"/>
    <cellStyle name="Normal 2 62 2 6" xfId="19137" xr:uid="{00000000-0005-0000-0000-0000D34A0000}"/>
    <cellStyle name="Normal 2 62 2 7" xfId="19138" xr:uid="{00000000-0005-0000-0000-0000D44A0000}"/>
    <cellStyle name="Normal 2 62 2 8" xfId="19139" xr:uid="{00000000-0005-0000-0000-0000D54A0000}"/>
    <cellStyle name="Normal 2 62 2 9" xfId="19140" xr:uid="{00000000-0005-0000-0000-0000D64A0000}"/>
    <cellStyle name="Normal 2 62 20" xfId="19141" xr:uid="{00000000-0005-0000-0000-0000D74A0000}"/>
    <cellStyle name="Normal 2 62 21" xfId="19142" xr:uid="{00000000-0005-0000-0000-0000D84A0000}"/>
    <cellStyle name="Normal 2 62 22" xfId="19143" xr:uid="{00000000-0005-0000-0000-0000D94A0000}"/>
    <cellStyle name="Normal 2 62 23" xfId="19144" xr:uid="{00000000-0005-0000-0000-0000DA4A0000}"/>
    <cellStyle name="Normal 2 62 24" xfId="19145" xr:uid="{00000000-0005-0000-0000-0000DB4A0000}"/>
    <cellStyle name="Normal 2 62 25" xfId="19146" xr:uid="{00000000-0005-0000-0000-0000DC4A0000}"/>
    <cellStyle name="Normal 2 62 26" xfId="19147" xr:uid="{00000000-0005-0000-0000-0000DD4A0000}"/>
    <cellStyle name="Normal 2 62 26 2" xfId="19148" xr:uid="{00000000-0005-0000-0000-0000DE4A0000}"/>
    <cellStyle name="Normal 2 62 26 3" xfId="19149" xr:uid="{00000000-0005-0000-0000-0000DF4A0000}"/>
    <cellStyle name="Normal 2 62 27" xfId="19150" xr:uid="{00000000-0005-0000-0000-0000E04A0000}"/>
    <cellStyle name="Normal 2 62 27 2" xfId="19151" xr:uid="{00000000-0005-0000-0000-0000E14A0000}"/>
    <cellStyle name="Normal 2 62 27 3" xfId="19152" xr:uid="{00000000-0005-0000-0000-0000E24A0000}"/>
    <cellStyle name="Normal 2 62 28" xfId="19153" xr:uid="{00000000-0005-0000-0000-0000E34A0000}"/>
    <cellStyle name="Normal 2 62 28 2" xfId="19154" xr:uid="{00000000-0005-0000-0000-0000E44A0000}"/>
    <cellStyle name="Normal 2 62 28 3" xfId="19155" xr:uid="{00000000-0005-0000-0000-0000E54A0000}"/>
    <cellStyle name="Normal 2 62 29" xfId="19156" xr:uid="{00000000-0005-0000-0000-0000E64A0000}"/>
    <cellStyle name="Normal 2 62 29 2" xfId="19157" xr:uid="{00000000-0005-0000-0000-0000E74A0000}"/>
    <cellStyle name="Normal 2 62 29 3" xfId="19158" xr:uid="{00000000-0005-0000-0000-0000E84A0000}"/>
    <cellStyle name="Normal 2 62 3" xfId="19159" xr:uid="{00000000-0005-0000-0000-0000E94A0000}"/>
    <cellStyle name="Normal 2 62 30" xfId="19160" xr:uid="{00000000-0005-0000-0000-0000EA4A0000}"/>
    <cellStyle name="Normal 2 62 30 2" xfId="19161" xr:uid="{00000000-0005-0000-0000-0000EB4A0000}"/>
    <cellStyle name="Normal 2 62 30 3" xfId="19162" xr:uid="{00000000-0005-0000-0000-0000EC4A0000}"/>
    <cellStyle name="Normal 2 62 31" xfId="19163" xr:uid="{00000000-0005-0000-0000-0000ED4A0000}"/>
    <cellStyle name="Normal 2 62 31 2" xfId="19164" xr:uid="{00000000-0005-0000-0000-0000EE4A0000}"/>
    <cellStyle name="Normal 2 62 31 3" xfId="19165" xr:uid="{00000000-0005-0000-0000-0000EF4A0000}"/>
    <cellStyle name="Normal 2 62 32" xfId="19166" xr:uid="{00000000-0005-0000-0000-0000F04A0000}"/>
    <cellStyle name="Normal 2 62 32 2" xfId="19167" xr:uid="{00000000-0005-0000-0000-0000F14A0000}"/>
    <cellStyle name="Normal 2 62 32 3" xfId="19168" xr:uid="{00000000-0005-0000-0000-0000F24A0000}"/>
    <cellStyle name="Normal 2 62 33" xfId="19169" xr:uid="{00000000-0005-0000-0000-0000F34A0000}"/>
    <cellStyle name="Normal 2 62 34" xfId="19170" xr:uid="{00000000-0005-0000-0000-0000F44A0000}"/>
    <cellStyle name="Normal 2 62 4" xfId="19171" xr:uid="{00000000-0005-0000-0000-0000F54A0000}"/>
    <cellStyle name="Normal 2 62 5" xfId="19172" xr:uid="{00000000-0005-0000-0000-0000F64A0000}"/>
    <cellStyle name="Normal 2 62 6" xfId="19173" xr:uid="{00000000-0005-0000-0000-0000F74A0000}"/>
    <cellStyle name="Normal 2 62 7" xfId="19174" xr:uid="{00000000-0005-0000-0000-0000F84A0000}"/>
    <cellStyle name="Normal 2 62 8" xfId="19175" xr:uid="{00000000-0005-0000-0000-0000F94A0000}"/>
    <cellStyle name="Normal 2 62 9" xfId="19176" xr:uid="{00000000-0005-0000-0000-0000FA4A0000}"/>
    <cellStyle name="Normal 2 63" xfId="19177" xr:uid="{00000000-0005-0000-0000-0000FB4A0000}"/>
    <cellStyle name="Normal 2 63 10" xfId="19178" xr:uid="{00000000-0005-0000-0000-0000FC4A0000}"/>
    <cellStyle name="Normal 2 63 11" xfId="19179" xr:uid="{00000000-0005-0000-0000-0000FD4A0000}"/>
    <cellStyle name="Normal 2 63 12" xfId="19180" xr:uid="{00000000-0005-0000-0000-0000FE4A0000}"/>
    <cellStyle name="Normal 2 63 13" xfId="19181" xr:uid="{00000000-0005-0000-0000-0000FF4A0000}"/>
    <cellStyle name="Normal 2 63 14" xfId="19182" xr:uid="{00000000-0005-0000-0000-0000004B0000}"/>
    <cellStyle name="Normal 2 63 15" xfId="19183" xr:uid="{00000000-0005-0000-0000-0000014B0000}"/>
    <cellStyle name="Normal 2 63 16" xfId="19184" xr:uid="{00000000-0005-0000-0000-0000024B0000}"/>
    <cellStyle name="Normal 2 63 17" xfId="19185" xr:uid="{00000000-0005-0000-0000-0000034B0000}"/>
    <cellStyle name="Normal 2 63 18" xfId="19186" xr:uid="{00000000-0005-0000-0000-0000044B0000}"/>
    <cellStyle name="Normal 2 63 19" xfId="19187" xr:uid="{00000000-0005-0000-0000-0000054B0000}"/>
    <cellStyle name="Normal 2 63 2" xfId="19188" xr:uid="{00000000-0005-0000-0000-0000064B0000}"/>
    <cellStyle name="Normal 2 63 20" xfId="19189" xr:uid="{00000000-0005-0000-0000-0000074B0000}"/>
    <cellStyle name="Normal 2 63 21" xfId="19190" xr:uid="{00000000-0005-0000-0000-0000084B0000}"/>
    <cellStyle name="Normal 2 63 22" xfId="19191" xr:uid="{00000000-0005-0000-0000-0000094B0000}"/>
    <cellStyle name="Normal 2 63 23" xfId="19192" xr:uid="{00000000-0005-0000-0000-00000A4B0000}"/>
    <cellStyle name="Normal 2 63 24" xfId="19193" xr:uid="{00000000-0005-0000-0000-00000B4B0000}"/>
    <cellStyle name="Normal 2 63 25" xfId="19194" xr:uid="{00000000-0005-0000-0000-00000C4B0000}"/>
    <cellStyle name="Normal 2 63 26" xfId="19195" xr:uid="{00000000-0005-0000-0000-00000D4B0000}"/>
    <cellStyle name="Normal 2 63 27" xfId="19196" xr:uid="{00000000-0005-0000-0000-00000E4B0000}"/>
    <cellStyle name="Normal 2 63 28" xfId="19197" xr:uid="{00000000-0005-0000-0000-00000F4B0000}"/>
    <cellStyle name="Normal 2 63 29" xfId="19198" xr:uid="{00000000-0005-0000-0000-0000104B0000}"/>
    <cellStyle name="Normal 2 63 3" xfId="19199" xr:uid="{00000000-0005-0000-0000-0000114B0000}"/>
    <cellStyle name="Normal 2 63 30" xfId="19200" xr:uid="{00000000-0005-0000-0000-0000124B0000}"/>
    <cellStyle name="Normal 2 63 31" xfId="19201" xr:uid="{00000000-0005-0000-0000-0000134B0000}"/>
    <cellStyle name="Normal 2 63 32" xfId="19202" xr:uid="{00000000-0005-0000-0000-0000144B0000}"/>
    <cellStyle name="Normal 2 63 33" xfId="19203" xr:uid="{00000000-0005-0000-0000-0000154B0000}"/>
    <cellStyle name="Normal 2 63 34" xfId="19204" xr:uid="{00000000-0005-0000-0000-0000164B0000}"/>
    <cellStyle name="Normal 2 63 4" xfId="19205" xr:uid="{00000000-0005-0000-0000-0000174B0000}"/>
    <cellStyle name="Normal 2 63 5" xfId="19206" xr:uid="{00000000-0005-0000-0000-0000184B0000}"/>
    <cellStyle name="Normal 2 63 6" xfId="19207" xr:uid="{00000000-0005-0000-0000-0000194B0000}"/>
    <cellStyle name="Normal 2 63 7" xfId="19208" xr:uid="{00000000-0005-0000-0000-00001A4B0000}"/>
    <cellStyle name="Normal 2 63 8" xfId="19209" xr:uid="{00000000-0005-0000-0000-00001B4B0000}"/>
    <cellStyle name="Normal 2 63 9" xfId="19210" xr:uid="{00000000-0005-0000-0000-00001C4B0000}"/>
    <cellStyle name="Normal 2 64" xfId="19211" xr:uid="{00000000-0005-0000-0000-00001D4B0000}"/>
    <cellStyle name="Normal 2 64 10" xfId="19212" xr:uid="{00000000-0005-0000-0000-00001E4B0000}"/>
    <cellStyle name="Normal 2 64 11" xfId="19213" xr:uid="{00000000-0005-0000-0000-00001F4B0000}"/>
    <cellStyle name="Normal 2 64 12" xfId="19214" xr:uid="{00000000-0005-0000-0000-0000204B0000}"/>
    <cellStyle name="Normal 2 64 13" xfId="19215" xr:uid="{00000000-0005-0000-0000-0000214B0000}"/>
    <cellStyle name="Normal 2 64 14" xfId="19216" xr:uid="{00000000-0005-0000-0000-0000224B0000}"/>
    <cellStyle name="Normal 2 64 15" xfId="19217" xr:uid="{00000000-0005-0000-0000-0000234B0000}"/>
    <cellStyle name="Normal 2 64 16" xfId="19218" xr:uid="{00000000-0005-0000-0000-0000244B0000}"/>
    <cellStyle name="Normal 2 64 17" xfId="19219" xr:uid="{00000000-0005-0000-0000-0000254B0000}"/>
    <cellStyle name="Normal 2 64 18" xfId="19220" xr:uid="{00000000-0005-0000-0000-0000264B0000}"/>
    <cellStyle name="Normal 2 64 19" xfId="19221" xr:uid="{00000000-0005-0000-0000-0000274B0000}"/>
    <cellStyle name="Normal 2 64 2" xfId="19222" xr:uid="{00000000-0005-0000-0000-0000284B0000}"/>
    <cellStyle name="Normal 2 64 20" xfId="19223" xr:uid="{00000000-0005-0000-0000-0000294B0000}"/>
    <cellStyle name="Normal 2 64 21" xfId="19224" xr:uid="{00000000-0005-0000-0000-00002A4B0000}"/>
    <cellStyle name="Normal 2 64 22" xfId="19225" xr:uid="{00000000-0005-0000-0000-00002B4B0000}"/>
    <cellStyle name="Normal 2 64 23" xfId="19226" xr:uid="{00000000-0005-0000-0000-00002C4B0000}"/>
    <cellStyle name="Normal 2 64 24" xfId="19227" xr:uid="{00000000-0005-0000-0000-00002D4B0000}"/>
    <cellStyle name="Normal 2 64 25" xfId="19228" xr:uid="{00000000-0005-0000-0000-00002E4B0000}"/>
    <cellStyle name="Normal 2 64 26" xfId="19229" xr:uid="{00000000-0005-0000-0000-00002F4B0000}"/>
    <cellStyle name="Normal 2 64 27" xfId="19230" xr:uid="{00000000-0005-0000-0000-0000304B0000}"/>
    <cellStyle name="Normal 2 64 28" xfId="19231" xr:uid="{00000000-0005-0000-0000-0000314B0000}"/>
    <cellStyle name="Normal 2 64 29" xfId="19232" xr:uid="{00000000-0005-0000-0000-0000324B0000}"/>
    <cellStyle name="Normal 2 64 3" xfId="19233" xr:uid="{00000000-0005-0000-0000-0000334B0000}"/>
    <cellStyle name="Normal 2 64 30" xfId="19234" xr:uid="{00000000-0005-0000-0000-0000344B0000}"/>
    <cellStyle name="Normal 2 64 31" xfId="19235" xr:uid="{00000000-0005-0000-0000-0000354B0000}"/>
    <cellStyle name="Normal 2 64 32" xfId="19236" xr:uid="{00000000-0005-0000-0000-0000364B0000}"/>
    <cellStyle name="Normal 2 64 33" xfId="19237" xr:uid="{00000000-0005-0000-0000-0000374B0000}"/>
    <cellStyle name="Normal 2 64 34" xfId="19238" xr:uid="{00000000-0005-0000-0000-0000384B0000}"/>
    <cellStyle name="Normal 2 64 4" xfId="19239" xr:uid="{00000000-0005-0000-0000-0000394B0000}"/>
    <cellStyle name="Normal 2 64 5" xfId="19240" xr:uid="{00000000-0005-0000-0000-00003A4B0000}"/>
    <cellStyle name="Normal 2 64 6" xfId="19241" xr:uid="{00000000-0005-0000-0000-00003B4B0000}"/>
    <cellStyle name="Normal 2 64 7" xfId="19242" xr:uid="{00000000-0005-0000-0000-00003C4B0000}"/>
    <cellStyle name="Normal 2 64 8" xfId="19243" xr:uid="{00000000-0005-0000-0000-00003D4B0000}"/>
    <cellStyle name="Normal 2 64 9" xfId="19244" xr:uid="{00000000-0005-0000-0000-00003E4B0000}"/>
    <cellStyle name="Normal 2 65" xfId="19245" xr:uid="{00000000-0005-0000-0000-00003F4B0000}"/>
    <cellStyle name="Normal 2 65 10" xfId="19246" xr:uid="{00000000-0005-0000-0000-0000404B0000}"/>
    <cellStyle name="Normal 2 65 11" xfId="19247" xr:uid="{00000000-0005-0000-0000-0000414B0000}"/>
    <cellStyle name="Normal 2 65 12" xfId="19248" xr:uid="{00000000-0005-0000-0000-0000424B0000}"/>
    <cellStyle name="Normal 2 65 13" xfId="19249" xr:uid="{00000000-0005-0000-0000-0000434B0000}"/>
    <cellStyle name="Normal 2 65 14" xfId="19250" xr:uid="{00000000-0005-0000-0000-0000444B0000}"/>
    <cellStyle name="Normal 2 65 15" xfId="19251" xr:uid="{00000000-0005-0000-0000-0000454B0000}"/>
    <cellStyle name="Normal 2 65 16" xfId="19252" xr:uid="{00000000-0005-0000-0000-0000464B0000}"/>
    <cellStyle name="Normal 2 65 17" xfId="19253" xr:uid="{00000000-0005-0000-0000-0000474B0000}"/>
    <cellStyle name="Normal 2 65 18" xfId="19254" xr:uid="{00000000-0005-0000-0000-0000484B0000}"/>
    <cellStyle name="Normal 2 65 19" xfId="19255" xr:uid="{00000000-0005-0000-0000-0000494B0000}"/>
    <cellStyle name="Normal 2 65 2" xfId="19256" xr:uid="{00000000-0005-0000-0000-00004A4B0000}"/>
    <cellStyle name="Normal 2 65 20" xfId="19257" xr:uid="{00000000-0005-0000-0000-00004B4B0000}"/>
    <cellStyle name="Normal 2 65 21" xfId="19258" xr:uid="{00000000-0005-0000-0000-00004C4B0000}"/>
    <cellStyle name="Normal 2 65 22" xfId="19259" xr:uid="{00000000-0005-0000-0000-00004D4B0000}"/>
    <cellStyle name="Normal 2 65 23" xfId="19260" xr:uid="{00000000-0005-0000-0000-00004E4B0000}"/>
    <cellStyle name="Normal 2 65 24" xfId="19261" xr:uid="{00000000-0005-0000-0000-00004F4B0000}"/>
    <cellStyle name="Normal 2 65 25" xfId="19262" xr:uid="{00000000-0005-0000-0000-0000504B0000}"/>
    <cellStyle name="Normal 2 65 26" xfId="19263" xr:uid="{00000000-0005-0000-0000-0000514B0000}"/>
    <cellStyle name="Normal 2 65 27" xfId="19264" xr:uid="{00000000-0005-0000-0000-0000524B0000}"/>
    <cellStyle name="Normal 2 65 28" xfId="19265" xr:uid="{00000000-0005-0000-0000-0000534B0000}"/>
    <cellStyle name="Normal 2 65 29" xfId="19266" xr:uid="{00000000-0005-0000-0000-0000544B0000}"/>
    <cellStyle name="Normal 2 65 3" xfId="19267" xr:uid="{00000000-0005-0000-0000-0000554B0000}"/>
    <cellStyle name="Normal 2 65 30" xfId="19268" xr:uid="{00000000-0005-0000-0000-0000564B0000}"/>
    <cellStyle name="Normal 2 65 31" xfId="19269" xr:uid="{00000000-0005-0000-0000-0000574B0000}"/>
    <cellStyle name="Normal 2 65 32" xfId="19270" xr:uid="{00000000-0005-0000-0000-0000584B0000}"/>
    <cellStyle name="Normal 2 65 33" xfId="19271" xr:uid="{00000000-0005-0000-0000-0000594B0000}"/>
    <cellStyle name="Normal 2 65 34" xfId="19272" xr:uid="{00000000-0005-0000-0000-00005A4B0000}"/>
    <cellStyle name="Normal 2 65 4" xfId="19273" xr:uid="{00000000-0005-0000-0000-00005B4B0000}"/>
    <cellStyle name="Normal 2 65 5" xfId="19274" xr:uid="{00000000-0005-0000-0000-00005C4B0000}"/>
    <cellStyle name="Normal 2 65 6" xfId="19275" xr:uid="{00000000-0005-0000-0000-00005D4B0000}"/>
    <cellStyle name="Normal 2 65 7" xfId="19276" xr:uid="{00000000-0005-0000-0000-00005E4B0000}"/>
    <cellStyle name="Normal 2 65 8" xfId="19277" xr:uid="{00000000-0005-0000-0000-00005F4B0000}"/>
    <cellStyle name="Normal 2 65 9" xfId="19278" xr:uid="{00000000-0005-0000-0000-0000604B0000}"/>
    <cellStyle name="Normal 2 66" xfId="19279" xr:uid="{00000000-0005-0000-0000-0000614B0000}"/>
    <cellStyle name="Normal 2 66 10" xfId="19280" xr:uid="{00000000-0005-0000-0000-0000624B0000}"/>
    <cellStyle name="Normal 2 66 11" xfId="19281" xr:uid="{00000000-0005-0000-0000-0000634B0000}"/>
    <cellStyle name="Normal 2 66 12" xfId="19282" xr:uid="{00000000-0005-0000-0000-0000644B0000}"/>
    <cellStyle name="Normal 2 66 13" xfId="19283" xr:uid="{00000000-0005-0000-0000-0000654B0000}"/>
    <cellStyle name="Normal 2 66 14" xfId="19284" xr:uid="{00000000-0005-0000-0000-0000664B0000}"/>
    <cellStyle name="Normal 2 66 15" xfId="19285" xr:uid="{00000000-0005-0000-0000-0000674B0000}"/>
    <cellStyle name="Normal 2 66 16" xfId="19286" xr:uid="{00000000-0005-0000-0000-0000684B0000}"/>
    <cellStyle name="Normal 2 66 17" xfId="19287" xr:uid="{00000000-0005-0000-0000-0000694B0000}"/>
    <cellStyle name="Normal 2 66 18" xfId="19288" xr:uid="{00000000-0005-0000-0000-00006A4B0000}"/>
    <cellStyle name="Normal 2 66 19" xfId="19289" xr:uid="{00000000-0005-0000-0000-00006B4B0000}"/>
    <cellStyle name="Normal 2 66 2" xfId="19290" xr:uid="{00000000-0005-0000-0000-00006C4B0000}"/>
    <cellStyle name="Normal 2 66 20" xfId="19291" xr:uid="{00000000-0005-0000-0000-00006D4B0000}"/>
    <cellStyle name="Normal 2 66 21" xfId="19292" xr:uid="{00000000-0005-0000-0000-00006E4B0000}"/>
    <cellStyle name="Normal 2 66 22" xfId="19293" xr:uid="{00000000-0005-0000-0000-00006F4B0000}"/>
    <cellStyle name="Normal 2 66 23" xfId="19294" xr:uid="{00000000-0005-0000-0000-0000704B0000}"/>
    <cellStyle name="Normal 2 66 24" xfId="19295" xr:uid="{00000000-0005-0000-0000-0000714B0000}"/>
    <cellStyle name="Normal 2 66 25" xfId="19296" xr:uid="{00000000-0005-0000-0000-0000724B0000}"/>
    <cellStyle name="Normal 2 66 26" xfId="19297" xr:uid="{00000000-0005-0000-0000-0000734B0000}"/>
    <cellStyle name="Normal 2 66 27" xfId="19298" xr:uid="{00000000-0005-0000-0000-0000744B0000}"/>
    <cellStyle name="Normal 2 66 28" xfId="19299" xr:uid="{00000000-0005-0000-0000-0000754B0000}"/>
    <cellStyle name="Normal 2 66 29" xfId="19300" xr:uid="{00000000-0005-0000-0000-0000764B0000}"/>
    <cellStyle name="Normal 2 66 3" xfId="19301" xr:uid="{00000000-0005-0000-0000-0000774B0000}"/>
    <cellStyle name="Normal 2 66 30" xfId="19302" xr:uid="{00000000-0005-0000-0000-0000784B0000}"/>
    <cellStyle name="Normal 2 66 31" xfId="19303" xr:uid="{00000000-0005-0000-0000-0000794B0000}"/>
    <cellStyle name="Normal 2 66 32" xfId="19304" xr:uid="{00000000-0005-0000-0000-00007A4B0000}"/>
    <cellStyle name="Normal 2 66 33" xfId="19305" xr:uid="{00000000-0005-0000-0000-00007B4B0000}"/>
    <cellStyle name="Normal 2 66 34" xfId="19306" xr:uid="{00000000-0005-0000-0000-00007C4B0000}"/>
    <cellStyle name="Normal 2 66 4" xfId="19307" xr:uid="{00000000-0005-0000-0000-00007D4B0000}"/>
    <cellStyle name="Normal 2 66 5" xfId="19308" xr:uid="{00000000-0005-0000-0000-00007E4B0000}"/>
    <cellStyle name="Normal 2 66 6" xfId="19309" xr:uid="{00000000-0005-0000-0000-00007F4B0000}"/>
    <cellStyle name="Normal 2 66 7" xfId="19310" xr:uid="{00000000-0005-0000-0000-0000804B0000}"/>
    <cellStyle name="Normal 2 66 8" xfId="19311" xr:uid="{00000000-0005-0000-0000-0000814B0000}"/>
    <cellStyle name="Normal 2 66 9" xfId="19312" xr:uid="{00000000-0005-0000-0000-0000824B0000}"/>
    <cellStyle name="Normal 2 67" xfId="19313" xr:uid="{00000000-0005-0000-0000-0000834B0000}"/>
    <cellStyle name="Normal 2 67 10" xfId="19314" xr:uid="{00000000-0005-0000-0000-0000844B0000}"/>
    <cellStyle name="Normal 2 67 11" xfId="19315" xr:uid="{00000000-0005-0000-0000-0000854B0000}"/>
    <cellStyle name="Normal 2 67 12" xfId="19316" xr:uid="{00000000-0005-0000-0000-0000864B0000}"/>
    <cellStyle name="Normal 2 67 13" xfId="19317" xr:uid="{00000000-0005-0000-0000-0000874B0000}"/>
    <cellStyle name="Normal 2 67 14" xfId="19318" xr:uid="{00000000-0005-0000-0000-0000884B0000}"/>
    <cellStyle name="Normal 2 67 15" xfId="19319" xr:uid="{00000000-0005-0000-0000-0000894B0000}"/>
    <cellStyle name="Normal 2 67 16" xfId="19320" xr:uid="{00000000-0005-0000-0000-00008A4B0000}"/>
    <cellStyle name="Normal 2 67 17" xfId="19321" xr:uid="{00000000-0005-0000-0000-00008B4B0000}"/>
    <cellStyle name="Normal 2 67 18" xfId="19322" xr:uid="{00000000-0005-0000-0000-00008C4B0000}"/>
    <cellStyle name="Normal 2 67 19" xfId="19323" xr:uid="{00000000-0005-0000-0000-00008D4B0000}"/>
    <cellStyle name="Normal 2 67 2" xfId="19324" xr:uid="{00000000-0005-0000-0000-00008E4B0000}"/>
    <cellStyle name="Normal 2 67 20" xfId="19325" xr:uid="{00000000-0005-0000-0000-00008F4B0000}"/>
    <cellStyle name="Normal 2 67 21" xfId="19326" xr:uid="{00000000-0005-0000-0000-0000904B0000}"/>
    <cellStyle name="Normal 2 67 22" xfId="19327" xr:uid="{00000000-0005-0000-0000-0000914B0000}"/>
    <cellStyle name="Normal 2 67 23" xfId="19328" xr:uid="{00000000-0005-0000-0000-0000924B0000}"/>
    <cellStyle name="Normal 2 67 24" xfId="19329" xr:uid="{00000000-0005-0000-0000-0000934B0000}"/>
    <cellStyle name="Normal 2 67 25" xfId="19330" xr:uid="{00000000-0005-0000-0000-0000944B0000}"/>
    <cellStyle name="Normal 2 67 26" xfId="19331" xr:uid="{00000000-0005-0000-0000-0000954B0000}"/>
    <cellStyle name="Normal 2 67 27" xfId="19332" xr:uid="{00000000-0005-0000-0000-0000964B0000}"/>
    <cellStyle name="Normal 2 67 28" xfId="19333" xr:uid="{00000000-0005-0000-0000-0000974B0000}"/>
    <cellStyle name="Normal 2 67 29" xfId="19334" xr:uid="{00000000-0005-0000-0000-0000984B0000}"/>
    <cellStyle name="Normal 2 67 3" xfId="19335" xr:uid="{00000000-0005-0000-0000-0000994B0000}"/>
    <cellStyle name="Normal 2 67 30" xfId="19336" xr:uid="{00000000-0005-0000-0000-00009A4B0000}"/>
    <cellStyle name="Normal 2 67 31" xfId="19337" xr:uid="{00000000-0005-0000-0000-00009B4B0000}"/>
    <cellStyle name="Normal 2 67 32" xfId="19338" xr:uid="{00000000-0005-0000-0000-00009C4B0000}"/>
    <cellStyle name="Normal 2 67 33" xfId="19339" xr:uid="{00000000-0005-0000-0000-00009D4B0000}"/>
    <cellStyle name="Normal 2 67 34" xfId="19340" xr:uid="{00000000-0005-0000-0000-00009E4B0000}"/>
    <cellStyle name="Normal 2 67 4" xfId="19341" xr:uid="{00000000-0005-0000-0000-00009F4B0000}"/>
    <cellStyle name="Normal 2 67 5" xfId="19342" xr:uid="{00000000-0005-0000-0000-0000A04B0000}"/>
    <cellStyle name="Normal 2 67 6" xfId="19343" xr:uid="{00000000-0005-0000-0000-0000A14B0000}"/>
    <cellStyle name="Normal 2 67 7" xfId="19344" xr:uid="{00000000-0005-0000-0000-0000A24B0000}"/>
    <cellStyle name="Normal 2 67 8" xfId="19345" xr:uid="{00000000-0005-0000-0000-0000A34B0000}"/>
    <cellStyle name="Normal 2 67 9" xfId="19346" xr:uid="{00000000-0005-0000-0000-0000A44B0000}"/>
    <cellStyle name="Normal 2 68" xfId="19347" xr:uid="{00000000-0005-0000-0000-0000A54B0000}"/>
    <cellStyle name="Normal 2 68 10" xfId="19348" xr:uid="{00000000-0005-0000-0000-0000A64B0000}"/>
    <cellStyle name="Normal 2 68 11" xfId="19349" xr:uid="{00000000-0005-0000-0000-0000A74B0000}"/>
    <cellStyle name="Normal 2 68 12" xfId="19350" xr:uid="{00000000-0005-0000-0000-0000A84B0000}"/>
    <cellStyle name="Normal 2 68 13" xfId="19351" xr:uid="{00000000-0005-0000-0000-0000A94B0000}"/>
    <cellStyle name="Normal 2 68 14" xfId="19352" xr:uid="{00000000-0005-0000-0000-0000AA4B0000}"/>
    <cellStyle name="Normal 2 68 15" xfId="19353" xr:uid="{00000000-0005-0000-0000-0000AB4B0000}"/>
    <cellStyle name="Normal 2 68 16" xfId="19354" xr:uid="{00000000-0005-0000-0000-0000AC4B0000}"/>
    <cellStyle name="Normal 2 68 17" xfId="19355" xr:uid="{00000000-0005-0000-0000-0000AD4B0000}"/>
    <cellStyle name="Normal 2 68 18" xfId="19356" xr:uid="{00000000-0005-0000-0000-0000AE4B0000}"/>
    <cellStyle name="Normal 2 68 19" xfId="19357" xr:uid="{00000000-0005-0000-0000-0000AF4B0000}"/>
    <cellStyle name="Normal 2 68 2" xfId="19358" xr:uid="{00000000-0005-0000-0000-0000B04B0000}"/>
    <cellStyle name="Normal 2 68 20" xfId="19359" xr:uid="{00000000-0005-0000-0000-0000B14B0000}"/>
    <cellStyle name="Normal 2 68 21" xfId="19360" xr:uid="{00000000-0005-0000-0000-0000B24B0000}"/>
    <cellStyle name="Normal 2 68 22" xfId="19361" xr:uid="{00000000-0005-0000-0000-0000B34B0000}"/>
    <cellStyle name="Normal 2 68 23" xfId="19362" xr:uid="{00000000-0005-0000-0000-0000B44B0000}"/>
    <cellStyle name="Normal 2 68 24" xfId="19363" xr:uid="{00000000-0005-0000-0000-0000B54B0000}"/>
    <cellStyle name="Normal 2 68 25" xfId="19364" xr:uid="{00000000-0005-0000-0000-0000B64B0000}"/>
    <cellStyle name="Normal 2 68 26" xfId="19365" xr:uid="{00000000-0005-0000-0000-0000B74B0000}"/>
    <cellStyle name="Normal 2 68 27" xfId="19366" xr:uid="{00000000-0005-0000-0000-0000B84B0000}"/>
    <cellStyle name="Normal 2 68 28" xfId="19367" xr:uid="{00000000-0005-0000-0000-0000B94B0000}"/>
    <cellStyle name="Normal 2 68 29" xfId="19368" xr:uid="{00000000-0005-0000-0000-0000BA4B0000}"/>
    <cellStyle name="Normal 2 68 3" xfId="19369" xr:uid="{00000000-0005-0000-0000-0000BB4B0000}"/>
    <cellStyle name="Normal 2 68 30" xfId="19370" xr:uid="{00000000-0005-0000-0000-0000BC4B0000}"/>
    <cellStyle name="Normal 2 68 31" xfId="19371" xr:uid="{00000000-0005-0000-0000-0000BD4B0000}"/>
    <cellStyle name="Normal 2 68 32" xfId="19372" xr:uid="{00000000-0005-0000-0000-0000BE4B0000}"/>
    <cellStyle name="Normal 2 68 33" xfId="19373" xr:uid="{00000000-0005-0000-0000-0000BF4B0000}"/>
    <cellStyle name="Normal 2 68 34" xfId="19374" xr:uid="{00000000-0005-0000-0000-0000C04B0000}"/>
    <cellStyle name="Normal 2 68 4" xfId="19375" xr:uid="{00000000-0005-0000-0000-0000C14B0000}"/>
    <cellStyle name="Normal 2 68 5" xfId="19376" xr:uid="{00000000-0005-0000-0000-0000C24B0000}"/>
    <cellStyle name="Normal 2 68 6" xfId="19377" xr:uid="{00000000-0005-0000-0000-0000C34B0000}"/>
    <cellStyle name="Normal 2 68 7" xfId="19378" xr:uid="{00000000-0005-0000-0000-0000C44B0000}"/>
    <cellStyle name="Normal 2 68 8" xfId="19379" xr:uid="{00000000-0005-0000-0000-0000C54B0000}"/>
    <cellStyle name="Normal 2 68 9" xfId="19380" xr:uid="{00000000-0005-0000-0000-0000C64B0000}"/>
    <cellStyle name="Normal 2 69" xfId="19381" xr:uid="{00000000-0005-0000-0000-0000C74B0000}"/>
    <cellStyle name="Normal 2 69 10" xfId="19382" xr:uid="{00000000-0005-0000-0000-0000C84B0000}"/>
    <cellStyle name="Normal 2 69 11" xfId="19383" xr:uid="{00000000-0005-0000-0000-0000C94B0000}"/>
    <cellStyle name="Normal 2 69 12" xfId="19384" xr:uid="{00000000-0005-0000-0000-0000CA4B0000}"/>
    <cellStyle name="Normal 2 69 13" xfId="19385" xr:uid="{00000000-0005-0000-0000-0000CB4B0000}"/>
    <cellStyle name="Normal 2 69 14" xfId="19386" xr:uid="{00000000-0005-0000-0000-0000CC4B0000}"/>
    <cellStyle name="Normal 2 69 15" xfId="19387" xr:uid="{00000000-0005-0000-0000-0000CD4B0000}"/>
    <cellStyle name="Normal 2 69 16" xfId="19388" xr:uid="{00000000-0005-0000-0000-0000CE4B0000}"/>
    <cellStyle name="Normal 2 69 17" xfId="19389" xr:uid="{00000000-0005-0000-0000-0000CF4B0000}"/>
    <cellStyle name="Normal 2 69 18" xfId="19390" xr:uid="{00000000-0005-0000-0000-0000D04B0000}"/>
    <cellStyle name="Normal 2 69 19" xfId="19391" xr:uid="{00000000-0005-0000-0000-0000D14B0000}"/>
    <cellStyle name="Normal 2 69 2" xfId="19392" xr:uid="{00000000-0005-0000-0000-0000D24B0000}"/>
    <cellStyle name="Normal 2 69 20" xfId="19393" xr:uid="{00000000-0005-0000-0000-0000D34B0000}"/>
    <cellStyle name="Normal 2 69 21" xfId="19394" xr:uid="{00000000-0005-0000-0000-0000D44B0000}"/>
    <cellStyle name="Normal 2 69 22" xfId="19395" xr:uid="{00000000-0005-0000-0000-0000D54B0000}"/>
    <cellStyle name="Normal 2 69 23" xfId="19396" xr:uid="{00000000-0005-0000-0000-0000D64B0000}"/>
    <cellStyle name="Normal 2 69 24" xfId="19397" xr:uid="{00000000-0005-0000-0000-0000D74B0000}"/>
    <cellStyle name="Normal 2 69 25" xfId="19398" xr:uid="{00000000-0005-0000-0000-0000D84B0000}"/>
    <cellStyle name="Normal 2 69 26" xfId="19399" xr:uid="{00000000-0005-0000-0000-0000D94B0000}"/>
    <cellStyle name="Normal 2 69 27" xfId="19400" xr:uid="{00000000-0005-0000-0000-0000DA4B0000}"/>
    <cellStyle name="Normal 2 69 28" xfId="19401" xr:uid="{00000000-0005-0000-0000-0000DB4B0000}"/>
    <cellStyle name="Normal 2 69 29" xfId="19402" xr:uid="{00000000-0005-0000-0000-0000DC4B0000}"/>
    <cellStyle name="Normal 2 69 3" xfId="19403" xr:uid="{00000000-0005-0000-0000-0000DD4B0000}"/>
    <cellStyle name="Normal 2 69 30" xfId="19404" xr:uid="{00000000-0005-0000-0000-0000DE4B0000}"/>
    <cellStyle name="Normal 2 69 31" xfId="19405" xr:uid="{00000000-0005-0000-0000-0000DF4B0000}"/>
    <cellStyle name="Normal 2 69 32" xfId="19406" xr:uid="{00000000-0005-0000-0000-0000E04B0000}"/>
    <cellStyle name="Normal 2 69 33" xfId="19407" xr:uid="{00000000-0005-0000-0000-0000E14B0000}"/>
    <cellStyle name="Normal 2 69 34" xfId="19408" xr:uid="{00000000-0005-0000-0000-0000E24B0000}"/>
    <cellStyle name="Normal 2 69 4" xfId="19409" xr:uid="{00000000-0005-0000-0000-0000E34B0000}"/>
    <cellStyle name="Normal 2 69 5" xfId="19410" xr:uid="{00000000-0005-0000-0000-0000E44B0000}"/>
    <cellStyle name="Normal 2 69 6" xfId="19411" xr:uid="{00000000-0005-0000-0000-0000E54B0000}"/>
    <cellStyle name="Normal 2 69 7" xfId="19412" xr:uid="{00000000-0005-0000-0000-0000E64B0000}"/>
    <cellStyle name="Normal 2 69 8" xfId="19413" xr:uid="{00000000-0005-0000-0000-0000E74B0000}"/>
    <cellStyle name="Normal 2 69 9" xfId="19414" xr:uid="{00000000-0005-0000-0000-0000E84B0000}"/>
    <cellStyle name="Normal 2 7" xfId="19415" xr:uid="{00000000-0005-0000-0000-0000E94B0000}"/>
    <cellStyle name="Normal 2 7 10" xfId="19416" xr:uid="{00000000-0005-0000-0000-0000EA4B0000}"/>
    <cellStyle name="Normal 2 7 11" xfId="19417" xr:uid="{00000000-0005-0000-0000-0000EB4B0000}"/>
    <cellStyle name="Normal 2 7 12" xfId="19418" xr:uid="{00000000-0005-0000-0000-0000EC4B0000}"/>
    <cellStyle name="Normal 2 7 13" xfId="19419" xr:uid="{00000000-0005-0000-0000-0000ED4B0000}"/>
    <cellStyle name="Normal 2 7 14" xfId="19420" xr:uid="{00000000-0005-0000-0000-0000EE4B0000}"/>
    <cellStyle name="Normal 2 7 15" xfId="19421" xr:uid="{00000000-0005-0000-0000-0000EF4B0000}"/>
    <cellStyle name="Normal 2 7 16" xfId="19422" xr:uid="{00000000-0005-0000-0000-0000F04B0000}"/>
    <cellStyle name="Normal 2 7 17" xfId="19423" xr:uid="{00000000-0005-0000-0000-0000F14B0000}"/>
    <cellStyle name="Normal 2 7 18" xfId="19424" xr:uid="{00000000-0005-0000-0000-0000F24B0000}"/>
    <cellStyle name="Normal 2 7 19" xfId="19425" xr:uid="{00000000-0005-0000-0000-0000F34B0000}"/>
    <cellStyle name="Normal 2 7 2" xfId="19426" xr:uid="{00000000-0005-0000-0000-0000F44B0000}"/>
    <cellStyle name="Normal 2 7 20" xfId="19427" xr:uid="{00000000-0005-0000-0000-0000F54B0000}"/>
    <cellStyle name="Normal 2 7 21" xfId="19428" xr:uid="{00000000-0005-0000-0000-0000F64B0000}"/>
    <cellStyle name="Normal 2 7 22" xfId="19429" xr:uid="{00000000-0005-0000-0000-0000F74B0000}"/>
    <cellStyle name="Normal 2 7 23" xfId="19430" xr:uid="{00000000-0005-0000-0000-0000F84B0000}"/>
    <cellStyle name="Normal 2 7 24" xfId="19431" xr:uid="{00000000-0005-0000-0000-0000F94B0000}"/>
    <cellStyle name="Normal 2 7 25" xfId="19432" xr:uid="{00000000-0005-0000-0000-0000FA4B0000}"/>
    <cellStyle name="Normal 2 7 26" xfId="19433" xr:uid="{00000000-0005-0000-0000-0000FB4B0000}"/>
    <cellStyle name="Normal 2 7 27" xfId="19434" xr:uid="{00000000-0005-0000-0000-0000FC4B0000}"/>
    <cellStyle name="Normal 2 7 28" xfId="19435" xr:uid="{00000000-0005-0000-0000-0000FD4B0000}"/>
    <cellStyle name="Normal 2 7 29" xfId="19436" xr:uid="{00000000-0005-0000-0000-0000FE4B0000}"/>
    <cellStyle name="Normal 2 7 3" xfId="19437" xr:uid="{00000000-0005-0000-0000-0000FF4B0000}"/>
    <cellStyle name="Normal 2 7 30" xfId="19438" xr:uid="{00000000-0005-0000-0000-0000004C0000}"/>
    <cellStyle name="Normal 2 7 31" xfId="19439" xr:uid="{00000000-0005-0000-0000-0000014C0000}"/>
    <cellStyle name="Normal 2 7 32" xfId="19440" xr:uid="{00000000-0005-0000-0000-0000024C0000}"/>
    <cellStyle name="Normal 2 7 33" xfId="19441" xr:uid="{00000000-0005-0000-0000-0000034C0000}"/>
    <cellStyle name="Normal 2 7 34" xfId="19442" xr:uid="{00000000-0005-0000-0000-0000044C0000}"/>
    <cellStyle name="Normal 2 7 34 2" xfId="19443" xr:uid="{00000000-0005-0000-0000-0000054C0000}"/>
    <cellStyle name="Normal 2 7 34 3" xfId="19444" xr:uid="{00000000-0005-0000-0000-0000064C0000}"/>
    <cellStyle name="Normal 2 7 35" xfId="19445" xr:uid="{00000000-0005-0000-0000-0000074C0000}"/>
    <cellStyle name="Normal 2 7 35 2" xfId="19446" xr:uid="{00000000-0005-0000-0000-0000084C0000}"/>
    <cellStyle name="Normal 2 7 35 3" xfId="19447" xr:uid="{00000000-0005-0000-0000-0000094C0000}"/>
    <cellStyle name="Normal 2 7 36" xfId="19448" xr:uid="{00000000-0005-0000-0000-00000A4C0000}"/>
    <cellStyle name="Normal 2 7 36 2" xfId="19449" xr:uid="{00000000-0005-0000-0000-00000B4C0000}"/>
    <cellStyle name="Normal 2 7 36 3" xfId="19450" xr:uid="{00000000-0005-0000-0000-00000C4C0000}"/>
    <cellStyle name="Normal 2 7 37" xfId="19451" xr:uid="{00000000-0005-0000-0000-00000D4C0000}"/>
    <cellStyle name="Normal 2 7 37 2" xfId="19452" xr:uid="{00000000-0005-0000-0000-00000E4C0000}"/>
    <cellStyle name="Normal 2 7 37 3" xfId="19453" xr:uid="{00000000-0005-0000-0000-00000F4C0000}"/>
    <cellStyle name="Normal 2 7 38" xfId="19454" xr:uid="{00000000-0005-0000-0000-0000104C0000}"/>
    <cellStyle name="Normal 2 7 38 2" xfId="19455" xr:uid="{00000000-0005-0000-0000-0000114C0000}"/>
    <cellStyle name="Normal 2 7 38 3" xfId="19456" xr:uid="{00000000-0005-0000-0000-0000124C0000}"/>
    <cellStyle name="Normal 2 7 4" xfId="19457" xr:uid="{00000000-0005-0000-0000-0000134C0000}"/>
    <cellStyle name="Normal 2 7 5" xfId="19458" xr:uid="{00000000-0005-0000-0000-0000144C0000}"/>
    <cellStyle name="Normal 2 7 6" xfId="19459" xr:uid="{00000000-0005-0000-0000-0000154C0000}"/>
    <cellStyle name="Normal 2 7 7" xfId="19460" xr:uid="{00000000-0005-0000-0000-0000164C0000}"/>
    <cellStyle name="Normal 2 7 8" xfId="19461" xr:uid="{00000000-0005-0000-0000-0000174C0000}"/>
    <cellStyle name="Normal 2 7 8 2" xfId="19462" xr:uid="{00000000-0005-0000-0000-0000184C0000}"/>
    <cellStyle name="Normal 2 7 8 3" xfId="19463" xr:uid="{00000000-0005-0000-0000-0000194C0000}"/>
    <cellStyle name="Normal 2 7 8 4" xfId="19464" xr:uid="{00000000-0005-0000-0000-00001A4C0000}"/>
    <cellStyle name="Normal 2 7 8 5" xfId="19465" xr:uid="{00000000-0005-0000-0000-00001B4C0000}"/>
    <cellStyle name="Normal 2 7 8 6" xfId="19466" xr:uid="{00000000-0005-0000-0000-00001C4C0000}"/>
    <cellStyle name="Normal 2 7 8 7" xfId="19467" xr:uid="{00000000-0005-0000-0000-00001D4C0000}"/>
    <cellStyle name="Normal 2 7 8 8" xfId="19468" xr:uid="{00000000-0005-0000-0000-00001E4C0000}"/>
    <cellStyle name="Normal 2 7 8 9" xfId="19469" xr:uid="{00000000-0005-0000-0000-00001F4C0000}"/>
    <cellStyle name="Normal 2 7 9" xfId="19470" xr:uid="{00000000-0005-0000-0000-0000204C0000}"/>
    <cellStyle name="Normal 2 70" xfId="19471" xr:uid="{00000000-0005-0000-0000-0000214C0000}"/>
    <cellStyle name="Normal 2 70 10" xfId="19472" xr:uid="{00000000-0005-0000-0000-0000224C0000}"/>
    <cellStyle name="Normal 2 70 11" xfId="19473" xr:uid="{00000000-0005-0000-0000-0000234C0000}"/>
    <cellStyle name="Normal 2 70 12" xfId="19474" xr:uid="{00000000-0005-0000-0000-0000244C0000}"/>
    <cellStyle name="Normal 2 70 13" xfId="19475" xr:uid="{00000000-0005-0000-0000-0000254C0000}"/>
    <cellStyle name="Normal 2 70 14" xfId="19476" xr:uid="{00000000-0005-0000-0000-0000264C0000}"/>
    <cellStyle name="Normal 2 70 15" xfId="19477" xr:uid="{00000000-0005-0000-0000-0000274C0000}"/>
    <cellStyle name="Normal 2 70 16" xfId="19478" xr:uid="{00000000-0005-0000-0000-0000284C0000}"/>
    <cellStyle name="Normal 2 70 17" xfId="19479" xr:uid="{00000000-0005-0000-0000-0000294C0000}"/>
    <cellStyle name="Normal 2 70 18" xfId="19480" xr:uid="{00000000-0005-0000-0000-00002A4C0000}"/>
    <cellStyle name="Normal 2 70 19" xfId="19481" xr:uid="{00000000-0005-0000-0000-00002B4C0000}"/>
    <cellStyle name="Normal 2 70 2" xfId="19482" xr:uid="{00000000-0005-0000-0000-00002C4C0000}"/>
    <cellStyle name="Normal 2 70 20" xfId="19483" xr:uid="{00000000-0005-0000-0000-00002D4C0000}"/>
    <cellStyle name="Normal 2 70 21" xfId="19484" xr:uid="{00000000-0005-0000-0000-00002E4C0000}"/>
    <cellStyle name="Normal 2 70 22" xfId="19485" xr:uid="{00000000-0005-0000-0000-00002F4C0000}"/>
    <cellStyle name="Normal 2 70 23" xfId="19486" xr:uid="{00000000-0005-0000-0000-0000304C0000}"/>
    <cellStyle name="Normal 2 70 24" xfId="19487" xr:uid="{00000000-0005-0000-0000-0000314C0000}"/>
    <cellStyle name="Normal 2 70 25" xfId="19488" xr:uid="{00000000-0005-0000-0000-0000324C0000}"/>
    <cellStyle name="Normal 2 70 26" xfId="19489" xr:uid="{00000000-0005-0000-0000-0000334C0000}"/>
    <cellStyle name="Normal 2 70 27" xfId="19490" xr:uid="{00000000-0005-0000-0000-0000344C0000}"/>
    <cellStyle name="Normal 2 70 28" xfId="19491" xr:uid="{00000000-0005-0000-0000-0000354C0000}"/>
    <cellStyle name="Normal 2 70 29" xfId="19492" xr:uid="{00000000-0005-0000-0000-0000364C0000}"/>
    <cellStyle name="Normal 2 70 3" xfId="19493" xr:uid="{00000000-0005-0000-0000-0000374C0000}"/>
    <cellStyle name="Normal 2 70 30" xfId="19494" xr:uid="{00000000-0005-0000-0000-0000384C0000}"/>
    <cellStyle name="Normal 2 70 31" xfId="19495" xr:uid="{00000000-0005-0000-0000-0000394C0000}"/>
    <cellStyle name="Normal 2 70 32" xfId="19496" xr:uid="{00000000-0005-0000-0000-00003A4C0000}"/>
    <cellStyle name="Normal 2 70 33" xfId="19497" xr:uid="{00000000-0005-0000-0000-00003B4C0000}"/>
    <cellStyle name="Normal 2 70 34" xfId="19498" xr:uid="{00000000-0005-0000-0000-00003C4C0000}"/>
    <cellStyle name="Normal 2 70 4" xfId="19499" xr:uid="{00000000-0005-0000-0000-00003D4C0000}"/>
    <cellStyle name="Normal 2 70 5" xfId="19500" xr:uid="{00000000-0005-0000-0000-00003E4C0000}"/>
    <cellStyle name="Normal 2 70 6" xfId="19501" xr:uid="{00000000-0005-0000-0000-00003F4C0000}"/>
    <cellStyle name="Normal 2 70 7" xfId="19502" xr:uid="{00000000-0005-0000-0000-0000404C0000}"/>
    <cellStyle name="Normal 2 70 8" xfId="19503" xr:uid="{00000000-0005-0000-0000-0000414C0000}"/>
    <cellStyle name="Normal 2 70 9" xfId="19504" xr:uid="{00000000-0005-0000-0000-0000424C0000}"/>
    <cellStyle name="Normal 2 71" xfId="19505" xr:uid="{00000000-0005-0000-0000-0000434C0000}"/>
    <cellStyle name="Normal 2 71 10" xfId="19506" xr:uid="{00000000-0005-0000-0000-0000444C0000}"/>
    <cellStyle name="Normal 2 71 11" xfId="19507" xr:uid="{00000000-0005-0000-0000-0000454C0000}"/>
    <cellStyle name="Normal 2 71 12" xfId="19508" xr:uid="{00000000-0005-0000-0000-0000464C0000}"/>
    <cellStyle name="Normal 2 71 13" xfId="19509" xr:uid="{00000000-0005-0000-0000-0000474C0000}"/>
    <cellStyle name="Normal 2 71 14" xfId="19510" xr:uid="{00000000-0005-0000-0000-0000484C0000}"/>
    <cellStyle name="Normal 2 71 15" xfId="19511" xr:uid="{00000000-0005-0000-0000-0000494C0000}"/>
    <cellStyle name="Normal 2 71 16" xfId="19512" xr:uid="{00000000-0005-0000-0000-00004A4C0000}"/>
    <cellStyle name="Normal 2 71 17" xfId="19513" xr:uid="{00000000-0005-0000-0000-00004B4C0000}"/>
    <cellStyle name="Normal 2 71 18" xfId="19514" xr:uid="{00000000-0005-0000-0000-00004C4C0000}"/>
    <cellStyle name="Normal 2 71 19" xfId="19515" xr:uid="{00000000-0005-0000-0000-00004D4C0000}"/>
    <cellStyle name="Normal 2 71 2" xfId="19516" xr:uid="{00000000-0005-0000-0000-00004E4C0000}"/>
    <cellStyle name="Normal 2 71 20" xfId="19517" xr:uid="{00000000-0005-0000-0000-00004F4C0000}"/>
    <cellStyle name="Normal 2 71 21" xfId="19518" xr:uid="{00000000-0005-0000-0000-0000504C0000}"/>
    <cellStyle name="Normal 2 71 22" xfId="19519" xr:uid="{00000000-0005-0000-0000-0000514C0000}"/>
    <cellStyle name="Normal 2 71 23" xfId="19520" xr:uid="{00000000-0005-0000-0000-0000524C0000}"/>
    <cellStyle name="Normal 2 71 24" xfId="19521" xr:uid="{00000000-0005-0000-0000-0000534C0000}"/>
    <cellStyle name="Normal 2 71 25" xfId="19522" xr:uid="{00000000-0005-0000-0000-0000544C0000}"/>
    <cellStyle name="Normal 2 71 26" xfId="19523" xr:uid="{00000000-0005-0000-0000-0000554C0000}"/>
    <cellStyle name="Normal 2 71 27" xfId="19524" xr:uid="{00000000-0005-0000-0000-0000564C0000}"/>
    <cellStyle name="Normal 2 71 28" xfId="19525" xr:uid="{00000000-0005-0000-0000-0000574C0000}"/>
    <cellStyle name="Normal 2 71 29" xfId="19526" xr:uid="{00000000-0005-0000-0000-0000584C0000}"/>
    <cellStyle name="Normal 2 71 3" xfId="19527" xr:uid="{00000000-0005-0000-0000-0000594C0000}"/>
    <cellStyle name="Normal 2 71 30" xfId="19528" xr:uid="{00000000-0005-0000-0000-00005A4C0000}"/>
    <cellStyle name="Normal 2 71 31" xfId="19529" xr:uid="{00000000-0005-0000-0000-00005B4C0000}"/>
    <cellStyle name="Normal 2 71 32" xfId="19530" xr:uid="{00000000-0005-0000-0000-00005C4C0000}"/>
    <cellStyle name="Normal 2 71 33" xfId="19531" xr:uid="{00000000-0005-0000-0000-00005D4C0000}"/>
    <cellStyle name="Normal 2 71 34" xfId="19532" xr:uid="{00000000-0005-0000-0000-00005E4C0000}"/>
    <cellStyle name="Normal 2 71 4" xfId="19533" xr:uid="{00000000-0005-0000-0000-00005F4C0000}"/>
    <cellStyle name="Normal 2 71 5" xfId="19534" xr:uid="{00000000-0005-0000-0000-0000604C0000}"/>
    <cellStyle name="Normal 2 71 6" xfId="19535" xr:uid="{00000000-0005-0000-0000-0000614C0000}"/>
    <cellStyle name="Normal 2 71 7" xfId="19536" xr:uid="{00000000-0005-0000-0000-0000624C0000}"/>
    <cellStyle name="Normal 2 71 8" xfId="19537" xr:uid="{00000000-0005-0000-0000-0000634C0000}"/>
    <cellStyle name="Normal 2 71 9" xfId="19538" xr:uid="{00000000-0005-0000-0000-0000644C0000}"/>
    <cellStyle name="Normal 2 72" xfId="19539" xr:uid="{00000000-0005-0000-0000-0000654C0000}"/>
    <cellStyle name="Normal 2 72 10" xfId="19540" xr:uid="{00000000-0005-0000-0000-0000664C0000}"/>
    <cellStyle name="Normal 2 72 11" xfId="19541" xr:uid="{00000000-0005-0000-0000-0000674C0000}"/>
    <cellStyle name="Normal 2 72 12" xfId="19542" xr:uid="{00000000-0005-0000-0000-0000684C0000}"/>
    <cellStyle name="Normal 2 72 13" xfId="19543" xr:uid="{00000000-0005-0000-0000-0000694C0000}"/>
    <cellStyle name="Normal 2 72 14" xfId="19544" xr:uid="{00000000-0005-0000-0000-00006A4C0000}"/>
    <cellStyle name="Normal 2 72 15" xfId="19545" xr:uid="{00000000-0005-0000-0000-00006B4C0000}"/>
    <cellStyle name="Normal 2 72 16" xfId="19546" xr:uid="{00000000-0005-0000-0000-00006C4C0000}"/>
    <cellStyle name="Normal 2 72 17" xfId="19547" xr:uid="{00000000-0005-0000-0000-00006D4C0000}"/>
    <cellStyle name="Normal 2 72 18" xfId="19548" xr:uid="{00000000-0005-0000-0000-00006E4C0000}"/>
    <cellStyle name="Normal 2 72 19" xfId="19549" xr:uid="{00000000-0005-0000-0000-00006F4C0000}"/>
    <cellStyle name="Normal 2 72 2" xfId="19550" xr:uid="{00000000-0005-0000-0000-0000704C0000}"/>
    <cellStyle name="Normal 2 72 20" xfId="19551" xr:uid="{00000000-0005-0000-0000-0000714C0000}"/>
    <cellStyle name="Normal 2 72 21" xfId="19552" xr:uid="{00000000-0005-0000-0000-0000724C0000}"/>
    <cellStyle name="Normal 2 72 22" xfId="19553" xr:uid="{00000000-0005-0000-0000-0000734C0000}"/>
    <cellStyle name="Normal 2 72 23" xfId="19554" xr:uid="{00000000-0005-0000-0000-0000744C0000}"/>
    <cellStyle name="Normal 2 72 24" xfId="19555" xr:uid="{00000000-0005-0000-0000-0000754C0000}"/>
    <cellStyle name="Normal 2 72 25" xfId="19556" xr:uid="{00000000-0005-0000-0000-0000764C0000}"/>
    <cellStyle name="Normal 2 72 26" xfId="19557" xr:uid="{00000000-0005-0000-0000-0000774C0000}"/>
    <cellStyle name="Normal 2 72 27" xfId="19558" xr:uid="{00000000-0005-0000-0000-0000784C0000}"/>
    <cellStyle name="Normal 2 72 28" xfId="19559" xr:uid="{00000000-0005-0000-0000-0000794C0000}"/>
    <cellStyle name="Normal 2 72 29" xfId="19560" xr:uid="{00000000-0005-0000-0000-00007A4C0000}"/>
    <cellStyle name="Normal 2 72 3" xfId="19561" xr:uid="{00000000-0005-0000-0000-00007B4C0000}"/>
    <cellStyle name="Normal 2 72 30" xfId="19562" xr:uid="{00000000-0005-0000-0000-00007C4C0000}"/>
    <cellStyle name="Normal 2 72 31" xfId="19563" xr:uid="{00000000-0005-0000-0000-00007D4C0000}"/>
    <cellStyle name="Normal 2 72 32" xfId="19564" xr:uid="{00000000-0005-0000-0000-00007E4C0000}"/>
    <cellStyle name="Normal 2 72 33" xfId="19565" xr:uid="{00000000-0005-0000-0000-00007F4C0000}"/>
    <cellStyle name="Normal 2 72 34" xfId="19566" xr:uid="{00000000-0005-0000-0000-0000804C0000}"/>
    <cellStyle name="Normal 2 72 4" xfId="19567" xr:uid="{00000000-0005-0000-0000-0000814C0000}"/>
    <cellStyle name="Normal 2 72 5" xfId="19568" xr:uid="{00000000-0005-0000-0000-0000824C0000}"/>
    <cellStyle name="Normal 2 72 6" xfId="19569" xr:uid="{00000000-0005-0000-0000-0000834C0000}"/>
    <cellStyle name="Normal 2 72 7" xfId="19570" xr:uid="{00000000-0005-0000-0000-0000844C0000}"/>
    <cellStyle name="Normal 2 72 8" xfId="19571" xr:uid="{00000000-0005-0000-0000-0000854C0000}"/>
    <cellStyle name="Normal 2 72 9" xfId="19572" xr:uid="{00000000-0005-0000-0000-0000864C0000}"/>
    <cellStyle name="Normal 2 73" xfId="19573" xr:uid="{00000000-0005-0000-0000-0000874C0000}"/>
    <cellStyle name="Normal 2 74" xfId="19574" xr:uid="{00000000-0005-0000-0000-0000884C0000}"/>
    <cellStyle name="Normal 2 75" xfId="19575" xr:uid="{00000000-0005-0000-0000-0000894C0000}"/>
    <cellStyle name="Normal 2 76" xfId="19576" xr:uid="{00000000-0005-0000-0000-00008A4C0000}"/>
    <cellStyle name="Normal 2 77" xfId="19577" xr:uid="{00000000-0005-0000-0000-00008B4C0000}"/>
    <cellStyle name="Normal 2 78" xfId="19578" xr:uid="{00000000-0005-0000-0000-00008C4C0000}"/>
    <cellStyle name="Normal 2 79" xfId="19579" xr:uid="{00000000-0005-0000-0000-00008D4C0000}"/>
    <cellStyle name="Normal 2 8" xfId="19580" xr:uid="{00000000-0005-0000-0000-00008E4C0000}"/>
    <cellStyle name="Normal 2 8 10" xfId="19581" xr:uid="{00000000-0005-0000-0000-00008F4C0000}"/>
    <cellStyle name="Normal 2 8 11" xfId="19582" xr:uid="{00000000-0005-0000-0000-0000904C0000}"/>
    <cellStyle name="Normal 2 8 12" xfId="19583" xr:uid="{00000000-0005-0000-0000-0000914C0000}"/>
    <cellStyle name="Normal 2 8 13" xfId="19584" xr:uid="{00000000-0005-0000-0000-0000924C0000}"/>
    <cellStyle name="Normal 2 8 14" xfId="19585" xr:uid="{00000000-0005-0000-0000-0000934C0000}"/>
    <cellStyle name="Normal 2 8 15" xfId="19586" xr:uid="{00000000-0005-0000-0000-0000944C0000}"/>
    <cellStyle name="Normal 2 8 16" xfId="19587" xr:uid="{00000000-0005-0000-0000-0000954C0000}"/>
    <cellStyle name="Normal 2 8 17" xfId="19588" xr:uid="{00000000-0005-0000-0000-0000964C0000}"/>
    <cellStyle name="Normal 2 8 18" xfId="19589" xr:uid="{00000000-0005-0000-0000-0000974C0000}"/>
    <cellStyle name="Normal 2 8 19" xfId="19590" xr:uid="{00000000-0005-0000-0000-0000984C0000}"/>
    <cellStyle name="Normal 2 8 2" xfId="19591" xr:uid="{00000000-0005-0000-0000-0000994C0000}"/>
    <cellStyle name="Normal 2 8 2 2" xfId="19592" xr:uid="{00000000-0005-0000-0000-00009A4C0000}"/>
    <cellStyle name="Normal 2 8 2 3" xfId="19593" xr:uid="{00000000-0005-0000-0000-00009B4C0000}"/>
    <cellStyle name="Normal 2 8 2 4" xfId="19594" xr:uid="{00000000-0005-0000-0000-00009C4C0000}"/>
    <cellStyle name="Normal 2 8 2 5" xfId="19595" xr:uid="{00000000-0005-0000-0000-00009D4C0000}"/>
    <cellStyle name="Normal 2 8 2 6" xfId="19596" xr:uid="{00000000-0005-0000-0000-00009E4C0000}"/>
    <cellStyle name="Normal 2 8 2 7" xfId="19597" xr:uid="{00000000-0005-0000-0000-00009F4C0000}"/>
    <cellStyle name="Normal 2 8 2 8" xfId="19598" xr:uid="{00000000-0005-0000-0000-0000A04C0000}"/>
    <cellStyle name="Normal 2 8 2 9" xfId="19599" xr:uid="{00000000-0005-0000-0000-0000A14C0000}"/>
    <cellStyle name="Normal 2 8 20" xfId="19600" xr:uid="{00000000-0005-0000-0000-0000A24C0000}"/>
    <cellStyle name="Normal 2 8 21" xfId="19601" xr:uid="{00000000-0005-0000-0000-0000A34C0000}"/>
    <cellStyle name="Normal 2 8 22" xfId="19602" xr:uid="{00000000-0005-0000-0000-0000A44C0000}"/>
    <cellStyle name="Normal 2 8 23" xfId="19603" xr:uid="{00000000-0005-0000-0000-0000A54C0000}"/>
    <cellStyle name="Normal 2 8 24" xfId="19604" xr:uid="{00000000-0005-0000-0000-0000A64C0000}"/>
    <cellStyle name="Normal 2 8 25" xfId="19605" xr:uid="{00000000-0005-0000-0000-0000A74C0000}"/>
    <cellStyle name="Normal 2 8 26" xfId="19606" xr:uid="{00000000-0005-0000-0000-0000A84C0000}"/>
    <cellStyle name="Normal 2 8 27" xfId="19607" xr:uid="{00000000-0005-0000-0000-0000A94C0000}"/>
    <cellStyle name="Normal 2 8 28" xfId="19608" xr:uid="{00000000-0005-0000-0000-0000AA4C0000}"/>
    <cellStyle name="Normal 2 8 29" xfId="19609" xr:uid="{00000000-0005-0000-0000-0000AB4C0000}"/>
    <cellStyle name="Normal 2 8 3" xfId="19610" xr:uid="{00000000-0005-0000-0000-0000AC4C0000}"/>
    <cellStyle name="Normal 2 8 30" xfId="19611" xr:uid="{00000000-0005-0000-0000-0000AD4C0000}"/>
    <cellStyle name="Normal 2 8 31" xfId="19612" xr:uid="{00000000-0005-0000-0000-0000AE4C0000}"/>
    <cellStyle name="Normal 2 8 32" xfId="19613" xr:uid="{00000000-0005-0000-0000-0000AF4C0000}"/>
    <cellStyle name="Normal 2 8 33" xfId="19614" xr:uid="{00000000-0005-0000-0000-0000B04C0000}"/>
    <cellStyle name="Normal 2 8 34" xfId="19615" xr:uid="{00000000-0005-0000-0000-0000B14C0000}"/>
    <cellStyle name="Normal 2 8 34 2" xfId="19616" xr:uid="{00000000-0005-0000-0000-0000B24C0000}"/>
    <cellStyle name="Normal 2 8 34 3" xfId="19617" xr:uid="{00000000-0005-0000-0000-0000B34C0000}"/>
    <cellStyle name="Normal 2 8 35" xfId="19618" xr:uid="{00000000-0005-0000-0000-0000B44C0000}"/>
    <cellStyle name="Normal 2 8 35 2" xfId="19619" xr:uid="{00000000-0005-0000-0000-0000B54C0000}"/>
    <cellStyle name="Normal 2 8 35 3" xfId="19620" xr:uid="{00000000-0005-0000-0000-0000B64C0000}"/>
    <cellStyle name="Normal 2 8 36" xfId="19621" xr:uid="{00000000-0005-0000-0000-0000B74C0000}"/>
    <cellStyle name="Normal 2 8 36 2" xfId="19622" xr:uid="{00000000-0005-0000-0000-0000B84C0000}"/>
    <cellStyle name="Normal 2 8 36 3" xfId="19623" xr:uid="{00000000-0005-0000-0000-0000B94C0000}"/>
    <cellStyle name="Normal 2 8 37" xfId="19624" xr:uid="{00000000-0005-0000-0000-0000BA4C0000}"/>
    <cellStyle name="Normal 2 8 37 2" xfId="19625" xr:uid="{00000000-0005-0000-0000-0000BB4C0000}"/>
    <cellStyle name="Normal 2 8 37 3" xfId="19626" xr:uid="{00000000-0005-0000-0000-0000BC4C0000}"/>
    <cellStyle name="Normal 2 8 38" xfId="19627" xr:uid="{00000000-0005-0000-0000-0000BD4C0000}"/>
    <cellStyle name="Normal 2 8 38 2" xfId="19628" xr:uid="{00000000-0005-0000-0000-0000BE4C0000}"/>
    <cellStyle name="Normal 2 8 38 3" xfId="19629" xr:uid="{00000000-0005-0000-0000-0000BF4C0000}"/>
    <cellStyle name="Normal 2 8 39" xfId="19630" xr:uid="{00000000-0005-0000-0000-0000C04C0000}"/>
    <cellStyle name="Normal 2 8 4" xfId="19631" xr:uid="{00000000-0005-0000-0000-0000C14C0000}"/>
    <cellStyle name="Normal 2 8 5" xfId="19632" xr:uid="{00000000-0005-0000-0000-0000C24C0000}"/>
    <cellStyle name="Normal 2 8 6" xfId="19633" xr:uid="{00000000-0005-0000-0000-0000C34C0000}"/>
    <cellStyle name="Normal 2 8 7" xfId="19634" xr:uid="{00000000-0005-0000-0000-0000C44C0000}"/>
    <cellStyle name="Normal 2 8 8" xfId="19635" xr:uid="{00000000-0005-0000-0000-0000C54C0000}"/>
    <cellStyle name="Normal 2 8 9" xfId="19636" xr:uid="{00000000-0005-0000-0000-0000C64C0000}"/>
    <cellStyle name="Normal 2 80" xfId="19637" xr:uid="{00000000-0005-0000-0000-0000C74C0000}"/>
    <cellStyle name="Normal 2 81" xfId="19638" xr:uid="{00000000-0005-0000-0000-0000C84C0000}"/>
    <cellStyle name="Normal 2 82" xfId="19639" xr:uid="{00000000-0005-0000-0000-0000C94C0000}"/>
    <cellStyle name="Normal 2 83" xfId="19640" xr:uid="{00000000-0005-0000-0000-0000CA4C0000}"/>
    <cellStyle name="Normal 2 84" xfId="19641" xr:uid="{00000000-0005-0000-0000-0000CB4C0000}"/>
    <cellStyle name="Normal 2 85" xfId="19642" xr:uid="{00000000-0005-0000-0000-0000CC4C0000}"/>
    <cellStyle name="Normal 2 86" xfId="19643" xr:uid="{00000000-0005-0000-0000-0000CD4C0000}"/>
    <cellStyle name="Normal 2 87" xfId="19644" xr:uid="{00000000-0005-0000-0000-0000CE4C0000}"/>
    <cellStyle name="Normal 2 88" xfId="19645" xr:uid="{00000000-0005-0000-0000-0000CF4C0000}"/>
    <cellStyle name="Normal 2 89" xfId="19646" xr:uid="{00000000-0005-0000-0000-0000D04C0000}"/>
    <cellStyle name="Normal 2 9" xfId="19647" xr:uid="{00000000-0005-0000-0000-0000D14C0000}"/>
    <cellStyle name="Normal 2 9 10" xfId="19648" xr:uid="{00000000-0005-0000-0000-0000D24C0000}"/>
    <cellStyle name="Normal 2 9 11" xfId="19649" xr:uid="{00000000-0005-0000-0000-0000D34C0000}"/>
    <cellStyle name="Normal 2 9 12" xfId="19650" xr:uid="{00000000-0005-0000-0000-0000D44C0000}"/>
    <cellStyle name="Normal 2 9 13" xfId="19651" xr:uid="{00000000-0005-0000-0000-0000D54C0000}"/>
    <cellStyle name="Normal 2 9 14" xfId="19652" xr:uid="{00000000-0005-0000-0000-0000D64C0000}"/>
    <cellStyle name="Normal 2 9 15" xfId="19653" xr:uid="{00000000-0005-0000-0000-0000D74C0000}"/>
    <cellStyle name="Normal 2 9 16" xfId="19654" xr:uid="{00000000-0005-0000-0000-0000D84C0000}"/>
    <cellStyle name="Normal 2 9 17" xfId="19655" xr:uid="{00000000-0005-0000-0000-0000D94C0000}"/>
    <cellStyle name="Normal 2 9 18" xfId="19656" xr:uid="{00000000-0005-0000-0000-0000DA4C0000}"/>
    <cellStyle name="Normal 2 9 19" xfId="19657" xr:uid="{00000000-0005-0000-0000-0000DB4C0000}"/>
    <cellStyle name="Normal 2 9 2" xfId="19658" xr:uid="{00000000-0005-0000-0000-0000DC4C0000}"/>
    <cellStyle name="Normal 2 9 2 2" xfId="19659" xr:uid="{00000000-0005-0000-0000-0000DD4C0000}"/>
    <cellStyle name="Normal 2 9 2 3" xfId="19660" xr:uid="{00000000-0005-0000-0000-0000DE4C0000}"/>
    <cellStyle name="Normal 2 9 2 4" xfId="19661" xr:uid="{00000000-0005-0000-0000-0000DF4C0000}"/>
    <cellStyle name="Normal 2 9 2 5" xfId="19662" xr:uid="{00000000-0005-0000-0000-0000E04C0000}"/>
    <cellStyle name="Normal 2 9 2 6" xfId="19663" xr:uid="{00000000-0005-0000-0000-0000E14C0000}"/>
    <cellStyle name="Normal 2 9 2 7" xfId="19664" xr:uid="{00000000-0005-0000-0000-0000E24C0000}"/>
    <cellStyle name="Normal 2 9 2 8" xfId="19665" xr:uid="{00000000-0005-0000-0000-0000E34C0000}"/>
    <cellStyle name="Normal 2 9 2 9" xfId="19666" xr:uid="{00000000-0005-0000-0000-0000E44C0000}"/>
    <cellStyle name="Normal 2 9 20" xfId="19667" xr:uid="{00000000-0005-0000-0000-0000E54C0000}"/>
    <cellStyle name="Normal 2 9 21" xfId="19668" xr:uid="{00000000-0005-0000-0000-0000E64C0000}"/>
    <cellStyle name="Normal 2 9 22" xfId="19669" xr:uid="{00000000-0005-0000-0000-0000E74C0000}"/>
    <cellStyle name="Normal 2 9 23" xfId="19670" xr:uid="{00000000-0005-0000-0000-0000E84C0000}"/>
    <cellStyle name="Normal 2 9 24" xfId="19671" xr:uid="{00000000-0005-0000-0000-0000E94C0000}"/>
    <cellStyle name="Normal 2 9 25" xfId="19672" xr:uid="{00000000-0005-0000-0000-0000EA4C0000}"/>
    <cellStyle name="Normal 2 9 26" xfId="19673" xr:uid="{00000000-0005-0000-0000-0000EB4C0000}"/>
    <cellStyle name="Normal 2 9 27" xfId="19674" xr:uid="{00000000-0005-0000-0000-0000EC4C0000}"/>
    <cellStyle name="Normal 2 9 28" xfId="19675" xr:uid="{00000000-0005-0000-0000-0000ED4C0000}"/>
    <cellStyle name="Normal 2 9 29" xfId="19676" xr:uid="{00000000-0005-0000-0000-0000EE4C0000}"/>
    <cellStyle name="Normal 2 9 3" xfId="19677" xr:uid="{00000000-0005-0000-0000-0000EF4C0000}"/>
    <cellStyle name="Normal 2 9 30" xfId="19678" xr:uid="{00000000-0005-0000-0000-0000F04C0000}"/>
    <cellStyle name="Normal 2 9 31" xfId="19679" xr:uid="{00000000-0005-0000-0000-0000F14C0000}"/>
    <cellStyle name="Normal 2 9 32" xfId="19680" xr:uid="{00000000-0005-0000-0000-0000F24C0000}"/>
    <cellStyle name="Normal 2 9 33" xfId="19681" xr:uid="{00000000-0005-0000-0000-0000F34C0000}"/>
    <cellStyle name="Normal 2 9 34" xfId="19682" xr:uid="{00000000-0005-0000-0000-0000F44C0000}"/>
    <cellStyle name="Normal 2 9 34 2" xfId="19683" xr:uid="{00000000-0005-0000-0000-0000F54C0000}"/>
    <cellStyle name="Normal 2 9 34 3" xfId="19684" xr:uid="{00000000-0005-0000-0000-0000F64C0000}"/>
    <cellStyle name="Normal 2 9 35" xfId="19685" xr:uid="{00000000-0005-0000-0000-0000F74C0000}"/>
    <cellStyle name="Normal 2 9 35 2" xfId="19686" xr:uid="{00000000-0005-0000-0000-0000F84C0000}"/>
    <cellStyle name="Normal 2 9 35 3" xfId="19687" xr:uid="{00000000-0005-0000-0000-0000F94C0000}"/>
    <cellStyle name="Normal 2 9 36" xfId="19688" xr:uid="{00000000-0005-0000-0000-0000FA4C0000}"/>
    <cellStyle name="Normal 2 9 36 2" xfId="19689" xr:uid="{00000000-0005-0000-0000-0000FB4C0000}"/>
    <cellStyle name="Normal 2 9 36 3" xfId="19690" xr:uid="{00000000-0005-0000-0000-0000FC4C0000}"/>
    <cellStyle name="Normal 2 9 37" xfId="19691" xr:uid="{00000000-0005-0000-0000-0000FD4C0000}"/>
    <cellStyle name="Normal 2 9 37 2" xfId="19692" xr:uid="{00000000-0005-0000-0000-0000FE4C0000}"/>
    <cellStyle name="Normal 2 9 37 3" xfId="19693" xr:uid="{00000000-0005-0000-0000-0000FF4C0000}"/>
    <cellStyle name="Normal 2 9 38" xfId="19694" xr:uid="{00000000-0005-0000-0000-0000004D0000}"/>
    <cellStyle name="Normal 2 9 38 2" xfId="19695" xr:uid="{00000000-0005-0000-0000-0000014D0000}"/>
    <cellStyle name="Normal 2 9 38 3" xfId="19696" xr:uid="{00000000-0005-0000-0000-0000024D0000}"/>
    <cellStyle name="Normal 2 9 4" xfId="19697" xr:uid="{00000000-0005-0000-0000-0000034D0000}"/>
    <cellStyle name="Normal 2 9 5" xfId="19698" xr:uid="{00000000-0005-0000-0000-0000044D0000}"/>
    <cellStyle name="Normal 2 9 6" xfId="19699" xr:uid="{00000000-0005-0000-0000-0000054D0000}"/>
    <cellStyle name="Normal 2 9 7" xfId="19700" xr:uid="{00000000-0005-0000-0000-0000064D0000}"/>
    <cellStyle name="Normal 2 9 8" xfId="19701" xr:uid="{00000000-0005-0000-0000-0000074D0000}"/>
    <cellStyle name="Normal 2 9 9" xfId="19702" xr:uid="{00000000-0005-0000-0000-0000084D0000}"/>
    <cellStyle name="Normal 2 90" xfId="19703" xr:uid="{00000000-0005-0000-0000-0000094D0000}"/>
    <cellStyle name="Normal 2 91" xfId="19704" xr:uid="{00000000-0005-0000-0000-00000A4D0000}"/>
    <cellStyle name="Normal 2 92" xfId="19705" xr:uid="{00000000-0005-0000-0000-00000B4D0000}"/>
    <cellStyle name="Normal 2 93" xfId="19706" xr:uid="{00000000-0005-0000-0000-00000C4D0000}"/>
    <cellStyle name="Normal 2 94" xfId="19707" xr:uid="{00000000-0005-0000-0000-00000D4D0000}"/>
    <cellStyle name="Normal 2 95" xfId="19708" xr:uid="{00000000-0005-0000-0000-00000E4D0000}"/>
    <cellStyle name="Normal 2 96" xfId="19709" xr:uid="{00000000-0005-0000-0000-00000F4D0000}"/>
    <cellStyle name="Normal 2 97" xfId="19710" xr:uid="{00000000-0005-0000-0000-0000104D0000}"/>
    <cellStyle name="Normal 2 98" xfId="19711" xr:uid="{00000000-0005-0000-0000-0000114D0000}"/>
    <cellStyle name="Normal 2 99" xfId="19712" xr:uid="{00000000-0005-0000-0000-0000124D0000}"/>
    <cellStyle name="Normal 2_Data" xfId="30352" xr:uid="{00000000-0005-0000-0000-0000134D0000}"/>
    <cellStyle name="Normal 20" xfId="19713" xr:uid="{00000000-0005-0000-0000-0000144D0000}"/>
    <cellStyle name="Normal 21" xfId="19714" xr:uid="{00000000-0005-0000-0000-0000154D0000}"/>
    <cellStyle name="Normal 21 10" xfId="19715" xr:uid="{00000000-0005-0000-0000-0000164D0000}"/>
    <cellStyle name="Normal 21 11" xfId="19716" xr:uid="{00000000-0005-0000-0000-0000174D0000}"/>
    <cellStyle name="Normal 21 12" xfId="19717" xr:uid="{00000000-0005-0000-0000-0000184D0000}"/>
    <cellStyle name="Normal 21 2" xfId="19718" xr:uid="{00000000-0005-0000-0000-0000194D0000}"/>
    <cellStyle name="Normal 21 3" xfId="19719" xr:uid="{00000000-0005-0000-0000-00001A4D0000}"/>
    <cellStyle name="Normal 21 4" xfId="19720" xr:uid="{00000000-0005-0000-0000-00001B4D0000}"/>
    <cellStyle name="Normal 21 5" xfId="19721" xr:uid="{00000000-0005-0000-0000-00001C4D0000}"/>
    <cellStyle name="Normal 21 6" xfId="19722" xr:uid="{00000000-0005-0000-0000-00001D4D0000}"/>
    <cellStyle name="Normal 21 7" xfId="19723" xr:uid="{00000000-0005-0000-0000-00001E4D0000}"/>
    <cellStyle name="Normal 21 8" xfId="19724" xr:uid="{00000000-0005-0000-0000-00001F4D0000}"/>
    <cellStyle name="Normal 21 9" xfId="19725" xr:uid="{00000000-0005-0000-0000-0000204D0000}"/>
    <cellStyle name="Normal 22" xfId="19726" xr:uid="{00000000-0005-0000-0000-0000214D0000}"/>
    <cellStyle name="Normal 22 10" xfId="19727" xr:uid="{00000000-0005-0000-0000-0000224D0000}"/>
    <cellStyle name="Normal 22 11" xfId="19728" xr:uid="{00000000-0005-0000-0000-0000234D0000}"/>
    <cellStyle name="Normal 22 12" xfId="19729" xr:uid="{00000000-0005-0000-0000-0000244D0000}"/>
    <cellStyle name="Normal 22 2" xfId="19730" xr:uid="{00000000-0005-0000-0000-0000254D0000}"/>
    <cellStyle name="Normal 22 3" xfId="19731" xr:uid="{00000000-0005-0000-0000-0000264D0000}"/>
    <cellStyle name="Normal 22 4" xfId="19732" xr:uid="{00000000-0005-0000-0000-0000274D0000}"/>
    <cellStyle name="Normal 22 5" xfId="19733" xr:uid="{00000000-0005-0000-0000-0000284D0000}"/>
    <cellStyle name="Normal 22 6" xfId="19734" xr:uid="{00000000-0005-0000-0000-0000294D0000}"/>
    <cellStyle name="Normal 22 7" xfId="19735" xr:uid="{00000000-0005-0000-0000-00002A4D0000}"/>
    <cellStyle name="Normal 22 8" xfId="19736" xr:uid="{00000000-0005-0000-0000-00002B4D0000}"/>
    <cellStyle name="Normal 22 9" xfId="19737" xr:uid="{00000000-0005-0000-0000-00002C4D0000}"/>
    <cellStyle name="Normal 23" xfId="19738" xr:uid="{00000000-0005-0000-0000-00002D4D0000}"/>
    <cellStyle name="Normal 23 10" xfId="19739" xr:uid="{00000000-0005-0000-0000-00002E4D0000}"/>
    <cellStyle name="Normal 23 11" xfId="19740" xr:uid="{00000000-0005-0000-0000-00002F4D0000}"/>
    <cellStyle name="Normal 23 12" xfId="19741" xr:uid="{00000000-0005-0000-0000-0000304D0000}"/>
    <cellStyle name="Normal 23 2" xfId="19742" xr:uid="{00000000-0005-0000-0000-0000314D0000}"/>
    <cellStyle name="Normal 23 3" xfId="19743" xr:uid="{00000000-0005-0000-0000-0000324D0000}"/>
    <cellStyle name="Normal 23 4" xfId="19744" xr:uid="{00000000-0005-0000-0000-0000334D0000}"/>
    <cellStyle name="Normal 23 5" xfId="19745" xr:uid="{00000000-0005-0000-0000-0000344D0000}"/>
    <cellStyle name="Normal 23 6" xfId="19746" xr:uid="{00000000-0005-0000-0000-0000354D0000}"/>
    <cellStyle name="Normal 23 7" xfId="19747" xr:uid="{00000000-0005-0000-0000-0000364D0000}"/>
    <cellStyle name="Normal 23 8" xfId="19748" xr:uid="{00000000-0005-0000-0000-0000374D0000}"/>
    <cellStyle name="Normal 23 9" xfId="19749" xr:uid="{00000000-0005-0000-0000-0000384D0000}"/>
    <cellStyle name="Normal 24" xfId="19750" xr:uid="{00000000-0005-0000-0000-0000394D0000}"/>
    <cellStyle name="Normal 24 10" xfId="19751" xr:uid="{00000000-0005-0000-0000-00003A4D0000}"/>
    <cellStyle name="Normal 24 11" xfId="19752" xr:uid="{00000000-0005-0000-0000-00003B4D0000}"/>
    <cellStyle name="Normal 24 12" xfId="19753" xr:uid="{00000000-0005-0000-0000-00003C4D0000}"/>
    <cellStyle name="Normal 24 2" xfId="19754" xr:uid="{00000000-0005-0000-0000-00003D4D0000}"/>
    <cellStyle name="Normal 24 3" xfId="19755" xr:uid="{00000000-0005-0000-0000-00003E4D0000}"/>
    <cellStyle name="Normal 24 4" xfId="19756" xr:uid="{00000000-0005-0000-0000-00003F4D0000}"/>
    <cellStyle name="Normal 24 5" xfId="19757" xr:uid="{00000000-0005-0000-0000-0000404D0000}"/>
    <cellStyle name="Normal 24 6" xfId="19758" xr:uid="{00000000-0005-0000-0000-0000414D0000}"/>
    <cellStyle name="Normal 24 7" xfId="19759" xr:uid="{00000000-0005-0000-0000-0000424D0000}"/>
    <cellStyle name="Normal 24 8" xfId="19760" xr:uid="{00000000-0005-0000-0000-0000434D0000}"/>
    <cellStyle name="Normal 24 9" xfId="19761" xr:uid="{00000000-0005-0000-0000-0000444D0000}"/>
    <cellStyle name="Normal 25" xfId="19762" xr:uid="{00000000-0005-0000-0000-0000454D0000}"/>
    <cellStyle name="Normal 25 10" xfId="19763" xr:uid="{00000000-0005-0000-0000-0000464D0000}"/>
    <cellStyle name="Normal 25 11" xfId="19764" xr:uid="{00000000-0005-0000-0000-0000474D0000}"/>
    <cellStyle name="Normal 25 12" xfId="19765" xr:uid="{00000000-0005-0000-0000-0000484D0000}"/>
    <cellStyle name="Normal 25 2" xfId="19766" xr:uid="{00000000-0005-0000-0000-0000494D0000}"/>
    <cellStyle name="Normal 25 3" xfId="19767" xr:uid="{00000000-0005-0000-0000-00004A4D0000}"/>
    <cellStyle name="Normal 25 4" xfId="19768" xr:uid="{00000000-0005-0000-0000-00004B4D0000}"/>
    <cellStyle name="Normal 25 5" xfId="19769" xr:uid="{00000000-0005-0000-0000-00004C4D0000}"/>
    <cellStyle name="Normal 25 6" xfId="19770" xr:uid="{00000000-0005-0000-0000-00004D4D0000}"/>
    <cellStyle name="Normal 25 7" xfId="19771" xr:uid="{00000000-0005-0000-0000-00004E4D0000}"/>
    <cellStyle name="Normal 25 8" xfId="19772" xr:uid="{00000000-0005-0000-0000-00004F4D0000}"/>
    <cellStyle name="Normal 25 9" xfId="19773" xr:uid="{00000000-0005-0000-0000-0000504D0000}"/>
    <cellStyle name="Normal 26" xfId="19774" xr:uid="{00000000-0005-0000-0000-0000514D0000}"/>
    <cellStyle name="Normal 26 10" xfId="19775" xr:uid="{00000000-0005-0000-0000-0000524D0000}"/>
    <cellStyle name="Normal 26 11" xfId="19776" xr:uid="{00000000-0005-0000-0000-0000534D0000}"/>
    <cellStyle name="Normal 26 12" xfId="19777" xr:uid="{00000000-0005-0000-0000-0000544D0000}"/>
    <cellStyle name="Normal 26 2" xfId="19778" xr:uid="{00000000-0005-0000-0000-0000554D0000}"/>
    <cellStyle name="Normal 26 3" xfId="19779" xr:uid="{00000000-0005-0000-0000-0000564D0000}"/>
    <cellStyle name="Normal 26 4" xfId="19780" xr:uid="{00000000-0005-0000-0000-0000574D0000}"/>
    <cellStyle name="Normal 26 5" xfId="19781" xr:uid="{00000000-0005-0000-0000-0000584D0000}"/>
    <cellStyle name="Normal 26 6" xfId="19782" xr:uid="{00000000-0005-0000-0000-0000594D0000}"/>
    <cellStyle name="Normal 26 7" xfId="19783" xr:uid="{00000000-0005-0000-0000-00005A4D0000}"/>
    <cellStyle name="Normal 26 8" xfId="19784" xr:uid="{00000000-0005-0000-0000-00005B4D0000}"/>
    <cellStyle name="Normal 26 9" xfId="19785" xr:uid="{00000000-0005-0000-0000-00005C4D0000}"/>
    <cellStyle name="Normal 27" xfId="19786" xr:uid="{00000000-0005-0000-0000-00005D4D0000}"/>
    <cellStyle name="Normal 27 10" xfId="19787" xr:uid="{00000000-0005-0000-0000-00005E4D0000}"/>
    <cellStyle name="Normal 27 11" xfId="19788" xr:uid="{00000000-0005-0000-0000-00005F4D0000}"/>
    <cellStyle name="Normal 27 12" xfId="19789" xr:uid="{00000000-0005-0000-0000-0000604D0000}"/>
    <cellStyle name="Normal 27 2" xfId="19790" xr:uid="{00000000-0005-0000-0000-0000614D0000}"/>
    <cellStyle name="Normal 27 3" xfId="19791" xr:uid="{00000000-0005-0000-0000-0000624D0000}"/>
    <cellStyle name="Normal 27 4" xfId="19792" xr:uid="{00000000-0005-0000-0000-0000634D0000}"/>
    <cellStyle name="Normal 27 5" xfId="19793" xr:uid="{00000000-0005-0000-0000-0000644D0000}"/>
    <cellStyle name="Normal 27 6" xfId="19794" xr:uid="{00000000-0005-0000-0000-0000654D0000}"/>
    <cellStyle name="Normal 27 7" xfId="19795" xr:uid="{00000000-0005-0000-0000-0000664D0000}"/>
    <cellStyle name="Normal 27 8" xfId="19796" xr:uid="{00000000-0005-0000-0000-0000674D0000}"/>
    <cellStyle name="Normal 27 9" xfId="19797" xr:uid="{00000000-0005-0000-0000-0000684D0000}"/>
    <cellStyle name="Normal 28" xfId="19798" xr:uid="{00000000-0005-0000-0000-0000694D0000}"/>
    <cellStyle name="Normal 28 10" xfId="19799" xr:uid="{00000000-0005-0000-0000-00006A4D0000}"/>
    <cellStyle name="Normal 28 11" xfId="19800" xr:uid="{00000000-0005-0000-0000-00006B4D0000}"/>
    <cellStyle name="Normal 28 12" xfId="19801" xr:uid="{00000000-0005-0000-0000-00006C4D0000}"/>
    <cellStyle name="Normal 28 2" xfId="19802" xr:uid="{00000000-0005-0000-0000-00006D4D0000}"/>
    <cellStyle name="Normal 28 3" xfId="19803" xr:uid="{00000000-0005-0000-0000-00006E4D0000}"/>
    <cellStyle name="Normal 28 4" xfId="19804" xr:uid="{00000000-0005-0000-0000-00006F4D0000}"/>
    <cellStyle name="Normal 28 5" xfId="19805" xr:uid="{00000000-0005-0000-0000-0000704D0000}"/>
    <cellStyle name="Normal 28 6" xfId="19806" xr:uid="{00000000-0005-0000-0000-0000714D0000}"/>
    <cellStyle name="Normal 28 7" xfId="19807" xr:uid="{00000000-0005-0000-0000-0000724D0000}"/>
    <cellStyle name="Normal 28 8" xfId="19808" xr:uid="{00000000-0005-0000-0000-0000734D0000}"/>
    <cellStyle name="Normal 28 9" xfId="19809" xr:uid="{00000000-0005-0000-0000-0000744D0000}"/>
    <cellStyle name="Normal 29" xfId="19810" xr:uid="{00000000-0005-0000-0000-0000754D0000}"/>
    <cellStyle name="Normal 29 10" xfId="19811" xr:uid="{00000000-0005-0000-0000-0000764D0000}"/>
    <cellStyle name="Normal 29 11" xfId="19812" xr:uid="{00000000-0005-0000-0000-0000774D0000}"/>
    <cellStyle name="Normal 29 12" xfId="19813" xr:uid="{00000000-0005-0000-0000-0000784D0000}"/>
    <cellStyle name="Normal 29 2" xfId="19814" xr:uid="{00000000-0005-0000-0000-0000794D0000}"/>
    <cellStyle name="Normal 29 3" xfId="19815" xr:uid="{00000000-0005-0000-0000-00007A4D0000}"/>
    <cellStyle name="Normal 29 4" xfId="19816" xr:uid="{00000000-0005-0000-0000-00007B4D0000}"/>
    <cellStyle name="Normal 29 5" xfId="19817" xr:uid="{00000000-0005-0000-0000-00007C4D0000}"/>
    <cellStyle name="Normal 29 6" xfId="19818" xr:uid="{00000000-0005-0000-0000-00007D4D0000}"/>
    <cellStyle name="Normal 29 7" xfId="19819" xr:uid="{00000000-0005-0000-0000-00007E4D0000}"/>
    <cellStyle name="Normal 29 8" xfId="19820" xr:uid="{00000000-0005-0000-0000-00007F4D0000}"/>
    <cellStyle name="Normal 29 9" xfId="19821" xr:uid="{00000000-0005-0000-0000-0000804D0000}"/>
    <cellStyle name="Normal 3" xfId="90" xr:uid="{00000000-0005-0000-0000-0000814D0000}"/>
    <cellStyle name="Normal 3 10" xfId="19822" xr:uid="{00000000-0005-0000-0000-0000824D0000}"/>
    <cellStyle name="Normal 3 10 2" xfId="19823" xr:uid="{00000000-0005-0000-0000-0000834D0000}"/>
    <cellStyle name="Normal 3 10 3" xfId="19824" xr:uid="{00000000-0005-0000-0000-0000844D0000}"/>
    <cellStyle name="Normal 3 10 4" xfId="19825" xr:uid="{00000000-0005-0000-0000-0000854D0000}"/>
    <cellStyle name="Normal 3 11" xfId="19826" xr:uid="{00000000-0005-0000-0000-0000864D0000}"/>
    <cellStyle name="Normal 3 12" xfId="19827" xr:uid="{00000000-0005-0000-0000-0000874D0000}"/>
    <cellStyle name="Normal 3 13" xfId="19828" xr:uid="{00000000-0005-0000-0000-0000884D0000}"/>
    <cellStyle name="Normal 3 14" xfId="19829" xr:uid="{00000000-0005-0000-0000-0000894D0000}"/>
    <cellStyle name="Normal 3 15" xfId="19830" xr:uid="{00000000-0005-0000-0000-00008A4D0000}"/>
    <cellStyle name="Normal 3 15 2" xfId="19831" xr:uid="{00000000-0005-0000-0000-00008B4D0000}"/>
    <cellStyle name="Normal 3 15 3" xfId="19832" xr:uid="{00000000-0005-0000-0000-00008C4D0000}"/>
    <cellStyle name="Normal 3 15 4" xfId="19833" xr:uid="{00000000-0005-0000-0000-00008D4D0000}"/>
    <cellStyle name="Normal 3 15 5" xfId="19834" xr:uid="{00000000-0005-0000-0000-00008E4D0000}"/>
    <cellStyle name="Normal 3 15 6" xfId="19835" xr:uid="{00000000-0005-0000-0000-00008F4D0000}"/>
    <cellStyle name="Normal 3 15 7" xfId="19836" xr:uid="{00000000-0005-0000-0000-0000904D0000}"/>
    <cellStyle name="Normal 3 15 8" xfId="19837" xr:uid="{00000000-0005-0000-0000-0000914D0000}"/>
    <cellStyle name="Normal 3 15 9" xfId="19838" xr:uid="{00000000-0005-0000-0000-0000924D0000}"/>
    <cellStyle name="Normal 3 16" xfId="19839" xr:uid="{00000000-0005-0000-0000-0000934D0000}"/>
    <cellStyle name="Normal 3 17" xfId="19840" xr:uid="{00000000-0005-0000-0000-0000944D0000}"/>
    <cellStyle name="Normal 3 18" xfId="19841" xr:uid="{00000000-0005-0000-0000-0000954D0000}"/>
    <cellStyle name="Normal 3 19" xfId="19842" xr:uid="{00000000-0005-0000-0000-0000964D0000}"/>
    <cellStyle name="Normal 3 2" xfId="19843" xr:uid="{00000000-0005-0000-0000-0000974D0000}"/>
    <cellStyle name="Normal 3 2 2" xfId="19844" xr:uid="{00000000-0005-0000-0000-0000984D0000}"/>
    <cellStyle name="Normal 3 2 2 10" xfId="19845" xr:uid="{00000000-0005-0000-0000-0000994D0000}"/>
    <cellStyle name="Normal 3 2 2 11" xfId="19846" xr:uid="{00000000-0005-0000-0000-00009A4D0000}"/>
    <cellStyle name="Normal 3 2 2 11 2" xfId="19847" xr:uid="{00000000-0005-0000-0000-00009B4D0000}"/>
    <cellStyle name="Normal 3 2 2 11 3" xfId="19848" xr:uid="{00000000-0005-0000-0000-00009C4D0000}"/>
    <cellStyle name="Normal 3 2 2 12" xfId="19849" xr:uid="{00000000-0005-0000-0000-00009D4D0000}"/>
    <cellStyle name="Normal 3 2 2 12 2" xfId="19850" xr:uid="{00000000-0005-0000-0000-00009E4D0000}"/>
    <cellStyle name="Normal 3 2 2 12 3" xfId="19851" xr:uid="{00000000-0005-0000-0000-00009F4D0000}"/>
    <cellStyle name="Normal 3 2 2 13" xfId="19852" xr:uid="{00000000-0005-0000-0000-0000A04D0000}"/>
    <cellStyle name="Normal 3 2 2 13 2" xfId="19853" xr:uid="{00000000-0005-0000-0000-0000A14D0000}"/>
    <cellStyle name="Normal 3 2 2 13 3" xfId="19854" xr:uid="{00000000-0005-0000-0000-0000A24D0000}"/>
    <cellStyle name="Normal 3 2 2 14" xfId="19855" xr:uid="{00000000-0005-0000-0000-0000A34D0000}"/>
    <cellStyle name="Normal 3 2 2 14 2" xfId="19856" xr:uid="{00000000-0005-0000-0000-0000A44D0000}"/>
    <cellStyle name="Normal 3 2 2 14 3" xfId="19857" xr:uid="{00000000-0005-0000-0000-0000A54D0000}"/>
    <cellStyle name="Normal 3 2 2 15" xfId="19858" xr:uid="{00000000-0005-0000-0000-0000A64D0000}"/>
    <cellStyle name="Normal 3 2 2 15 2" xfId="19859" xr:uid="{00000000-0005-0000-0000-0000A74D0000}"/>
    <cellStyle name="Normal 3 2 2 15 3" xfId="19860" xr:uid="{00000000-0005-0000-0000-0000A84D0000}"/>
    <cellStyle name="Normal 3 2 2 16" xfId="19861" xr:uid="{00000000-0005-0000-0000-0000A94D0000}"/>
    <cellStyle name="Normal 3 2 2 16 2" xfId="19862" xr:uid="{00000000-0005-0000-0000-0000AA4D0000}"/>
    <cellStyle name="Normal 3 2 2 16 3" xfId="19863" xr:uid="{00000000-0005-0000-0000-0000AB4D0000}"/>
    <cellStyle name="Normal 3 2 2 17" xfId="19864" xr:uid="{00000000-0005-0000-0000-0000AC4D0000}"/>
    <cellStyle name="Normal 3 2 2 18" xfId="19865" xr:uid="{00000000-0005-0000-0000-0000AD4D0000}"/>
    <cellStyle name="Normal 3 2 2 19" xfId="30355" xr:uid="{00000000-0005-0000-0000-0000AE4D0000}"/>
    <cellStyle name="Normal 3 2 2 2" xfId="19866" xr:uid="{00000000-0005-0000-0000-0000AF4D0000}"/>
    <cellStyle name="Normal 3 2 2 2 2" xfId="19867" xr:uid="{00000000-0005-0000-0000-0000B04D0000}"/>
    <cellStyle name="Normal 3 2 2 2 2 2" xfId="30358" xr:uid="{00000000-0005-0000-0000-0000B14D0000}"/>
    <cellStyle name="Normal 3 2 2 2 2 2 2" xfId="30359" xr:uid="{00000000-0005-0000-0000-0000B24D0000}"/>
    <cellStyle name="Normal 3 2 2 2 2 2 2 2" xfId="30360" xr:uid="{00000000-0005-0000-0000-0000B34D0000}"/>
    <cellStyle name="Normal 3 2 2 2 2 2 2 2 2" xfId="30361" xr:uid="{00000000-0005-0000-0000-0000B44D0000}"/>
    <cellStyle name="Normal 3 2 2 2 2 3" xfId="30357" xr:uid="{00000000-0005-0000-0000-0000B54D0000}"/>
    <cellStyle name="Normal 3 2 2 2 3" xfId="30356" xr:uid="{00000000-0005-0000-0000-0000B64D0000}"/>
    <cellStyle name="Normal 3 2 2 3" xfId="19868" xr:uid="{00000000-0005-0000-0000-0000B74D0000}"/>
    <cellStyle name="Normal 3 2 2 3 2" xfId="30362" xr:uid="{00000000-0005-0000-0000-0000B84D0000}"/>
    <cellStyle name="Normal 3 2 2 4" xfId="19869" xr:uid="{00000000-0005-0000-0000-0000B94D0000}"/>
    <cellStyle name="Normal 3 2 2 5" xfId="19870" xr:uid="{00000000-0005-0000-0000-0000BA4D0000}"/>
    <cellStyle name="Normal 3 2 2 5 2" xfId="19871" xr:uid="{00000000-0005-0000-0000-0000BB4D0000}"/>
    <cellStyle name="Normal 3 2 2 5 3" xfId="19872" xr:uid="{00000000-0005-0000-0000-0000BC4D0000}"/>
    <cellStyle name="Normal 3 2 2 6" xfId="19873" xr:uid="{00000000-0005-0000-0000-0000BD4D0000}"/>
    <cellStyle name="Normal 3 2 2 7" xfId="19874" xr:uid="{00000000-0005-0000-0000-0000BE4D0000}"/>
    <cellStyle name="Normal 3 2 2 8" xfId="19875" xr:uid="{00000000-0005-0000-0000-0000BF4D0000}"/>
    <cellStyle name="Normal 3 2 2 9" xfId="19876" xr:uid="{00000000-0005-0000-0000-0000C04D0000}"/>
    <cellStyle name="Normal 3 2 3" xfId="19877" xr:uid="{00000000-0005-0000-0000-0000C14D0000}"/>
    <cellStyle name="Normal 3 2 3 10" xfId="19878" xr:uid="{00000000-0005-0000-0000-0000C24D0000}"/>
    <cellStyle name="Normal 3 2 3 10 2" xfId="19879" xr:uid="{00000000-0005-0000-0000-0000C34D0000}"/>
    <cellStyle name="Normal 3 2 3 10 3" xfId="19880" xr:uid="{00000000-0005-0000-0000-0000C44D0000}"/>
    <cellStyle name="Normal 3 2 3 11" xfId="19881" xr:uid="{00000000-0005-0000-0000-0000C54D0000}"/>
    <cellStyle name="Normal 3 2 3 11 2" xfId="19882" xr:uid="{00000000-0005-0000-0000-0000C64D0000}"/>
    <cellStyle name="Normal 3 2 3 11 3" xfId="19883" xr:uid="{00000000-0005-0000-0000-0000C74D0000}"/>
    <cellStyle name="Normal 3 2 3 12" xfId="19884" xr:uid="{00000000-0005-0000-0000-0000C84D0000}"/>
    <cellStyle name="Normal 3 2 3 12 2" xfId="19885" xr:uid="{00000000-0005-0000-0000-0000C94D0000}"/>
    <cellStyle name="Normal 3 2 3 12 3" xfId="19886" xr:uid="{00000000-0005-0000-0000-0000CA4D0000}"/>
    <cellStyle name="Normal 3 2 3 13" xfId="19887" xr:uid="{00000000-0005-0000-0000-0000CB4D0000}"/>
    <cellStyle name="Normal 3 2 3 13 2" xfId="19888" xr:uid="{00000000-0005-0000-0000-0000CC4D0000}"/>
    <cellStyle name="Normal 3 2 3 13 3" xfId="19889" xr:uid="{00000000-0005-0000-0000-0000CD4D0000}"/>
    <cellStyle name="Normal 3 2 3 14" xfId="19890" xr:uid="{00000000-0005-0000-0000-0000CE4D0000}"/>
    <cellStyle name="Normal 3 2 3 15" xfId="19891" xr:uid="{00000000-0005-0000-0000-0000CF4D0000}"/>
    <cellStyle name="Normal 3 2 3 16" xfId="30363" xr:uid="{00000000-0005-0000-0000-0000D04D0000}"/>
    <cellStyle name="Normal 3 2 3 2" xfId="19892" xr:uid="{00000000-0005-0000-0000-0000D14D0000}"/>
    <cellStyle name="Normal 3 2 3 2 2" xfId="19893" xr:uid="{00000000-0005-0000-0000-0000D24D0000}"/>
    <cellStyle name="Normal 3 2 3 2 2 2" xfId="19894" xr:uid="{00000000-0005-0000-0000-0000D34D0000}"/>
    <cellStyle name="Normal 3 2 3 2 2 3" xfId="19895" xr:uid="{00000000-0005-0000-0000-0000D44D0000}"/>
    <cellStyle name="Normal 3 2 3 2 3" xfId="19896" xr:uid="{00000000-0005-0000-0000-0000D54D0000}"/>
    <cellStyle name="Normal 3 2 3 2 3 2" xfId="19897" xr:uid="{00000000-0005-0000-0000-0000D64D0000}"/>
    <cellStyle name="Normal 3 2 3 2 3 3" xfId="19898" xr:uid="{00000000-0005-0000-0000-0000D74D0000}"/>
    <cellStyle name="Normal 3 2 3 2 4" xfId="19899" xr:uid="{00000000-0005-0000-0000-0000D84D0000}"/>
    <cellStyle name="Normal 3 2 3 2 4 2" xfId="19900" xr:uid="{00000000-0005-0000-0000-0000D94D0000}"/>
    <cellStyle name="Normal 3 2 3 2 4 3" xfId="19901" xr:uid="{00000000-0005-0000-0000-0000DA4D0000}"/>
    <cellStyle name="Normal 3 2 3 2 5" xfId="19902" xr:uid="{00000000-0005-0000-0000-0000DB4D0000}"/>
    <cellStyle name="Normal 3 2 3 2 5 2" xfId="19903" xr:uid="{00000000-0005-0000-0000-0000DC4D0000}"/>
    <cellStyle name="Normal 3 2 3 2 5 3" xfId="19904" xr:uid="{00000000-0005-0000-0000-0000DD4D0000}"/>
    <cellStyle name="Normal 3 2 3 2 6" xfId="19905" xr:uid="{00000000-0005-0000-0000-0000DE4D0000}"/>
    <cellStyle name="Normal 3 2 3 2 6 2" xfId="19906" xr:uid="{00000000-0005-0000-0000-0000DF4D0000}"/>
    <cellStyle name="Normal 3 2 3 2 6 3" xfId="19907" xr:uid="{00000000-0005-0000-0000-0000E04D0000}"/>
    <cellStyle name="Normal 3 2 3 2 7" xfId="19908" xr:uid="{00000000-0005-0000-0000-0000E14D0000}"/>
    <cellStyle name="Normal 3 2 3 2 7 2" xfId="19909" xr:uid="{00000000-0005-0000-0000-0000E24D0000}"/>
    <cellStyle name="Normal 3 2 3 2 7 3" xfId="19910" xr:uid="{00000000-0005-0000-0000-0000E34D0000}"/>
    <cellStyle name="Normal 3 2 3 2 8" xfId="30364" xr:uid="{00000000-0005-0000-0000-0000E44D0000}"/>
    <cellStyle name="Normal 3 2 3 3" xfId="19911" xr:uid="{00000000-0005-0000-0000-0000E54D0000}"/>
    <cellStyle name="Normal 3 2 3 4" xfId="19912" xr:uid="{00000000-0005-0000-0000-0000E64D0000}"/>
    <cellStyle name="Normal 3 2 3 5" xfId="19913" xr:uid="{00000000-0005-0000-0000-0000E74D0000}"/>
    <cellStyle name="Normal 3 2 3 6" xfId="19914" xr:uid="{00000000-0005-0000-0000-0000E84D0000}"/>
    <cellStyle name="Normal 3 2 3 7" xfId="19915" xr:uid="{00000000-0005-0000-0000-0000E94D0000}"/>
    <cellStyle name="Normal 3 2 3 8" xfId="19916" xr:uid="{00000000-0005-0000-0000-0000EA4D0000}"/>
    <cellStyle name="Normal 3 2 3 8 2" xfId="19917" xr:uid="{00000000-0005-0000-0000-0000EB4D0000}"/>
    <cellStyle name="Normal 3 2 3 8 3" xfId="19918" xr:uid="{00000000-0005-0000-0000-0000EC4D0000}"/>
    <cellStyle name="Normal 3 2 3 9" xfId="19919" xr:uid="{00000000-0005-0000-0000-0000ED4D0000}"/>
    <cellStyle name="Normal 3 2 3 9 2" xfId="19920" xr:uid="{00000000-0005-0000-0000-0000EE4D0000}"/>
    <cellStyle name="Normal 3 2 3 9 3" xfId="19921" xr:uid="{00000000-0005-0000-0000-0000EF4D0000}"/>
    <cellStyle name="Normal 3 2 4" xfId="19922" xr:uid="{00000000-0005-0000-0000-0000F04D0000}"/>
    <cellStyle name="Normal 3 2 5" xfId="19923" xr:uid="{00000000-0005-0000-0000-0000F14D0000}"/>
    <cellStyle name="Normal 3 2 6" xfId="30354" xr:uid="{00000000-0005-0000-0000-0000F24D0000}"/>
    <cellStyle name="Normal 3 20" xfId="19924" xr:uid="{00000000-0005-0000-0000-0000F34D0000}"/>
    <cellStyle name="Normal 3 21" xfId="19925" xr:uid="{00000000-0005-0000-0000-0000F44D0000}"/>
    <cellStyle name="Normal 3 22" xfId="19926" xr:uid="{00000000-0005-0000-0000-0000F54D0000}"/>
    <cellStyle name="Normal 3 23" xfId="19927" xr:uid="{00000000-0005-0000-0000-0000F64D0000}"/>
    <cellStyle name="Normal 3 24" xfId="19928" xr:uid="{00000000-0005-0000-0000-0000F74D0000}"/>
    <cellStyle name="Normal 3 25" xfId="19929" xr:uid="{00000000-0005-0000-0000-0000F84D0000}"/>
    <cellStyle name="Normal 3 26" xfId="19930" xr:uid="{00000000-0005-0000-0000-0000F94D0000}"/>
    <cellStyle name="Normal 3 27" xfId="19931" xr:uid="{00000000-0005-0000-0000-0000FA4D0000}"/>
    <cellStyle name="Normal 3 28" xfId="19932" xr:uid="{00000000-0005-0000-0000-0000FB4D0000}"/>
    <cellStyle name="Normal 3 29" xfId="19933" xr:uid="{00000000-0005-0000-0000-0000FC4D0000}"/>
    <cellStyle name="Normal 3 3" xfId="19934" xr:uid="{00000000-0005-0000-0000-0000FD4D0000}"/>
    <cellStyle name="Normal 3 3 2" xfId="19935" xr:uid="{00000000-0005-0000-0000-0000FE4D0000}"/>
    <cellStyle name="Normal 3 3 2 2" xfId="19936" xr:uid="{00000000-0005-0000-0000-0000FF4D0000}"/>
    <cellStyle name="Normal 3 3 2 2 2" xfId="19937" xr:uid="{00000000-0005-0000-0000-0000004E0000}"/>
    <cellStyle name="Normal 3 3 2 2 3" xfId="19938" xr:uid="{00000000-0005-0000-0000-0000014E0000}"/>
    <cellStyle name="Normal 3 3 2 3" xfId="19939" xr:uid="{00000000-0005-0000-0000-0000024E0000}"/>
    <cellStyle name="Normal 3 3 2 3 2" xfId="19940" xr:uid="{00000000-0005-0000-0000-0000034E0000}"/>
    <cellStyle name="Normal 3 3 2 3 3" xfId="19941" xr:uid="{00000000-0005-0000-0000-0000044E0000}"/>
    <cellStyle name="Normal 3 3 2 4" xfId="19942" xr:uid="{00000000-0005-0000-0000-0000054E0000}"/>
    <cellStyle name="Normal 3 3 2 4 2" xfId="19943" xr:uid="{00000000-0005-0000-0000-0000064E0000}"/>
    <cellStyle name="Normal 3 3 2 4 3" xfId="19944" xr:uid="{00000000-0005-0000-0000-0000074E0000}"/>
    <cellStyle name="Normal 3 3 2 5" xfId="19945" xr:uid="{00000000-0005-0000-0000-0000084E0000}"/>
    <cellStyle name="Normal 3 3 2 5 2" xfId="19946" xr:uid="{00000000-0005-0000-0000-0000094E0000}"/>
    <cellStyle name="Normal 3 3 2 5 3" xfId="19947" xr:uid="{00000000-0005-0000-0000-00000A4E0000}"/>
    <cellStyle name="Normal 3 3 2 6" xfId="19948" xr:uid="{00000000-0005-0000-0000-00000B4E0000}"/>
    <cellStyle name="Normal 3 3 2 6 2" xfId="19949" xr:uid="{00000000-0005-0000-0000-00000C4E0000}"/>
    <cellStyle name="Normal 3 3 2 6 3" xfId="19950" xr:uid="{00000000-0005-0000-0000-00000D4E0000}"/>
    <cellStyle name="Normal 3 3 2 7" xfId="19951" xr:uid="{00000000-0005-0000-0000-00000E4E0000}"/>
    <cellStyle name="Normal 3 3 2 7 2" xfId="19952" xr:uid="{00000000-0005-0000-0000-00000F4E0000}"/>
    <cellStyle name="Normal 3 3 2 7 3" xfId="19953" xr:uid="{00000000-0005-0000-0000-0000104E0000}"/>
    <cellStyle name="Normal 3 3 2 8" xfId="19954" xr:uid="{00000000-0005-0000-0000-0000114E0000}"/>
    <cellStyle name="Normal 3 3 2 9" xfId="19955" xr:uid="{00000000-0005-0000-0000-0000124E0000}"/>
    <cellStyle name="Normal 3 3 3" xfId="19956" xr:uid="{00000000-0005-0000-0000-0000134E0000}"/>
    <cellStyle name="Normal 3 3 3 2" xfId="19957" xr:uid="{00000000-0005-0000-0000-0000144E0000}"/>
    <cellStyle name="Normal 3 3 3 2 2" xfId="19958" xr:uid="{00000000-0005-0000-0000-0000154E0000}"/>
    <cellStyle name="Normal 3 3 3 2 3" xfId="19959" xr:uid="{00000000-0005-0000-0000-0000164E0000}"/>
    <cellStyle name="Normal 3 3 3 3" xfId="19960" xr:uid="{00000000-0005-0000-0000-0000174E0000}"/>
    <cellStyle name="Normal 3 3 3 3 2" xfId="19961" xr:uid="{00000000-0005-0000-0000-0000184E0000}"/>
    <cellStyle name="Normal 3 3 3 3 3" xfId="19962" xr:uid="{00000000-0005-0000-0000-0000194E0000}"/>
    <cellStyle name="Normal 3 3 3 4" xfId="19963" xr:uid="{00000000-0005-0000-0000-00001A4E0000}"/>
    <cellStyle name="Normal 3 3 3 4 2" xfId="19964" xr:uid="{00000000-0005-0000-0000-00001B4E0000}"/>
    <cellStyle name="Normal 3 3 3 4 3" xfId="19965" xr:uid="{00000000-0005-0000-0000-00001C4E0000}"/>
    <cellStyle name="Normal 3 3 3 5" xfId="19966" xr:uid="{00000000-0005-0000-0000-00001D4E0000}"/>
    <cellStyle name="Normal 3 3 3 5 2" xfId="19967" xr:uid="{00000000-0005-0000-0000-00001E4E0000}"/>
    <cellStyle name="Normal 3 3 3 5 3" xfId="19968" xr:uid="{00000000-0005-0000-0000-00001F4E0000}"/>
    <cellStyle name="Normal 3 3 3 6" xfId="19969" xr:uid="{00000000-0005-0000-0000-0000204E0000}"/>
    <cellStyle name="Normal 3 3 3 6 2" xfId="19970" xr:uid="{00000000-0005-0000-0000-0000214E0000}"/>
    <cellStyle name="Normal 3 3 3 6 3" xfId="19971" xr:uid="{00000000-0005-0000-0000-0000224E0000}"/>
    <cellStyle name="Normal 3 3 3 7" xfId="19972" xr:uid="{00000000-0005-0000-0000-0000234E0000}"/>
    <cellStyle name="Normal 3 3 3 7 2" xfId="19973" xr:uid="{00000000-0005-0000-0000-0000244E0000}"/>
    <cellStyle name="Normal 3 3 3 7 3" xfId="19974" xr:uid="{00000000-0005-0000-0000-0000254E0000}"/>
    <cellStyle name="Normal 3 3 3 8" xfId="19975" xr:uid="{00000000-0005-0000-0000-0000264E0000}"/>
    <cellStyle name="Normal 3 3 3 9" xfId="19976" xr:uid="{00000000-0005-0000-0000-0000274E0000}"/>
    <cellStyle name="Normal 3 3 4" xfId="30365" xr:uid="{00000000-0005-0000-0000-0000284E0000}"/>
    <cellStyle name="Normal 3 30" xfId="19977" xr:uid="{00000000-0005-0000-0000-0000294E0000}"/>
    <cellStyle name="Normal 3 31" xfId="19978" xr:uid="{00000000-0005-0000-0000-00002A4E0000}"/>
    <cellStyle name="Normal 3 32" xfId="19979" xr:uid="{00000000-0005-0000-0000-00002B4E0000}"/>
    <cellStyle name="Normal 3 33" xfId="19980" xr:uid="{00000000-0005-0000-0000-00002C4E0000}"/>
    <cellStyle name="Normal 3 34" xfId="19981" xr:uid="{00000000-0005-0000-0000-00002D4E0000}"/>
    <cellStyle name="Normal 3 34 2" xfId="19982" xr:uid="{00000000-0005-0000-0000-00002E4E0000}"/>
    <cellStyle name="Normal 3 34 3" xfId="19983" xr:uid="{00000000-0005-0000-0000-00002F4E0000}"/>
    <cellStyle name="Normal 3 35" xfId="19984" xr:uid="{00000000-0005-0000-0000-0000304E0000}"/>
    <cellStyle name="Normal 3 35 2" xfId="19985" xr:uid="{00000000-0005-0000-0000-0000314E0000}"/>
    <cellStyle name="Normal 3 35 3" xfId="19986" xr:uid="{00000000-0005-0000-0000-0000324E0000}"/>
    <cellStyle name="Normal 3 36" xfId="19987" xr:uid="{00000000-0005-0000-0000-0000334E0000}"/>
    <cellStyle name="Normal 3 36 2" xfId="19988" xr:uid="{00000000-0005-0000-0000-0000344E0000}"/>
    <cellStyle name="Normal 3 36 3" xfId="19989" xr:uid="{00000000-0005-0000-0000-0000354E0000}"/>
    <cellStyle name="Normal 3 37" xfId="19990" xr:uid="{00000000-0005-0000-0000-0000364E0000}"/>
    <cellStyle name="Normal 3 37 2" xfId="19991" xr:uid="{00000000-0005-0000-0000-0000374E0000}"/>
    <cellStyle name="Normal 3 37 3" xfId="19992" xr:uid="{00000000-0005-0000-0000-0000384E0000}"/>
    <cellStyle name="Normal 3 38" xfId="19993" xr:uid="{00000000-0005-0000-0000-0000394E0000}"/>
    <cellStyle name="Normal 3 38 2" xfId="19994" xr:uid="{00000000-0005-0000-0000-00003A4E0000}"/>
    <cellStyle name="Normal 3 38 3" xfId="19995" xr:uid="{00000000-0005-0000-0000-00003B4E0000}"/>
    <cellStyle name="Normal 3 39" xfId="30274" xr:uid="{00000000-0005-0000-0000-00003C4E0000}"/>
    <cellStyle name="Normal 3 4" xfId="19996" xr:uid="{00000000-0005-0000-0000-00003D4E0000}"/>
    <cellStyle name="Normal 3 4 2" xfId="19997" xr:uid="{00000000-0005-0000-0000-00003E4E0000}"/>
    <cellStyle name="Normal 3 4 2 10" xfId="30367" xr:uid="{00000000-0005-0000-0000-00003F4E0000}"/>
    <cellStyle name="Normal 3 4 2 2" xfId="19998" xr:uid="{00000000-0005-0000-0000-0000404E0000}"/>
    <cellStyle name="Normal 3 4 2 2 2" xfId="19999" xr:uid="{00000000-0005-0000-0000-0000414E0000}"/>
    <cellStyle name="Normal 3 4 2 2 3" xfId="20000" xr:uid="{00000000-0005-0000-0000-0000424E0000}"/>
    <cellStyle name="Normal 3 4 2 3" xfId="20001" xr:uid="{00000000-0005-0000-0000-0000434E0000}"/>
    <cellStyle name="Normal 3 4 2 3 2" xfId="20002" xr:uid="{00000000-0005-0000-0000-0000444E0000}"/>
    <cellStyle name="Normal 3 4 2 3 3" xfId="20003" xr:uid="{00000000-0005-0000-0000-0000454E0000}"/>
    <cellStyle name="Normal 3 4 2 4" xfId="20004" xr:uid="{00000000-0005-0000-0000-0000464E0000}"/>
    <cellStyle name="Normal 3 4 2 4 2" xfId="20005" xr:uid="{00000000-0005-0000-0000-0000474E0000}"/>
    <cellStyle name="Normal 3 4 2 4 3" xfId="20006" xr:uid="{00000000-0005-0000-0000-0000484E0000}"/>
    <cellStyle name="Normal 3 4 2 5" xfId="20007" xr:uid="{00000000-0005-0000-0000-0000494E0000}"/>
    <cellStyle name="Normal 3 4 2 5 2" xfId="20008" xr:uid="{00000000-0005-0000-0000-00004A4E0000}"/>
    <cellStyle name="Normal 3 4 2 5 3" xfId="20009" xr:uid="{00000000-0005-0000-0000-00004B4E0000}"/>
    <cellStyle name="Normal 3 4 2 6" xfId="20010" xr:uid="{00000000-0005-0000-0000-00004C4E0000}"/>
    <cellStyle name="Normal 3 4 2 6 2" xfId="20011" xr:uid="{00000000-0005-0000-0000-00004D4E0000}"/>
    <cellStyle name="Normal 3 4 2 6 3" xfId="20012" xr:uid="{00000000-0005-0000-0000-00004E4E0000}"/>
    <cellStyle name="Normal 3 4 2 7" xfId="20013" xr:uid="{00000000-0005-0000-0000-00004F4E0000}"/>
    <cellStyle name="Normal 3 4 2 7 2" xfId="20014" xr:uid="{00000000-0005-0000-0000-0000504E0000}"/>
    <cellStyle name="Normal 3 4 2 7 3" xfId="20015" xr:uid="{00000000-0005-0000-0000-0000514E0000}"/>
    <cellStyle name="Normal 3 4 2 8" xfId="20016" xr:uid="{00000000-0005-0000-0000-0000524E0000}"/>
    <cellStyle name="Normal 3 4 2 9" xfId="20017" xr:uid="{00000000-0005-0000-0000-0000534E0000}"/>
    <cellStyle name="Normal 3 4 3" xfId="20018" xr:uid="{00000000-0005-0000-0000-0000544E0000}"/>
    <cellStyle name="Normal 3 4 3 10" xfId="30368" xr:uid="{00000000-0005-0000-0000-0000554E0000}"/>
    <cellStyle name="Normal 3 4 3 2" xfId="20019" xr:uid="{00000000-0005-0000-0000-0000564E0000}"/>
    <cellStyle name="Normal 3 4 3 2 2" xfId="20020" xr:uid="{00000000-0005-0000-0000-0000574E0000}"/>
    <cellStyle name="Normal 3 4 3 2 2 2" xfId="30371" xr:uid="{00000000-0005-0000-0000-0000584E0000}"/>
    <cellStyle name="Normal 3 4 3 2 2 2 2" xfId="30372" xr:uid="{00000000-0005-0000-0000-0000594E0000}"/>
    <cellStyle name="Normal 3 4 3 2 2 3" xfId="30370" xr:uid="{00000000-0005-0000-0000-00005A4E0000}"/>
    <cellStyle name="Normal 3 4 3 2 3" xfId="20021" xr:uid="{00000000-0005-0000-0000-00005B4E0000}"/>
    <cellStyle name="Normal 3 4 3 2 4" xfId="30369" xr:uid="{00000000-0005-0000-0000-00005C4E0000}"/>
    <cellStyle name="Normal 3 4 3 3" xfId="20022" xr:uid="{00000000-0005-0000-0000-00005D4E0000}"/>
    <cellStyle name="Normal 3 4 3 3 2" xfId="20023" xr:uid="{00000000-0005-0000-0000-00005E4E0000}"/>
    <cellStyle name="Normal 3 4 3 3 3" xfId="20024" xr:uid="{00000000-0005-0000-0000-00005F4E0000}"/>
    <cellStyle name="Normal 3 4 3 4" xfId="20025" xr:uid="{00000000-0005-0000-0000-0000604E0000}"/>
    <cellStyle name="Normal 3 4 3 4 2" xfId="20026" xr:uid="{00000000-0005-0000-0000-0000614E0000}"/>
    <cellStyle name="Normal 3 4 3 4 3" xfId="20027" xr:uid="{00000000-0005-0000-0000-0000624E0000}"/>
    <cellStyle name="Normal 3 4 3 5" xfId="20028" xr:uid="{00000000-0005-0000-0000-0000634E0000}"/>
    <cellStyle name="Normal 3 4 3 5 2" xfId="20029" xr:uid="{00000000-0005-0000-0000-0000644E0000}"/>
    <cellStyle name="Normal 3 4 3 5 3" xfId="20030" xr:uid="{00000000-0005-0000-0000-0000654E0000}"/>
    <cellStyle name="Normal 3 4 3 6" xfId="20031" xr:uid="{00000000-0005-0000-0000-0000664E0000}"/>
    <cellStyle name="Normal 3 4 3 6 2" xfId="20032" xr:uid="{00000000-0005-0000-0000-0000674E0000}"/>
    <cellStyle name="Normal 3 4 3 6 3" xfId="20033" xr:uid="{00000000-0005-0000-0000-0000684E0000}"/>
    <cellStyle name="Normal 3 4 3 7" xfId="20034" xr:uid="{00000000-0005-0000-0000-0000694E0000}"/>
    <cellStyle name="Normal 3 4 3 7 2" xfId="20035" xr:uid="{00000000-0005-0000-0000-00006A4E0000}"/>
    <cellStyle name="Normal 3 4 3 7 3" xfId="20036" xr:uid="{00000000-0005-0000-0000-00006B4E0000}"/>
    <cellStyle name="Normal 3 4 3 8" xfId="20037" xr:uid="{00000000-0005-0000-0000-00006C4E0000}"/>
    <cellStyle name="Normal 3 4 3 9" xfId="20038" xr:uid="{00000000-0005-0000-0000-00006D4E0000}"/>
    <cellStyle name="Normal 3 4 4" xfId="30366" xr:uid="{00000000-0005-0000-0000-00006E4E0000}"/>
    <cellStyle name="Normal 3 40" xfId="30353" xr:uid="{00000000-0005-0000-0000-00006F4E0000}"/>
    <cellStyle name="Normal 3 5" xfId="20039" xr:uid="{00000000-0005-0000-0000-0000704E0000}"/>
    <cellStyle name="Normal 3 5 2" xfId="20040" xr:uid="{00000000-0005-0000-0000-0000714E0000}"/>
    <cellStyle name="Normal 3 5 2 2" xfId="20041" xr:uid="{00000000-0005-0000-0000-0000724E0000}"/>
    <cellStyle name="Normal 3 5 2 2 2" xfId="20042" xr:uid="{00000000-0005-0000-0000-0000734E0000}"/>
    <cellStyle name="Normal 3 5 2 2 3" xfId="20043" xr:uid="{00000000-0005-0000-0000-0000744E0000}"/>
    <cellStyle name="Normal 3 5 2 3" xfId="20044" xr:uid="{00000000-0005-0000-0000-0000754E0000}"/>
    <cellStyle name="Normal 3 5 2 3 2" xfId="20045" xr:uid="{00000000-0005-0000-0000-0000764E0000}"/>
    <cellStyle name="Normal 3 5 2 3 3" xfId="20046" xr:uid="{00000000-0005-0000-0000-0000774E0000}"/>
    <cellStyle name="Normal 3 5 2 4" xfId="20047" xr:uid="{00000000-0005-0000-0000-0000784E0000}"/>
    <cellStyle name="Normal 3 5 2 4 2" xfId="20048" xr:uid="{00000000-0005-0000-0000-0000794E0000}"/>
    <cellStyle name="Normal 3 5 2 4 3" xfId="20049" xr:uid="{00000000-0005-0000-0000-00007A4E0000}"/>
    <cellStyle name="Normal 3 5 2 5" xfId="20050" xr:uid="{00000000-0005-0000-0000-00007B4E0000}"/>
    <cellStyle name="Normal 3 5 2 5 2" xfId="20051" xr:uid="{00000000-0005-0000-0000-00007C4E0000}"/>
    <cellStyle name="Normal 3 5 2 5 3" xfId="20052" xr:uid="{00000000-0005-0000-0000-00007D4E0000}"/>
    <cellStyle name="Normal 3 5 2 6" xfId="20053" xr:uid="{00000000-0005-0000-0000-00007E4E0000}"/>
    <cellStyle name="Normal 3 5 2 6 2" xfId="20054" xr:uid="{00000000-0005-0000-0000-00007F4E0000}"/>
    <cellStyle name="Normal 3 5 2 6 3" xfId="20055" xr:uid="{00000000-0005-0000-0000-0000804E0000}"/>
    <cellStyle name="Normal 3 5 2 7" xfId="20056" xr:uid="{00000000-0005-0000-0000-0000814E0000}"/>
    <cellStyle name="Normal 3 5 2 7 2" xfId="20057" xr:uid="{00000000-0005-0000-0000-0000824E0000}"/>
    <cellStyle name="Normal 3 5 2 7 3" xfId="20058" xr:uid="{00000000-0005-0000-0000-0000834E0000}"/>
    <cellStyle name="Normal 3 5 2 8" xfId="20059" xr:uid="{00000000-0005-0000-0000-0000844E0000}"/>
    <cellStyle name="Normal 3 5 2 9" xfId="20060" xr:uid="{00000000-0005-0000-0000-0000854E0000}"/>
    <cellStyle name="Normal 3 5 3" xfId="20061" xr:uid="{00000000-0005-0000-0000-0000864E0000}"/>
    <cellStyle name="Normal 3 5 3 2" xfId="20062" xr:uid="{00000000-0005-0000-0000-0000874E0000}"/>
    <cellStyle name="Normal 3 5 3 2 2" xfId="20063" xr:uid="{00000000-0005-0000-0000-0000884E0000}"/>
    <cellStyle name="Normal 3 5 3 2 3" xfId="20064" xr:uid="{00000000-0005-0000-0000-0000894E0000}"/>
    <cellStyle name="Normal 3 5 3 3" xfId="20065" xr:uid="{00000000-0005-0000-0000-00008A4E0000}"/>
    <cellStyle name="Normal 3 5 3 3 2" xfId="20066" xr:uid="{00000000-0005-0000-0000-00008B4E0000}"/>
    <cellStyle name="Normal 3 5 3 3 3" xfId="20067" xr:uid="{00000000-0005-0000-0000-00008C4E0000}"/>
    <cellStyle name="Normal 3 5 3 4" xfId="20068" xr:uid="{00000000-0005-0000-0000-00008D4E0000}"/>
    <cellStyle name="Normal 3 5 3 4 2" xfId="20069" xr:uid="{00000000-0005-0000-0000-00008E4E0000}"/>
    <cellStyle name="Normal 3 5 3 4 3" xfId="20070" xr:uid="{00000000-0005-0000-0000-00008F4E0000}"/>
    <cellStyle name="Normal 3 5 3 5" xfId="20071" xr:uid="{00000000-0005-0000-0000-0000904E0000}"/>
    <cellStyle name="Normal 3 5 3 5 2" xfId="20072" xr:uid="{00000000-0005-0000-0000-0000914E0000}"/>
    <cellStyle name="Normal 3 5 3 5 3" xfId="20073" xr:uid="{00000000-0005-0000-0000-0000924E0000}"/>
    <cellStyle name="Normal 3 5 3 6" xfId="20074" xr:uid="{00000000-0005-0000-0000-0000934E0000}"/>
    <cellStyle name="Normal 3 5 3 6 2" xfId="20075" xr:uid="{00000000-0005-0000-0000-0000944E0000}"/>
    <cellStyle name="Normal 3 5 3 6 3" xfId="20076" xr:uid="{00000000-0005-0000-0000-0000954E0000}"/>
    <cellStyle name="Normal 3 5 3 7" xfId="20077" xr:uid="{00000000-0005-0000-0000-0000964E0000}"/>
    <cellStyle name="Normal 3 5 3 7 2" xfId="20078" xr:uid="{00000000-0005-0000-0000-0000974E0000}"/>
    <cellStyle name="Normal 3 5 3 7 3" xfId="20079" xr:uid="{00000000-0005-0000-0000-0000984E0000}"/>
    <cellStyle name="Normal 3 5 3 8" xfId="20080" xr:uid="{00000000-0005-0000-0000-0000994E0000}"/>
    <cellStyle name="Normal 3 5 3 9" xfId="20081" xr:uid="{00000000-0005-0000-0000-00009A4E0000}"/>
    <cellStyle name="Normal 3 5 4" xfId="30373" xr:uid="{00000000-0005-0000-0000-00009B4E0000}"/>
    <cellStyle name="Normal 3 6" xfId="20082" xr:uid="{00000000-0005-0000-0000-00009C4E0000}"/>
    <cellStyle name="Normal 3 6 2" xfId="20083" xr:uid="{00000000-0005-0000-0000-00009D4E0000}"/>
    <cellStyle name="Normal 3 6 2 2" xfId="20084" xr:uid="{00000000-0005-0000-0000-00009E4E0000}"/>
    <cellStyle name="Normal 3 6 2 2 2" xfId="20085" xr:uid="{00000000-0005-0000-0000-00009F4E0000}"/>
    <cellStyle name="Normal 3 6 2 2 3" xfId="20086" xr:uid="{00000000-0005-0000-0000-0000A04E0000}"/>
    <cellStyle name="Normal 3 6 2 3" xfId="20087" xr:uid="{00000000-0005-0000-0000-0000A14E0000}"/>
    <cellStyle name="Normal 3 6 2 3 2" xfId="20088" xr:uid="{00000000-0005-0000-0000-0000A24E0000}"/>
    <cellStyle name="Normal 3 6 2 3 3" xfId="20089" xr:uid="{00000000-0005-0000-0000-0000A34E0000}"/>
    <cellStyle name="Normal 3 6 2 4" xfId="20090" xr:uid="{00000000-0005-0000-0000-0000A44E0000}"/>
    <cellStyle name="Normal 3 6 2 4 2" xfId="20091" xr:uid="{00000000-0005-0000-0000-0000A54E0000}"/>
    <cellStyle name="Normal 3 6 2 4 3" xfId="20092" xr:uid="{00000000-0005-0000-0000-0000A64E0000}"/>
    <cellStyle name="Normal 3 6 2 5" xfId="20093" xr:uid="{00000000-0005-0000-0000-0000A74E0000}"/>
    <cellStyle name="Normal 3 6 2 5 2" xfId="20094" xr:uid="{00000000-0005-0000-0000-0000A84E0000}"/>
    <cellStyle name="Normal 3 6 2 5 3" xfId="20095" xr:uid="{00000000-0005-0000-0000-0000A94E0000}"/>
    <cellStyle name="Normal 3 6 2 6" xfId="20096" xr:uid="{00000000-0005-0000-0000-0000AA4E0000}"/>
    <cellStyle name="Normal 3 6 2 6 2" xfId="20097" xr:uid="{00000000-0005-0000-0000-0000AB4E0000}"/>
    <cellStyle name="Normal 3 6 2 6 3" xfId="20098" xr:uid="{00000000-0005-0000-0000-0000AC4E0000}"/>
    <cellStyle name="Normal 3 6 2 7" xfId="20099" xr:uid="{00000000-0005-0000-0000-0000AD4E0000}"/>
    <cellStyle name="Normal 3 6 2 7 2" xfId="20100" xr:uid="{00000000-0005-0000-0000-0000AE4E0000}"/>
    <cellStyle name="Normal 3 6 2 7 3" xfId="20101" xr:uid="{00000000-0005-0000-0000-0000AF4E0000}"/>
    <cellStyle name="Normal 3 6 2 8" xfId="20102" xr:uid="{00000000-0005-0000-0000-0000B04E0000}"/>
    <cellStyle name="Normal 3 6 2 9" xfId="20103" xr:uid="{00000000-0005-0000-0000-0000B14E0000}"/>
    <cellStyle name="Normal 3 6 3" xfId="20104" xr:uid="{00000000-0005-0000-0000-0000B24E0000}"/>
    <cellStyle name="Normal 3 6 3 2" xfId="20105" xr:uid="{00000000-0005-0000-0000-0000B34E0000}"/>
    <cellStyle name="Normal 3 6 3 2 2" xfId="20106" xr:uid="{00000000-0005-0000-0000-0000B44E0000}"/>
    <cellStyle name="Normal 3 6 3 2 3" xfId="20107" xr:uid="{00000000-0005-0000-0000-0000B54E0000}"/>
    <cellStyle name="Normal 3 6 3 3" xfId="20108" xr:uid="{00000000-0005-0000-0000-0000B64E0000}"/>
    <cellStyle name="Normal 3 6 3 3 2" xfId="20109" xr:uid="{00000000-0005-0000-0000-0000B74E0000}"/>
    <cellStyle name="Normal 3 6 3 3 3" xfId="20110" xr:uid="{00000000-0005-0000-0000-0000B84E0000}"/>
    <cellStyle name="Normal 3 6 3 4" xfId="20111" xr:uid="{00000000-0005-0000-0000-0000B94E0000}"/>
    <cellStyle name="Normal 3 6 3 4 2" xfId="20112" xr:uid="{00000000-0005-0000-0000-0000BA4E0000}"/>
    <cellStyle name="Normal 3 6 3 4 3" xfId="20113" xr:uid="{00000000-0005-0000-0000-0000BB4E0000}"/>
    <cellStyle name="Normal 3 6 3 5" xfId="20114" xr:uid="{00000000-0005-0000-0000-0000BC4E0000}"/>
    <cellStyle name="Normal 3 6 3 5 2" xfId="20115" xr:uid="{00000000-0005-0000-0000-0000BD4E0000}"/>
    <cellStyle name="Normal 3 6 3 5 3" xfId="20116" xr:uid="{00000000-0005-0000-0000-0000BE4E0000}"/>
    <cellStyle name="Normal 3 6 3 6" xfId="20117" xr:uid="{00000000-0005-0000-0000-0000BF4E0000}"/>
    <cellStyle name="Normal 3 6 3 6 2" xfId="20118" xr:uid="{00000000-0005-0000-0000-0000C04E0000}"/>
    <cellStyle name="Normal 3 6 3 6 3" xfId="20119" xr:uid="{00000000-0005-0000-0000-0000C14E0000}"/>
    <cellStyle name="Normal 3 6 3 7" xfId="20120" xr:uid="{00000000-0005-0000-0000-0000C24E0000}"/>
    <cellStyle name="Normal 3 6 3 7 2" xfId="20121" xr:uid="{00000000-0005-0000-0000-0000C34E0000}"/>
    <cellStyle name="Normal 3 6 3 7 3" xfId="20122" xr:uid="{00000000-0005-0000-0000-0000C44E0000}"/>
    <cellStyle name="Normal 3 6 3 8" xfId="20123" xr:uid="{00000000-0005-0000-0000-0000C54E0000}"/>
    <cellStyle name="Normal 3 6 3 9" xfId="20124" xr:uid="{00000000-0005-0000-0000-0000C64E0000}"/>
    <cellStyle name="Normal 3 7" xfId="20125" xr:uid="{00000000-0005-0000-0000-0000C74E0000}"/>
    <cellStyle name="Normal 3 7 2" xfId="20126" xr:uid="{00000000-0005-0000-0000-0000C84E0000}"/>
    <cellStyle name="Normal 3 7 2 2" xfId="20127" xr:uid="{00000000-0005-0000-0000-0000C94E0000}"/>
    <cellStyle name="Normal 3 7 2 2 2" xfId="20128" xr:uid="{00000000-0005-0000-0000-0000CA4E0000}"/>
    <cellStyle name="Normal 3 7 2 2 3" xfId="20129" xr:uid="{00000000-0005-0000-0000-0000CB4E0000}"/>
    <cellStyle name="Normal 3 7 2 3" xfId="20130" xr:uid="{00000000-0005-0000-0000-0000CC4E0000}"/>
    <cellStyle name="Normal 3 7 2 3 2" xfId="20131" xr:uid="{00000000-0005-0000-0000-0000CD4E0000}"/>
    <cellStyle name="Normal 3 7 2 3 3" xfId="20132" xr:uid="{00000000-0005-0000-0000-0000CE4E0000}"/>
    <cellStyle name="Normal 3 7 2 4" xfId="20133" xr:uid="{00000000-0005-0000-0000-0000CF4E0000}"/>
    <cellStyle name="Normal 3 7 2 4 2" xfId="20134" xr:uid="{00000000-0005-0000-0000-0000D04E0000}"/>
    <cellStyle name="Normal 3 7 2 4 3" xfId="20135" xr:uid="{00000000-0005-0000-0000-0000D14E0000}"/>
    <cellStyle name="Normal 3 7 2 5" xfId="20136" xr:uid="{00000000-0005-0000-0000-0000D24E0000}"/>
    <cellStyle name="Normal 3 7 2 5 2" xfId="20137" xr:uid="{00000000-0005-0000-0000-0000D34E0000}"/>
    <cellStyle name="Normal 3 7 2 5 3" xfId="20138" xr:uid="{00000000-0005-0000-0000-0000D44E0000}"/>
    <cellStyle name="Normal 3 7 2 6" xfId="20139" xr:uid="{00000000-0005-0000-0000-0000D54E0000}"/>
    <cellStyle name="Normal 3 7 2 6 2" xfId="20140" xr:uid="{00000000-0005-0000-0000-0000D64E0000}"/>
    <cellStyle name="Normal 3 7 2 6 3" xfId="20141" xr:uid="{00000000-0005-0000-0000-0000D74E0000}"/>
    <cellStyle name="Normal 3 7 2 7" xfId="20142" xr:uid="{00000000-0005-0000-0000-0000D84E0000}"/>
    <cellStyle name="Normal 3 7 2 7 2" xfId="20143" xr:uid="{00000000-0005-0000-0000-0000D94E0000}"/>
    <cellStyle name="Normal 3 7 2 7 3" xfId="20144" xr:uid="{00000000-0005-0000-0000-0000DA4E0000}"/>
    <cellStyle name="Normal 3 7 2 8" xfId="20145" xr:uid="{00000000-0005-0000-0000-0000DB4E0000}"/>
    <cellStyle name="Normal 3 7 2 9" xfId="20146" xr:uid="{00000000-0005-0000-0000-0000DC4E0000}"/>
    <cellStyle name="Normal 3 7 3" xfId="20147" xr:uid="{00000000-0005-0000-0000-0000DD4E0000}"/>
    <cellStyle name="Normal 3 7 3 2" xfId="20148" xr:uid="{00000000-0005-0000-0000-0000DE4E0000}"/>
    <cellStyle name="Normal 3 7 3 2 2" xfId="20149" xr:uid="{00000000-0005-0000-0000-0000DF4E0000}"/>
    <cellStyle name="Normal 3 7 3 2 3" xfId="20150" xr:uid="{00000000-0005-0000-0000-0000E04E0000}"/>
    <cellStyle name="Normal 3 7 3 3" xfId="20151" xr:uid="{00000000-0005-0000-0000-0000E14E0000}"/>
    <cellStyle name="Normal 3 7 3 3 2" xfId="20152" xr:uid="{00000000-0005-0000-0000-0000E24E0000}"/>
    <cellStyle name="Normal 3 7 3 3 3" xfId="20153" xr:uid="{00000000-0005-0000-0000-0000E34E0000}"/>
    <cellStyle name="Normal 3 7 3 4" xfId="20154" xr:uid="{00000000-0005-0000-0000-0000E44E0000}"/>
    <cellStyle name="Normal 3 7 3 4 2" xfId="20155" xr:uid="{00000000-0005-0000-0000-0000E54E0000}"/>
    <cellStyle name="Normal 3 7 3 4 3" xfId="20156" xr:uid="{00000000-0005-0000-0000-0000E64E0000}"/>
    <cellStyle name="Normal 3 7 3 5" xfId="20157" xr:uid="{00000000-0005-0000-0000-0000E74E0000}"/>
    <cellStyle name="Normal 3 7 3 5 2" xfId="20158" xr:uid="{00000000-0005-0000-0000-0000E84E0000}"/>
    <cellStyle name="Normal 3 7 3 5 3" xfId="20159" xr:uid="{00000000-0005-0000-0000-0000E94E0000}"/>
    <cellStyle name="Normal 3 7 3 6" xfId="20160" xr:uid="{00000000-0005-0000-0000-0000EA4E0000}"/>
    <cellStyle name="Normal 3 7 3 6 2" xfId="20161" xr:uid="{00000000-0005-0000-0000-0000EB4E0000}"/>
    <cellStyle name="Normal 3 7 3 6 3" xfId="20162" xr:uid="{00000000-0005-0000-0000-0000EC4E0000}"/>
    <cellStyle name="Normal 3 7 3 7" xfId="20163" xr:uid="{00000000-0005-0000-0000-0000ED4E0000}"/>
    <cellStyle name="Normal 3 7 3 7 2" xfId="20164" xr:uid="{00000000-0005-0000-0000-0000EE4E0000}"/>
    <cellStyle name="Normal 3 7 3 7 3" xfId="20165" xr:uid="{00000000-0005-0000-0000-0000EF4E0000}"/>
    <cellStyle name="Normal 3 7 3 8" xfId="20166" xr:uid="{00000000-0005-0000-0000-0000F04E0000}"/>
    <cellStyle name="Normal 3 7 3 9" xfId="20167" xr:uid="{00000000-0005-0000-0000-0000F14E0000}"/>
    <cellStyle name="Normal 3 8" xfId="20168" xr:uid="{00000000-0005-0000-0000-0000F24E0000}"/>
    <cellStyle name="Normal 3 8 2" xfId="20169" xr:uid="{00000000-0005-0000-0000-0000F34E0000}"/>
    <cellStyle name="Normal 3 8 2 2" xfId="20170" xr:uid="{00000000-0005-0000-0000-0000F44E0000}"/>
    <cellStyle name="Normal 3 8 2 2 2" xfId="20171" xr:uid="{00000000-0005-0000-0000-0000F54E0000}"/>
    <cellStyle name="Normal 3 8 2 2 3" xfId="20172" xr:uid="{00000000-0005-0000-0000-0000F64E0000}"/>
    <cellStyle name="Normal 3 8 2 3" xfId="20173" xr:uid="{00000000-0005-0000-0000-0000F74E0000}"/>
    <cellStyle name="Normal 3 8 2 3 2" xfId="20174" xr:uid="{00000000-0005-0000-0000-0000F84E0000}"/>
    <cellStyle name="Normal 3 8 2 3 3" xfId="20175" xr:uid="{00000000-0005-0000-0000-0000F94E0000}"/>
    <cellStyle name="Normal 3 8 2 4" xfId="20176" xr:uid="{00000000-0005-0000-0000-0000FA4E0000}"/>
    <cellStyle name="Normal 3 8 2 4 2" xfId="20177" xr:uid="{00000000-0005-0000-0000-0000FB4E0000}"/>
    <cellStyle name="Normal 3 8 2 4 3" xfId="20178" xr:uid="{00000000-0005-0000-0000-0000FC4E0000}"/>
    <cellStyle name="Normal 3 8 2 5" xfId="20179" xr:uid="{00000000-0005-0000-0000-0000FD4E0000}"/>
    <cellStyle name="Normal 3 8 2 5 2" xfId="20180" xr:uid="{00000000-0005-0000-0000-0000FE4E0000}"/>
    <cellStyle name="Normal 3 8 2 5 3" xfId="20181" xr:uid="{00000000-0005-0000-0000-0000FF4E0000}"/>
    <cellStyle name="Normal 3 8 2 6" xfId="20182" xr:uid="{00000000-0005-0000-0000-0000004F0000}"/>
    <cellStyle name="Normal 3 8 2 6 2" xfId="20183" xr:uid="{00000000-0005-0000-0000-0000014F0000}"/>
    <cellStyle name="Normal 3 8 2 6 3" xfId="20184" xr:uid="{00000000-0005-0000-0000-0000024F0000}"/>
    <cellStyle name="Normal 3 8 2 7" xfId="20185" xr:uid="{00000000-0005-0000-0000-0000034F0000}"/>
    <cellStyle name="Normal 3 8 2 7 2" xfId="20186" xr:uid="{00000000-0005-0000-0000-0000044F0000}"/>
    <cellStyle name="Normal 3 8 2 7 3" xfId="20187" xr:uid="{00000000-0005-0000-0000-0000054F0000}"/>
    <cellStyle name="Normal 3 8 2 8" xfId="20188" xr:uid="{00000000-0005-0000-0000-0000064F0000}"/>
    <cellStyle name="Normal 3 8 2 9" xfId="20189" xr:uid="{00000000-0005-0000-0000-0000074F0000}"/>
    <cellStyle name="Normal 3 8 3" xfId="20190" xr:uid="{00000000-0005-0000-0000-0000084F0000}"/>
    <cellStyle name="Normal 3 8 3 2" xfId="20191" xr:uid="{00000000-0005-0000-0000-0000094F0000}"/>
    <cellStyle name="Normal 3 8 3 2 2" xfId="20192" xr:uid="{00000000-0005-0000-0000-00000A4F0000}"/>
    <cellStyle name="Normal 3 8 3 2 3" xfId="20193" xr:uid="{00000000-0005-0000-0000-00000B4F0000}"/>
    <cellStyle name="Normal 3 8 3 3" xfId="20194" xr:uid="{00000000-0005-0000-0000-00000C4F0000}"/>
    <cellStyle name="Normal 3 8 3 3 2" xfId="20195" xr:uid="{00000000-0005-0000-0000-00000D4F0000}"/>
    <cellStyle name="Normal 3 8 3 3 3" xfId="20196" xr:uid="{00000000-0005-0000-0000-00000E4F0000}"/>
    <cellStyle name="Normal 3 8 3 4" xfId="20197" xr:uid="{00000000-0005-0000-0000-00000F4F0000}"/>
    <cellStyle name="Normal 3 8 3 4 2" xfId="20198" xr:uid="{00000000-0005-0000-0000-0000104F0000}"/>
    <cellStyle name="Normal 3 8 3 4 3" xfId="20199" xr:uid="{00000000-0005-0000-0000-0000114F0000}"/>
    <cellStyle name="Normal 3 8 3 5" xfId="20200" xr:uid="{00000000-0005-0000-0000-0000124F0000}"/>
    <cellStyle name="Normal 3 8 3 5 2" xfId="20201" xr:uid="{00000000-0005-0000-0000-0000134F0000}"/>
    <cellStyle name="Normal 3 8 3 5 3" xfId="20202" xr:uid="{00000000-0005-0000-0000-0000144F0000}"/>
    <cellStyle name="Normal 3 8 3 6" xfId="20203" xr:uid="{00000000-0005-0000-0000-0000154F0000}"/>
    <cellStyle name="Normal 3 8 3 6 2" xfId="20204" xr:uid="{00000000-0005-0000-0000-0000164F0000}"/>
    <cellStyle name="Normal 3 8 3 6 3" xfId="20205" xr:uid="{00000000-0005-0000-0000-0000174F0000}"/>
    <cellStyle name="Normal 3 8 3 7" xfId="20206" xr:uid="{00000000-0005-0000-0000-0000184F0000}"/>
    <cellStyle name="Normal 3 8 3 7 2" xfId="20207" xr:uid="{00000000-0005-0000-0000-0000194F0000}"/>
    <cellStyle name="Normal 3 8 3 7 3" xfId="20208" xr:uid="{00000000-0005-0000-0000-00001A4F0000}"/>
    <cellStyle name="Normal 3 8 3 8" xfId="20209" xr:uid="{00000000-0005-0000-0000-00001B4F0000}"/>
    <cellStyle name="Normal 3 8 3 9" xfId="20210" xr:uid="{00000000-0005-0000-0000-00001C4F0000}"/>
    <cellStyle name="Normal 3 9" xfId="20211" xr:uid="{00000000-0005-0000-0000-00001D4F0000}"/>
    <cellStyle name="Normal 3 9 2" xfId="20212" xr:uid="{00000000-0005-0000-0000-00001E4F0000}"/>
    <cellStyle name="Normal 3 9 2 2" xfId="20213" xr:uid="{00000000-0005-0000-0000-00001F4F0000}"/>
    <cellStyle name="Normal 3 9 2 2 2" xfId="20214" xr:uid="{00000000-0005-0000-0000-0000204F0000}"/>
    <cellStyle name="Normal 3 9 2 2 3" xfId="20215" xr:uid="{00000000-0005-0000-0000-0000214F0000}"/>
    <cellStyle name="Normal 3 9 2 3" xfId="20216" xr:uid="{00000000-0005-0000-0000-0000224F0000}"/>
    <cellStyle name="Normal 3 9 2 3 2" xfId="20217" xr:uid="{00000000-0005-0000-0000-0000234F0000}"/>
    <cellStyle name="Normal 3 9 2 3 3" xfId="20218" xr:uid="{00000000-0005-0000-0000-0000244F0000}"/>
    <cellStyle name="Normal 3 9 2 4" xfId="20219" xr:uid="{00000000-0005-0000-0000-0000254F0000}"/>
    <cellStyle name="Normal 3 9 2 4 2" xfId="20220" xr:uid="{00000000-0005-0000-0000-0000264F0000}"/>
    <cellStyle name="Normal 3 9 2 4 3" xfId="20221" xr:uid="{00000000-0005-0000-0000-0000274F0000}"/>
    <cellStyle name="Normal 3 9 2 5" xfId="20222" xr:uid="{00000000-0005-0000-0000-0000284F0000}"/>
    <cellStyle name="Normal 3 9 2 5 2" xfId="20223" xr:uid="{00000000-0005-0000-0000-0000294F0000}"/>
    <cellStyle name="Normal 3 9 2 5 3" xfId="20224" xr:uid="{00000000-0005-0000-0000-00002A4F0000}"/>
    <cellStyle name="Normal 3 9 2 6" xfId="20225" xr:uid="{00000000-0005-0000-0000-00002B4F0000}"/>
    <cellStyle name="Normal 3 9 2 6 2" xfId="20226" xr:uid="{00000000-0005-0000-0000-00002C4F0000}"/>
    <cellStyle name="Normal 3 9 2 6 3" xfId="20227" xr:uid="{00000000-0005-0000-0000-00002D4F0000}"/>
    <cellStyle name="Normal 3 9 2 7" xfId="20228" xr:uid="{00000000-0005-0000-0000-00002E4F0000}"/>
    <cellStyle name="Normal 3 9 2 7 2" xfId="20229" xr:uid="{00000000-0005-0000-0000-00002F4F0000}"/>
    <cellStyle name="Normal 3 9 2 7 3" xfId="20230" xr:uid="{00000000-0005-0000-0000-0000304F0000}"/>
    <cellStyle name="Normal 3 9 2 8" xfId="20231" xr:uid="{00000000-0005-0000-0000-0000314F0000}"/>
    <cellStyle name="Normal 3 9 2 9" xfId="20232" xr:uid="{00000000-0005-0000-0000-0000324F0000}"/>
    <cellStyle name="Normal 3 9 3" xfId="20233" xr:uid="{00000000-0005-0000-0000-0000334F0000}"/>
    <cellStyle name="Normal 3 9 3 2" xfId="20234" xr:uid="{00000000-0005-0000-0000-0000344F0000}"/>
    <cellStyle name="Normal 3 9 3 2 2" xfId="20235" xr:uid="{00000000-0005-0000-0000-0000354F0000}"/>
    <cellStyle name="Normal 3 9 3 2 3" xfId="20236" xr:uid="{00000000-0005-0000-0000-0000364F0000}"/>
    <cellStyle name="Normal 3 9 3 3" xfId="20237" xr:uid="{00000000-0005-0000-0000-0000374F0000}"/>
    <cellStyle name="Normal 3 9 3 3 2" xfId="20238" xr:uid="{00000000-0005-0000-0000-0000384F0000}"/>
    <cellStyle name="Normal 3 9 3 3 3" xfId="20239" xr:uid="{00000000-0005-0000-0000-0000394F0000}"/>
    <cellStyle name="Normal 3 9 3 4" xfId="20240" xr:uid="{00000000-0005-0000-0000-00003A4F0000}"/>
    <cellStyle name="Normal 3 9 3 4 2" xfId="20241" xr:uid="{00000000-0005-0000-0000-00003B4F0000}"/>
    <cellStyle name="Normal 3 9 3 4 3" xfId="20242" xr:uid="{00000000-0005-0000-0000-00003C4F0000}"/>
    <cellStyle name="Normal 3 9 3 5" xfId="20243" xr:uid="{00000000-0005-0000-0000-00003D4F0000}"/>
    <cellStyle name="Normal 3 9 3 5 2" xfId="20244" xr:uid="{00000000-0005-0000-0000-00003E4F0000}"/>
    <cellStyle name="Normal 3 9 3 5 3" xfId="20245" xr:uid="{00000000-0005-0000-0000-00003F4F0000}"/>
    <cellStyle name="Normal 3 9 3 6" xfId="20246" xr:uid="{00000000-0005-0000-0000-0000404F0000}"/>
    <cellStyle name="Normal 3 9 3 6 2" xfId="20247" xr:uid="{00000000-0005-0000-0000-0000414F0000}"/>
    <cellStyle name="Normal 3 9 3 6 3" xfId="20248" xr:uid="{00000000-0005-0000-0000-0000424F0000}"/>
    <cellStyle name="Normal 3 9 3 7" xfId="20249" xr:uid="{00000000-0005-0000-0000-0000434F0000}"/>
    <cellStyle name="Normal 3 9 3 7 2" xfId="20250" xr:uid="{00000000-0005-0000-0000-0000444F0000}"/>
    <cellStyle name="Normal 3 9 3 7 3" xfId="20251" xr:uid="{00000000-0005-0000-0000-0000454F0000}"/>
    <cellStyle name="Normal 3 9 3 8" xfId="20252" xr:uid="{00000000-0005-0000-0000-0000464F0000}"/>
    <cellStyle name="Normal 3 9 3 9" xfId="20253" xr:uid="{00000000-0005-0000-0000-0000474F0000}"/>
    <cellStyle name="Normal 30" xfId="20254" xr:uid="{00000000-0005-0000-0000-0000484F0000}"/>
    <cellStyle name="Normal 30 10" xfId="20255" xr:uid="{00000000-0005-0000-0000-0000494F0000}"/>
    <cellStyle name="Normal 30 11" xfId="20256" xr:uid="{00000000-0005-0000-0000-00004A4F0000}"/>
    <cellStyle name="Normal 30 12" xfId="20257" xr:uid="{00000000-0005-0000-0000-00004B4F0000}"/>
    <cellStyle name="Normal 30 2" xfId="20258" xr:uid="{00000000-0005-0000-0000-00004C4F0000}"/>
    <cellStyle name="Normal 30 3" xfId="20259" xr:uid="{00000000-0005-0000-0000-00004D4F0000}"/>
    <cellStyle name="Normal 30 4" xfId="20260" xr:uid="{00000000-0005-0000-0000-00004E4F0000}"/>
    <cellStyle name="Normal 30 5" xfId="20261" xr:uid="{00000000-0005-0000-0000-00004F4F0000}"/>
    <cellStyle name="Normal 30 6" xfId="20262" xr:uid="{00000000-0005-0000-0000-0000504F0000}"/>
    <cellStyle name="Normal 30 7" xfId="20263" xr:uid="{00000000-0005-0000-0000-0000514F0000}"/>
    <cellStyle name="Normal 30 8" xfId="20264" xr:uid="{00000000-0005-0000-0000-0000524F0000}"/>
    <cellStyle name="Normal 30 9" xfId="20265" xr:uid="{00000000-0005-0000-0000-0000534F0000}"/>
    <cellStyle name="Normal 31" xfId="20266" xr:uid="{00000000-0005-0000-0000-0000544F0000}"/>
    <cellStyle name="Normal 31 10" xfId="20267" xr:uid="{00000000-0005-0000-0000-0000554F0000}"/>
    <cellStyle name="Normal 31 11" xfId="20268" xr:uid="{00000000-0005-0000-0000-0000564F0000}"/>
    <cellStyle name="Normal 31 12" xfId="20269" xr:uid="{00000000-0005-0000-0000-0000574F0000}"/>
    <cellStyle name="Normal 31 2" xfId="20270" xr:uid="{00000000-0005-0000-0000-0000584F0000}"/>
    <cellStyle name="Normal 31 3" xfId="20271" xr:uid="{00000000-0005-0000-0000-0000594F0000}"/>
    <cellStyle name="Normal 31 4" xfId="20272" xr:uid="{00000000-0005-0000-0000-00005A4F0000}"/>
    <cellStyle name="Normal 31 5" xfId="20273" xr:uid="{00000000-0005-0000-0000-00005B4F0000}"/>
    <cellStyle name="Normal 31 6" xfId="20274" xr:uid="{00000000-0005-0000-0000-00005C4F0000}"/>
    <cellStyle name="Normal 31 7" xfId="20275" xr:uid="{00000000-0005-0000-0000-00005D4F0000}"/>
    <cellStyle name="Normal 31 8" xfId="20276" xr:uid="{00000000-0005-0000-0000-00005E4F0000}"/>
    <cellStyle name="Normal 31 9" xfId="20277" xr:uid="{00000000-0005-0000-0000-00005F4F0000}"/>
    <cellStyle name="Normal 32" xfId="20278" xr:uid="{00000000-0005-0000-0000-0000604F0000}"/>
    <cellStyle name="Normal 32 10" xfId="20279" xr:uid="{00000000-0005-0000-0000-0000614F0000}"/>
    <cellStyle name="Normal 32 11" xfId="20280" xr:uid="{00000000-0005-0000-0000-0000624F0000}"/>
    <cellStyle name="Normal 32 12" xfId="20281" xr:uid="{00000000-0005-0000-0000-0000634F0000}"/>
    <cellStyle name="Normal 32 2" xfId="20282" xr:uid="{00000000-0005-0000-0000-0000644F0000}"/>
    <cellStyle name="Normal 32 3" xfId="20283" xr:uid="{00000000-0005-0000-0000-0000654F0000}"/>
    <cellStyle name="Normal 32 4" xfId="20284" xr:uid="{00000000-0005-0000-0000-0000664F0000}"/>
    <cellStyle name="Normal 32 5" xfId="20285" xr:uid="{00000000-0005-0000-0000-0000674F0000}"/>
    <cellStyle name="Normal 32 6" xfId="20286" xr:uid="{00000000-0005-0000-0000-0000684F0000}"/>
    <cellStyle name="Normal 32 7" xfId="20287" xr:uid="{00000000-0005-0000-0000-0000694F0000}"/>
    <cellStyle name="Normal 32 8" xfId="20288" xr:uid="{00000000-0005-0000-0000-00006A4F0000}"/>
    <cellStyle name="Normal 32 9" xfId="20289" xr:uid="{00000000-0005-0000-0000-00006B4F0000}"/>
    <cellStyle name="Normal 33" xfId="20290" xr:uid="{00000000-0005-0000-0000-00006C4F0000}"/>
    <cellStyle name="Normal 33 10" xfId="20291" xr:uid="{00000000-0005-0000-0000-00006D4F0000}"/>
    <cellStyle name="Normal 33 11" xfId="20292" xr:uid="{00000000-0005-0000-0000-00006E4F0000}"/>
    <cellStyle name="Normal 33 12" xfId="20293" xr:uid="{00000000-0005-0000-0000-00006F4F0000}"/>
    <cellStyle name="Normal 33 2" xfId="20294" xr:uid="{00000000-0005-0000-0000-0000704F0000}"/>
    <cellStyle name="Normal 33 3" xfId="20295" xr:uid="{00000000-0005-0000-0000-0000714F0000}"/>
    <cellStyle name="Normal 33 4" xfId="20296" xr:uid="{00000000-0005-0000-0000-0000724F0000}"/>
    <cellStyle name="Normal 33 5" xfId="20297" xr:uid="{00000000-0005-0000-0000-0000734F0000}"/>
    <cellStyle name="Normal 33 6" xfId="20298" xr:uid="{00000000-0005-0000-0000-0000744F0000}"/>
    <cellStyle name="Normal 33 7" xfId="20299" xr:uid="{00000000-0005-0000-0000-0000754F0000}"/>
    <cellStyle name="Normal 33 8" xfId="20300" xr:uid="{00000000-0005-0000-0000-0000764F0000}"/>
    <cellStyle name="Normal 33 9" xfId="20301" xr:uid="{00000000-0005-0000-0000-0000774F0000}"/>
    <cellStyle name="Normal 34" xfId="20302" xr:uid="{00000000-0005-0000-0000-0000784F0000}"/>
    <cellStyle name="Normal 34 10" xfId="20303" xr:uid="{00000000-0005-0000-0000-0000794F0000}"/>
    <cellStyle name="Normal 34 11" xfId="20304" xr:uid="{00000000-0005-0000-0000-00007A4F0000}"/>
    <cellStyle name="Normal 34 12" xfId="20305" xr:uid="{00000000-0005-0000-0000-00007B4F0000}"/>
    <cellStyle name="Normal 34 2" xfId="20306" xr:uid="{00000000-0005-0000-0000-00007C4F0000}"/>
    <cellStyle name="Normal 34 3" xfId="20307" xr:uid="{00000000-0005-0000-0000-00007D4F0000}"/>
    <cellStyle name="Normal 34 4" xfId="20308" xr:uid="{00000000-0005-0000-0000-00007E4F0000}"/>
    <cellStyle name="Normal 34 5" xfId="20309" xr:uid="{00000000-0005-0000-0000-00007F4F0000}"/>
    <cellStyle name="Normal 34 6" xfId="20310" xr:uid="{00000000-0005-0000-0000-0000804F0000}"/>
    <cellStyle name="Normal 34 7" xfId="20311" xr:uid="{00000000-0005-0000-0000-0000814F0000}"/>
    <cellStyle name="Normal 34 8" xfId="20312" xr:uid="{00000000-0005-0000-0000-0000824F0000}"/>
    <cellStyle name="Normal 34 9" xfId="20313" xr:uid="{00000000-0005-0000-0000-0000834F0000}"/>
    <cellStyle name="Normal 35" xfId="20314" xr:uid="{00000000-0005-0000-0000-0000844F0000}"/>
    <cellStyle name="Normal 35 10" xfId="20315" xr:uid="{00000000-0005-0000-0000-0000854F0000}"/>
    <cellStyle name="Normal 35 11" xfId="20316" xr:uid="{00000000-0005-0000-0000-0000864F0000}"/>
    <cellStyle name="Normal 35 12" xfId="20317" xr:uid="{00000000-0005-0000-0000-0000874F0000}"/>
    <cellStyle name="Normal 35 2" xfId="20318" xr:uid="{00000000-0005-0000-0000-0000884F0000}"/>
    <cellStyle name="Normal 35 3" xfId="20319" xr:uid="{00000000-0005-0000-0000-0000894F0000}"/>
    <cellStyle name="Normal 35 4" xfId="20320" xr:uid="{00000000-0005-0000-0000-00008A4F0000}"/>
    <cellStyle name="Normal 35 5" xfId="20321" xr:uid="{00000000-0005-0000-0000-00008B4F0000}"/>
    <cellStyle name="Normal 35 6" xfId="20322" xr:uid="{00000000-0005-0000-0000-00008C4F0000}"/>
    <cellStyle name="Normal 35 7" xfId="20323" xr:uid="{00000000-0005-0000-0000-00008D4F0000}"/>
    <cellStyle name="Normal 35 8" xfId="20324" xr:uid="{00000000-0005-0000-0000-00008E4F0000}"/>
    <cellStyle name="Normal 35 9" xfId="20325" xr:uid="{00000000-0005-0000-0000-00008F4F0000}"/>
    <cellStyle name="Normal 36" xfId="20326" xr:uid="{00000000-0005-0000-0000-0000904F0000}"/>
    <cellStyle name="Normal 37" xfId="20327" xr:uid="{00000000-0005-0000-0000-0000914F0000}"/>
    <cellStyle name="Normal 38" xfId="20328" xr:uid="{00000000-0005-0000-0000-0000924F0000}"/>
    <cellStyle name="Normal 39" xfId="20329" xr:uid="{00000000-0005-0000-0000-0000934F0000}"/>
    <cellStyle name="Normal 4" xfId="20330" xr:uid="{00000000-0005-0000-0000-0000944F0000}"/>
    <cellStyle name="Normal 4 10" xfId="20331" xr:uid="{00000000-0005-0000-0000-0000954F0000}"/>
    <cellStyle name="Normal 4 11" xfId="20332" xr:uid="{00000000-0005-0000-0000-0000964F0000}"/>
    <cellStyle name="Normal 4 12" xfId="20333" xr:uid="{00000000-0005-0000-0000-0000974F0000}"/>
    <cellStyle name="Normal 4 13" xfId="20334" xr:uid="{00000000-0005-0000-0000-0000984F0000}"/>
    <cellStyle name="Normal 4 14" xfId="20335" xr:uid="{00000000-0005-0000-0000-0000994F0000}"/>
    <cellStyle name="Normal 4 15" xfId="20336" xr:uid="{00000000-0005-0000-0000-00009A4F0000}"/>
    <cellStyle name="Normal 4 16" xfId="20337" xr:uid="{00000000-0005-0000-0000-00009B4F0000}"/>
    <cellStyle name="Normal 4 17" xfId="20338" xr:uid="{00000000-0005-0000-0000-00009C4F0000}"/>
    <cellStyle name="Normal 4 18" xfId="20339" xr:uid="{00000000-0005-0000-0000-00009D4F0000}"/>
    <cellStyle name="Normal 4 19" xfId="20340" xr:uid="{00000000-0005-0000-0000-00009E4F0000}"/>
    <cellStyle name="Normal 4 2" xfId="20341" xr:uid="{00000000-0005-0000-0000-00009F4F0000}"/>
    <cellStyle name="Normal 4 2 10" xfId="20342" xr:uid="{00000000-0005-0000-0000-0000A04F0000}"/>
    <cellStyle name="Normal 4 2 10 2" xfId="20343" xr:uid="{00000000-0005-0000-0000-0000A14F0000}"/>
    <cellStyle name="Normal 4 2 10 3" xfId="20344" xr:uid="{00000000-0005-0000-0000-0000A24F0000}"/>
    <cellStyle name="Normal 4 2 11" xfId="20345" xr:uid="{00000000-0005-0000-0000-0000A34F0000}"/>
    <cellStyle name="Normal 4 2 11 2" xfId="20346" xr:uid="{00000000-0005-0000-0000-0000A44F0000}"/>
    <cellStyle name="Normal 4 2 11 3" xfId="20347" xr:uid="{00000000-0005-0000-0000-0000A54F0000}"/>
    <cellStyle name="Normal 4 2 12" xfId="20348" xr:uid="{00000000-0005-0000-0000-0000A64F0000}"/>
    <cellStyle name="Normal 4 2 12 2" xfId="20349" xr:uid="{00000000-0005-0000-0000-0000A74F0000}"/>
    <cellStyle name="Normal 4 2 12 3" xfId="20350" xr:uid="{00000000-0005-0000-0000-0000A84F0000}"/>
    <cellStyle name="Normal 4 2 13" xfId="20351" xr:uid="{00000000-0005-0000-0000-0000A94F0000}"/>
    <cellStyle name="Normal 4 2 13 2" xfId="20352" xr:uid="{00000000-0005-0000-0000-0000AA4F0000}"/>
    <cellStyle name="Normal 4 2 13 3" xfId="20353" xr:uid="{00000000-0005-0000-0000-0000AB4F0000}"/>
    <cellStyle name="Normal 4 2 14" xfId="20354" xr:uid="{00000000-0005-0000-0000-0000AC4F0000}"/>
    <cellStyle name="Normal 4 2 14 2" xfId="20355" xr:uid="{00000000-0005-0000-0000-0000AD4F0000}"/>
    <cellStyle name="Normal 4 2 14 3" xfId="20356" xr:uid="{00000000-0005-0000-0000-0000AE4F0000}"/>
    <cellStyle name="Normal 4 2 15" xfId="20357" xr:uid="{00000000-0005-0000-0000-0000AF4F0000}"/>
    <cellStyle name="Normal 4 2 15 2" xfId="20358" xr:uid="{00000000-0005-0000-0000-0000B04F0000}"/>
    <cellStyle name="Normal 4 2 15 3" xfId="20359" xr:uid="{00000000-0005-0000-0000-0000B14F0000}"/>
    <cellStyle name="Normal 4 2 16" xfId="20360" xr:uid="{00000000-0005-0000-0000-0000B24F0000}"/>
    <cellStyle name="Normal 4 2 16 2" xfId="20361" xr:uid="{00000000-0005-0000-0000-0000B34F0000}"/>
    <cellStyle name="Normal 4 2 16 3" xfId="20362" xr:uid="{00000000-0005-0000-0000-0000B44F0000}"/>
    <cellStyle name="Normal 4 2 17" xfId="20363" xr:uid="{00000000-0005-0000-0000-0000B54F0000}"/>
    <cellStyle name="Normal 4 2 17 2" xfId="20364" xr:uid="{00000000-0005-0000-0000-0000B64F0000}"/>
    <cellStyle name="Normal 4 2 17 3" xfId="20365" xr:uid="{00000000-0005-0000-0000-0000B74F0000}"/>
    <cellStyle name="Normal 4 2 18" xfId="20366" xr:uid="{00000000-0005-0000-0000-0000B84F0000}"/>
    <cellStyle name="Normal 4 2 18 2" xfId="20367" xr:uid="{00000000-0005-0000-0000-0000B94F0000}"/>
    <cellStyle name="Normal 4 2 18 3" xfId="20368" xr:uid="{00000000-0005-0000-0000-0000BA4F0000}"/>
    <cellStyle name="Normal 4 2 19" xfId="20369" xr:uid="{00000000-0005-0000-0000-0000BB4F0000}"/>
    <cellStyle name="Normal 4 2 19 2" xfId="20370" xr:uid="{00000000-0005-0000-0000-0000BC4F0000}"/>
    <cellStyle name="Normal 4 2 19 3" xfId="20371" xr:uid="{00000000-0005-0000-0000-0000BD4F0000}"/>
    <cellStyle name="Normal 4 2 2" xfId="20372" xr:uid="{00000000-0005-0000-0000-0000BE4F0000}"/>
    <cellStyle name="Normal 4 2 2 10" xfId="20373" xr:uid="{00000000-0005-0000-0000-0000BF4F0000}"/>
    <cellStyle name="Normal 4 2 2 11" xfId="20374" xr:uid="{00000000-0005-0000-0000-0000C04F0000}"/>
    <cellStyle name="Normal 4 2 2 12" xfId="20375" xr:uid="{00000000-0005-0000-0000-0000C14F0000}"/>
    <cellStyle name="Normal 4 2 2 13" xfId="20376" xr:uid="{00000000-0005-0000-0000-0000C24F0000}"/>
    <cellStyle name="Normal 4 2 2 14" xfId="20377" xr:uid="{00000000-0005-0000-0000-0000C34F0000}"/>
    <cellStyle name="Normal 4 2 2 15" xfId="20378" xr:uid="{00000000-0005-0000-0000-0000C44F0000}"/>
    <cellStyle name="Normal 4 2 2 16" xfId="20379" xr:uid="{00000000-0005-0000-0000-0000C54F0000}"/>
    <cellStyle name="Normal 4 2 2 17" xfId="20380" xr:uid="{00000000-0005-0000-0000-0000C64F0000}"/>
    <cellStyle name="Normal 4 2 2 18" xfId="20381" xr:uid="{00000000-0005-0000-0000-0000C74F0000}"/>
    <cellStyle name="Normal 4 2 2 19" xfId="20382" xr:uid="{00000000-0005-0000-0000-0000C84F0000}"/>
    <cellStyle name="Normal 4 2 2 2" xfId="20383" xr:uid="{00000000-0005-0000-0000-0000C94F0000}"/>
    <cellStyle name="Normal 4 2 2 2 2" xfId="30378" xr:uid="{00000000-0005-0000-0000-0000CA4F0000}"/>
    <cellStyle name="Normal 4 2 2 2 2 2" xfId="30379" xr:uid="{00000000-0005-0000-0000-0000CB4F0000}"/>
    <cellStyle name="Normal 4 2 2 2 3" xfId="30377" xr:uid="{00000000-0005-0000-0000-0000CC4F0000}"/>
    <cellStyle name="Normal 4 2 2 20" xfId="20384" xr:uid="{00000000-0005-0000-0000-0000CD4F0000}"/>
    <cellStyle name="Normal 4 2 2 21" xfId="20385" xr:uid="{00000000-0005-0000-0000-0000CE4F0000}"/>
    <cellStyle name="Normal 4 2 2 22" xfId="20386" xr:uid="{00000000-0005-0000-0000-0000CF4F0000}"/>
    <cellStyle name="Normal 4 2 2 23" xfId="20387" xr:uid="{00000000-0005-0000-0000-0000D04F0000}"/>
    <cellStyle name="Normal 4 2 2 24" xfId="20388" xr:uid="{00000000-0005-0000-0000-0000D14F0000}"/>
    <cellStyle name="Normal 4 2 2 25" xfId="20389" xr:uid="{00000000-0005-0000-0000-0000D24F0000}"/>
    <cellStyle name="Normal 4 2 2 26" xfId="20390" xr:uid="{00000000-0005-0000-0000-0000D34F0000}"/>
    <cellStyle name="Normal 4 2 2 27" xfId="20391" xr:uid="{00000000-0005-0000-0000-0000D44F0000}"/>
    <cellStyle name="Normal 4 2 2 28" xfId="20392" xr:uid="{00000000-0005-0000-0000-0000D54F0000}"/>
    <cellStyle name="Normal 4 2 2 29" xfId="20393" xr:uid="{00000000-0005-0000-0000-0000D64F0000}"/>
    <cellStyle name="Normal 4 2 2 3" xfId="20394" xr:uid="{00000000-0005-0000-0000-0000D74F0000}"/>
    <cellStyle name="Normal 4 2 2 3 2" xfId="30381" xr:uid="{00000000-0005-0000-0000-0000D84F0000}"/>
    <cellStyle name="Normal 4 2 2 3 2 2" xfId="30382" xr:uid="{00000000-0005-0000-0000-0000D94F0000}"/>
    <cellStyle name="Normal 4 2 2 3 2 2 2" xfId="30383" xr:uid="{00000000-0005-0000-0000-0000DA4F0000}"/>
    <cellStyle name="Normal 4 2 2 3 2 2 2 2" xfId="30384" xr:uid="{00000000-0005-0000-0000-0000DB4F0000}"/>
    <cellStyle name="Normal 4 2 2 3 2 2 2 2 2" xfId="30385" xr:uid="{00000000-0005-0000-0000-0000DC4F0000}"/>
    <cellStyle name="Normal 4 2 2 3 2 2 2 2 2 2" xfId="30386" xr:uid="{00000000-0005-0000-0000-0000DD4F0000}"/>
    <cellStyle name="Normal 4 2 2 3 3" xfId="30380" xr:uid="{00000000-0005-0000-0000-0000DE4F0000}"/>
    <cellStyle name="Normal 4 2 2 30" xfId="20395" xr:uid="{00000000-0005-0000-0000-0000DF4F0000}"/>
    <cellStyle name="Normal 4 2 2 31" xfId="30376" xr:uid="{00000000-0005-0000-0000-0000E04F0000}"/>
    <cellStyle name="Normal 4 2 2 4" xfId="20396" xr:uid="{00000000-0005-0000-0000-0000E14F0000}"/>
    <cellStyle name="Normal 4 2 2 4 2" xfId="30388" xr:uid="{00000000-0005-0000-0000-0000E24F0000}"/>
    <cellStyle name="Normal 4 2 2 4 2 2" xfId="30389" xr:uid="{00000000-0005-0000-0000-0000E34F0000}"/>
    <cellStyle name="Normal 4 2 2 4 2 2 2" xfId="30390" xr:uid="{00000000-0005-0000-0000-0000E44F0000}"/>
    <cellStyle name="Normal 4 2 2 4 2 2 2 2" xfId="30391" xr:uid="{00000000-0005-0000-0000-0000E54F0000}"/>
    <cellStyle name="Normal 4 2 2 4 3" xfId="30387" xr:uid="{00000000-0005-0000-0000-0000E64F0000}"/>
    <cellStyle name="Normal 4 2 2 5" xfId="20397" xr:uid="{00000000-0005-0000-0000-0000E74F0000}"/>
    <cellStyle name="Normal 4 2 2 5 2" xfId="30392" xr:uid="{00000000-0005-0000-0000-0000E84F0000}"/>
    <cellStyle name="Normal 4 2 2 6" xfId="20398" xr:uid="{00000000-0005-0000-0000-0000E94F0000}"/>
    <cellStyle name="Normal 4 2 2 7" xfId="20399" xr:uid="{00000000-0005-0000-0000-0000EA4F0000}"/>
    <cellStyle name="Normal 4 2 2 8" xfId="20400" xr:uid="{00000000-0005-0000-0000-0000EB4F0000}"/>
    <cellStyle name="Normal 4 2 2 9" xfId="20401" xr:uid="{00000000-0005-0000-0000-0000EC4F0000}"/>
    <cellStyle name="Normal 4 2 20" xfId="20402" xr:uid="{00000000-0005-0000-0000-0000ED4F0000}"/>
    <cellStyle name="Normal 4 2 20 2" xfId="20403" xr:uid="{00000000-0005-0000-0000-0000EE4F0000}"/>
    <cellStyle name="Normal 4 2 20 3" xfId="20404" xr:uid="{00000000-0005-0000-0000-0000EF4F0000}"/>
    <cellStyle name="Normal 4 2 21" xfId="20405" xr:uid="{00000000-0005-0000-0000-0000F04F0000}"/>
    <cellStyle name="Normal 4 2 21 2" xfId="20406" xr:uid="{00000000-0005-0000-0000-0000F14F0000}"/>
    <cellStyle name="Normal 4 2 21 3" xfId="20407" xr:uid="{00000000-0005-0000-0000-0000F24F0000}"/>
    <cellStyle name="Normal 4 2 22" xfId="20408" xr:uid="{00000000-0005-0000-0000-0000F34F0000}"/>
    <cellStyle name="Normal 4 2 22 2" xfId="20409" xr:uid="{00000000-0005-0000-0000-0000F44F0000}"/>
    <cellStyle name="Normal 4 2 22 3" xfId="20410" xr:uid="{00000000-0005-0000-0000-0000F54F0000}"/>
    <cellStyle name="Normal 4 2 23" xfId="20411" xr:uid="{00000000-0005-0000-0000-0000F64F0000}"/>
    <cellStyle name="Normal 4 2 23 2" xfId="20412" xr:uid="{00000000-0005-0000-0000-0000F74F0000}"/>
    <cellStyle name="Normal 4 2 23 3" xfId="20413" xr:uid="{00000000-0005-0000-0000-0000F84F0000}"/>
    <cellStyle name="Normal 4 2 24" xfId="20414" xr:uid="{00000000-0005-0000-0000-0000F94F0000}"/>
    <cellStyle name="Normal 4 2 24 2" xfId="20415" xr:uid="{00000000-0005-0000-0000-0000FA4F0000}"/>
    <cellStyle name="Normal 4 2 24 3" xfId="20416" xr:uid="{00000000-0005-0000-0000-0000FB4F0000}"/>
    <cellStyle name="Normal 4 2 25" xfId="20417" xr:uid="{00000000-0005-0000-0000-0000FC4F0000}"/>
    <cellStyle name="Normal 4 2 25 2" xfId="20418" xr:uid="{00000000-0005-0000-0000-0000FD4F0000}"/>
    <cellStyle name="Normal 4 2 25 3" xfId="20419" xr:uid="{00000000-0005-0000-0000-0000FE4F0000}"/>
    <cellStyle name="Normal 4 2 26" xfId="20420" xr:uid="{00000000-0005-0000-0000-0000FF4F0000}"/>
    <cellStyle name="Normal 4 2 26 2" xfId="20421" xr:uid="{00000000-0005-0000-0000-000000500000}"/>
    <cellStyle name="Normal 4 2 26 3" xfId="20422" xr:uid="{00000000-0005-0000-0000-000001500000}"/>
    <cellStyle name="Normal 4 2 27" xfId="20423" xr:uid="{00000000-0005-0000-0000-000002500000}"/>
    <cellStyle name="Normal 4 2 27 2" xfId="20424" xr:uid="{00000000-0005-0000-0000-000003500000}"/>
    <cellStyle name="Normal 4 2 27 3" xfId="20425" xr:uid="{00000000-0005-0000-0000-000004500000}"/>
    <cellStyle name="Normal 4 2 28" xfId="20426" xr:uid="{00000000-0005-0000-0000-000005500000}"/>
    <cellStyle name="Normal 4 2 28 2" xfId="20427" xr:uid="{00000000-0005-0000-0000-000006500000}"/>
    <cellStyle name="Normal 4 2 28 3" xfId="20428" xr:uid="{00000000-0005-0000-0000-000007500000}"/>
    <cellStyle name="Normal 4 2 29" xfId="20429" xr:uid="{00000000-0005-0000-0000-000008500000}"/>
    <cellStyle name="Normal 4 2 29 2" xfId="20430" xr:uid="{00000000-0005-0000-0000-000009500000}"/>
    <cellStyle name="Normal 4 2 29 3" xfId="20431" xr:uid="{00000000-0005-0000-0000-00000A500000}"/>
    <cellStyle name="Normal 4 2 3" xfId="20432" xr:uid="{00000000-0005-0000-0000-00000B500000}"/>
    <cellStyle name="Normal 4 2 3 2" xfId="30394" xr:uid="{00000000-0005-0000-0000-00000C500000}"/>
    <cellStyle name="Normal 4 2 3 2 2" xfId="30395" xr:uid="{00000000-0005-0000-0000-00000D500000}"/>
    <cellStyle name="Normal 4 2 3 2 2 2" xfId="30396" xr:uid="{00000000-0005-0000-0000-00000E500000}"/>
    <cellStyle name="Normal 4 2 3 2 2 3" xfId="30397" xr:uid="{00000000-0005-0000-0000-00000F500000}"/>
    <cellStyle name="Normal 4 2 3 2 2 3 2" xfId="30398" xr:uid="{00000000-0005-0000-0000-000010500000}"/>
    <cellStyle name="Normal 4 2 3 2 2 3 2 2" xfId="30399" xr:uid="{00000000-0005-0000-0000-000011500000}"/>
    <cellStyle name="Normal 4 2 3 2 2 3 2 2 2" xfId="30400" xr:uid="{00000000-0005-0000-0000-000012500000}"/>
    <cellStyle name="Normal 4 2 3 2 2 3 2 2 2 2" xfId="30401" xr:uid="{00000000-0005-0000-0000-000013500000}"/>
    <cellStyle name="Normal 4 2 3 2 2 3 2 2 2 3" xfId="30402" xr:uid="{00000000-0005-0000-0000-000014500000}"/>
    <cellStyle name="Normal 4 2 3 2 2 3 2 2 2 3 2" xfId="30403" xr:uid="{00000000-0005-0000-0000-000015500000}"/>
    <cellStyle name="Normal 4 2 3 2 3" xfId="30404" xr:uid="{00000000-0005-0000-0000-000016500000}"/>
    <cellStyle name="Normal 4 2 3 2 3 2" xfId="30405" xr:uid="{00000000-0005-0000-0000-000017500000}"/>
    <cellStyle name="Normal 4 2 3 2 3 2 2" xfId="30406" xr:uid="{00000000-0005-0000-0000-000018500000}"/>
    <cellStyle name="Normal 4 2 3 2 3 2 2 2" xfId="30407" xr:uid="{00000000-0005-0000-0000-000019500000}"/>
    <cellStyle name="Normal 4 2 3 2 3 2 2 2 2" xfId="30408" xr:uid="{00000000-0005-0000-0000-00001A500000}"/>
    <cellStyle name="Normal 4 2 3 2 3 2 2 2 2 2" xfId="30409" xr:uid="{00000000-0005-0000-0000-00001B500000}"/>
    <cellStyle name="Normal 4 2 3 3" xfId="30410" xr:uid="{00000000-0005-0000-0000-00001C500000}"/>
    <cellStyle name="Normal 4 2 3 3 2" xfId="30411" xr:uid="{00000000-0005-0000-0000-00001D500000}"/>
    <cellStyle name="Normal 4 2 3 3 2 2" xfId="30412" xr:uid="{00000000-0005-0000-0000-00001E500000}"/>
    <cellStyle name="Normal 4 2 3 3 2 2 2" xfId="30413" xr:uid="{00000000-0005-0000-0000-00001F500000}"/>
    <cellStyle name="Normal 4 2 3 3 2 2 2 2" xfId="30414" xr:uid="{00000000-0005-0000-0000-000020500000}"/>
    <cellStyle name="Normal 4 2 3 3 2 2 2 2 2" xfId="30415" xr:uid="{00000000-0005-0000-0000-000021500000}"/>
    <cellStyle name="Normal 4 2 3 3 2 3" xfId="30416" xr:uid="{00000000-0005-0000-0000-000022500000}"/>
    <cellStyle name="Normal 4 2 3 3 2 3 2" xfId="30417" xr:uid="{00000000-0005-0000-0000-000023500000}"/>
    <cellStyle name="Normal 4 2 3 3 2 3 2 2" xfId="30418" xr:uid="{00000000-0005-0000-0000-000024500000}"/>
    <cellStyle name="Normal 4 2 3 3 2 3 2 2 2" xfId="30419" xr:uid="{00000000-0005-0000-0000-000025500000}"/>
    <cellStyle name="Normal 4 2 3 3 2 3 2 2 2 2" xfId="30420" xr:uid="{00000000-0005-0000-0000-000026500000}"/>
    <cellStyle name="Normal 4 2 3 3 2 3 2 2 2 2 2" xfId="30421" xr:uid="{00000000-0005-0000-0000-000027500000}"/>
    <cellStyle name="Normal 4 2 3 3 2 3 2 2 2 2 2 3" xfId="30422" xr:uid="{00000000-0005-0000-0000-000028500000}"/>
    <cellStyle name="Normal 4 2 3 3 2 3 2 2 2 2 2 3 2" xfId="30423" xr:uid="{00000000-0005-0000-0000-000029500000}"/>
    <cellStyle name="Normal 4 2 3 3 2 3 2 2 2 2 2 3 2 2" xfId="30424" xr:uid="{00000000-0005-0000-0000-00002A500000}"/>
    <cellStyle name="Normal 4 2 3 3 2 3 2 2 2 2 2 3 2 3" xfId="30425" xr:uid="{00000000-0005-0000-0000-00002B500000}"/>
    <cellStyle name="Normal 4 2 3 3 2 3 2 2 2 2 2 3 2 3 3" xfId="30426" xr:uid="{00000000-0005-0000-0000-00002C500000}"/>
    <cellStyle name="Normal 4 2 3 3 2 3 2 2 2 2 2 3 2 3 3 2" xfId="30427" xr:uid="{00000000-0005-0000-0000-00002D500000}"/>
    <cellStyle name="Normal 4 2 3 3 2 3 2 2 2 2 2 3 2 3 3 3" xfId="30428" xr:uid="{00000000-0005-0000-0000-00002E500000}"/>
    <cellStyle name="Normal 4 2 3 3 2 3 2 2 2 2 2 3 2 3 3 4" xfId="30429" xr:uid="{00000000-0005-0000-0000-00002F500000}"/>
    <cellStyle name="Normal 4 2 3 3 2 3 2 2 2 2 2 3 2 3 3 4 2 2 2" xfId="30430" xr:uid="{00000000-0005-0000-0000-000030500000}"/>
    <cellStyle name="Normal 4 2 3 3 2 3 2 2 2 2 2 3 2 4" xfId="30431" xr:uid="{00000000-0005-0000-0000-000031500000}"/>
    <cellStyle name="Normal 4 2 3 3 2 3 2 2 2 2 2 3 2 5" xfId="30432" xr:uid="{00000000-0005-0000-0000-000032500000}"/>
    <cellStyle name="Normal 4 2 3 3 2 3 2 2 2 2 2 3 2 5 2 2 2" xfId="30433" xr:uid="{00000000-0005-0000-0000-000033500000}"/>
    <cellStyle name="Normal 4 2 3 3 2 3 2 2 2 2 3" xfId="30434" xr:uid="{00000000-0005-0000-0000-000034500000}"/>
    <cellStyle name="Normal 4 2 3 3 2 3 2 2 2 2 3 2" xfId="30435" xr:uid="{00000000-0005-0000-0000-000035500000}"/>
    <cellStyle name="Normal 4 2 3 3 2 3 2 2 2 2 3 3" xfId="30436" xr:uid="{00000000-0005-0000-0000-000036500000}"/>
    <cellStyle name="Normal 4 2 3 3 2 3 2 2 2 2 3 4" xfId="30437" xr:uid="{00000000-0005-0000-0000-000037500000}"/>
    <cellStyle name="Normal 4 2 3 3 2 3 2 2 2 2 4" xfId="30438" xr:uid="{00000000-0005-0000-0000-000038500000}"/>
    <cellStyle name="Normal 4 2 3 3 2 3 2 2 2 2 4 2" xfId="30439" xr:uid="{00000000-0005-0000-0000-000039500000}"/>
    <cellStyle name="Normal 4 2 3 3 2 3 2 2 2 2 4 2 2" xfId="30440" xr:uid="{00000000-0005-0000-0000-00003A500000}"/>
    <cellStyle name="Normal 4 2 3 3 2 3 2 2 2 2 4 2 3" xfId="30441" xr:uid="{00000000-0005-0000-0000-00003B500000}"/>
    <cellStyle name="Normal 4 2 3 3 2 3 2 2 2 2 4 2 4" xfId="30442" xr:uid="{00000000-0005-0000-0000-00003C500000}"/>
    <cellStyle name="Normal 4 2 3 3 2 3 2 2 2 2 4 2 4 2 2 2" xfId="30443" xr:uid="{00000000-0005-0000-0000-00003D500000}"/>
    <cellStyle name="Normal 4 2 3 4" xfId="30393" xr:uid="{00000000-0005-0000-0000-00003E500000}"/>
    <cellStyle name="Normal 4 2 30" xfId="20433" xr:uid="{00000000-0005-0000-0000-00003F500000}"/>
    <cellStyle name="Normal 4 2 30 2" xfId="20434" xr:uid="{00000000-0005-0000-0000-000040500000}"/>
    <cellStyle name="Normal 4 2 30 3" xfId="20435" xr:uid="{00000000-0005-0000-0000-000041500000}"/>
    <cellStyle name="Normal 4 2 31" xfId="20436" xr:uid="{00000000-0005-0000-0000-000042500000}"/>
    <cellStyle name="Normal 4 2 31 2" xfId="20437" xr:uid="{00000000-0005-0000-0000-000043500000}"/>
    <cellStyle name="Normal 4 2 31 3" xfId="20438" xr:uid="{00000000-0005-0000-0000-000044500000}"/>
    <cellStyle name="Normal 4 2 32" xfId="20439" xr:uid="{00000000-0005-0000-0000-000045500000}"/>
    <cellStyle name="Normal 4 2 32 2" xfId="20440" xr:uid="{00000000-0005-0000-0000-000046500000}"/>
    <cellStyle name="Normal 4 2 32 3" xfId="20441" xr:uid="{00000000-0005-0000-0000-000047500000}"/>
    <cellStyle name="Normal 4 2 33" xfId="20442" xr:uid="{00000000-0005-0000-0000-000048500000}"/>
    <cellStyle name="Normal 4 2 33 2" xfId="20443" xr:uid="{00000000-0005-0000-0000-000049500000}"/>
    <cellStyle name="Normal 4 2 33 3" xfId="20444" xr:uid="{00000000-0005-0000-0000-00004A500000}"/>
    <cellStyle name="Normal 4 2 34" xfId="20445" xr:uid="{00000000-0005-0000-0000-00004B500000}"/>
    <cellStyle name="Normal 4 2 35" xfId="30375" xr:uid="{00000000-0005-0000-0000-00004C500000}"/>
    <cellStyle name="Normal 4 2 4" xfId="20446" xr:uid="{00000000-0005-0000-0000-00004D500000}"/>
    <cellStyle name="Normal 4 2 4 2" xfId="30444" xr:uid="{00000000-0005-0000-0000-00004E500000}"/>
    <cellStyle name="Normal 4 2 5" xfId="20447" xr:uid="{00000000-0005-0000-0000-00004F500000}"/>
    <cellStyle name="Normal 4 2 5 2" xfId="30445" xr:uid="{00000000-0005-0000-0000-000050500000}"/>
    <cellStyle name="Normal 4 2 6" xfId="20448" xr:uid="{00000000-0005-0000-0000-000051500000}"/>
    <cellStyle name="Normal 4 2 6 2" xfId="30446" xr:uid="{00000000-0005-0000-0000-000052500000}"/>
    <cellStyle name="Normal 4 2 7" xfId="20449" xr:uid="{00000000-0005-0000-0000-000053500000}"/>
    <cellStyle name="Normal 4 2 8" xfId="20450" xr:uid="{00000000-0005-0000-0000-000054500000}"/>
    <cellStyle name="Normal 4 2 8 2" xfId="20451" xr:uid="{00000000-0005-0000-0000-000055500000}"/>
    <cellStyle name="Normal 4 2 8 3" xfId="20452" xr:uid="{00000000-0005-0000-0000-000056500000}"/>
    <cellStyle name="Normal 4 2 9" xfId="20453" xr:uid="{00000000-0005-0000-0000-000057500000}"/>
    <cellStyle name="Normal 4 2 9 2" xfId="20454" xr:uid="{00000000-0005-0000-0000-000058500000}"/>
    <cellStyle name="Normal 4 2 9 3" xfId="20455" xr:uid="{00000000-0005-0000-0000-000059500000}"/>
    <cellStyle name="Normal 4 20" xfId="20456" xr:uid="{00000000-0005-0000-0000-00005A500000}"/>
    <cellStyle name="Normal 4 21" xfId="20457" xr:uid="{00000000-0005-0000-0000-00005B500000}"/>
    <cellStyle name="Normal 4 22" xfId="20458" xr:uid="{00000000-0005-0000-0000-00005C500000}"/>
    <cellStyle name="Normal 4 23" xfId="20459" xr:uid="{00000000-0005-0000-0000-00005D500000}"/>
    <cellStyle name="Normal 4 24" xfId="20460" xr:uid="{00000000-0005-0000-0000-00005E500000}"/>
    <cellStyle name="Normal 4 25" xfId="20461" xr:uid="{00000000-0005-0000-0000-00005F500000}"/>
    <cellStyle name="Normal 4 26" xfId="20462" xr:uid="{00000000-0005-0000-0000-000060500000}"/>
    <cellStyle name="Normal 4 27" xfId="20463" xr:uid="{00000000-0005-0000-0000-000061500000}"/>
    <cellStyle name="Normal 4 28" xfId="20464" xr:uid="{00000000-0005-0000-0000-000062500000}"/>
    <cellStyle name="Normal 4 29" xfId="20465" xr:uid="{00000000-0005-0000-0000-000063500000}"/>
    <cellStyle name="Normal 4 3" xfId="20466" xr:uid="{00000000-0005-0000-0000-000064500000}"/>
    <cellStyle name="Normal 4 3 2" xfId="30448" xr:uid="{00000000-0005-0000-0000-000065500000}"/>
    <cellStyle name="Normal 4 3 2 2" xfId="30449" xr:uid="{00000000-0005-0000-0000-000066500000}"/>
    <cellStyle name="Normal 4 3 2 2 2" xfId="30450" xr:uid="{00000000-0005-0000-0000-000067500000}"/>
    <cellStyle name="Normal 4 3 2 2 2 2" xfId="30451" xr:uid="{00000000-0005-0000-0000-000068500000}"/>
    <cellStyle name="Normal 4 3 2 2 2 3" xfId="30452" xr:uid="{00000000-0005-0000-0000-000069500000}"/>
    <cellStyle name="Normal 4 3 2 2 2 3 2" xfId="30453" xr:uid="{00000000-0005-0000-0000-00006A500000}"/>
    <cellStyle name="Normal 4 3 2 2 2 3 2 2" xfId="30454" xr:uid="{00000000-0005-0000-0000-00006B500000}"/>
    <cellStyle name="Normal 4 3 2 2 2 3 2 2 2" xfId="30455" xr:uid="{00000000-0005-0000-0000-00006C500000}"/>
    <cellStyle name="Normal 4 3 2 2 2 3 2 2 2 3" xfId="30456" xr:uid="{00000000-0005-0000-0000-00006D500000}"/>
    <cellStyle name="Normal 4 3 2 2 3" xfId="30457" xr:uid="{00000000-0005-0000-0000-00006E500000}"/>
    <cellStyle name="Normal 4 3 2 2 3 2" xfId="30458" xr:uid="{00000000-0005-0000-0000-00006F500000}"/>
    <cellStyle name="Normal 4 3 2 2 3 2 2" xfId="30459" xr:uid="{00000000-0005-0000-0000-000070500000}"/>
    <cellStyle name="Normal 4 3 2 2 3 2 2 2" xfId="30460" xr:uid="{00000000-0005-0000-0000-000071500000}"/>
    <cellStyle name="Normal 4 3 2 2 3 2 2 2 2" xfId="30461" xr:uid="{00000000-0005-0000-0000-000072500000}"/>
    <cellStyle name="Normal 4 3 2 2 3 2 2 2 2 2" xfId="30462" xr:uid="{00000000-0005-0000-0000-000073500000}"/>
    <cellStyle name="Normal 4 3 2 2 3 2 2 2 2 2 2" xfId="30463" xr:uid="{00000000-0005-0000-0000-000074500000}"/>
    <cellStyle name="Normal 4 3 2 3" xfId="30464" xr:uid="{00000000-0005-0000-0000-000075500000}"/>
    <cellStyle name="Normal 4 3 2 3 2" xfId="30465" xr:uid="{00000000-0005-0000-0000-000076500000}"/>
    <cellStyle name="Normal 4 3 2 3 2 2" xfId="30466" xr:uid="{00000000-0005-0000-0000-000077500000}"/>
    <cellStyle name="Normal 4 3 2 3 2 2 2" xfId="30467" xr:uid="{00000000-0005-0000-0000-000078500000}"/>
    <cellStyle name="Normal 4 3 2 3 2 2 2 2" xfId="30468" xr:uid="{00000000-0005-0000-0000-000079500000}"/>
    <cellStyle name="Normal 4 3 2 3 2 2 2 2 2" xfId="30469" xr:uid="{00000000-0005-0000-0000-00007A500000}"/>
    <cellStyle name="Normal 4 3 2 3 2 2 2 2 2 2" xfId="30470" xr:uid="{00000000-0005-0000-0000-00007B500000}"/>
    <cellStyle name="Normal 4 3 2 3 2 2 2 2 2 2 2" xfId="30471" xr:uid="{00000000-0005-0000-0000-00007C500000}"/>
    <cellStyle name="Normal 4 3 2 3 2 2 2 2 2 2 2 2" xfId="30472" xr:uid="{00000000-0005-0000-0000-00007D500000}"/>
    <cellStyle name="Normal 4 3 2 3 2 2 2 2 2 2 2 2 3" xfId="30473" xr:uid="{00000000-0005-0000-0000-00007E500000}"/>
    <cellStyle name="Normal 4 3 2 3 2 2 2 2 2 2 2 2 3 2" xfId="30474" xr:uid="{00000000-0005-0000-0000-00007F500000}"/>
    <cellStyle name="Normal 4 3 2 3 2 2 2 2 2 2 2 2 3 2 2" xfId="30475" xr:uid="{00000000-0005-0000-0000-000080500000}"/>
    <cellStyle name="Normal 4 3 2 3 2 2 2 2 2 2 2 2 3 2 3" xfId="30476" xr:uid="{00000000-0005-0000-0000-000081500000}"/>
    <cellStyle name="Normal 4 3 2 3 2 2 2 2 2 2 2 2 3 2 4" xfId="30477" xr:uid="{00000000-0005-0000-0000-000082500000}"/>
    <cellStyle name="Normal 4 3 2 3 2 2 3" xfId="30478" xr:uid="{00000000-0005-0000-0000-000083500000}"/>
    <cellStyle name="Normal 4 3 2 3 2 2 3 2" xfId="30479" xr:uid="{00000000-0005-0000-0000-000084500000}"/>
    <cellStyle name="Normal 4 3 2 3 2 2 3 2 2" xfId="30480" xr:uid="{00000000-0005-0000-0000-000085500000}"/>
    <cellStyle name="Normal 4 3 2 3 2 2 3 2 2 2" xfId="30481" xr:uid="{00000000-0005-0000-0000-000086500000}"/>
    <cellStyle name="Normal 4 3 2 3 2 2 3 2 3" xfId="30482" xr:uid="{00000000-0005-0000-0000-000087500000}"/>
    <cellStyle name="Normal 4 3 2 3 2 2 3 2 4" xfId="30483" xr:uid="{00000000-0005-0000-0000-000088500000}"/>
    <cellStyle name="Normal 4 3 2 3 2 3" xfId="30484" xr:uid="{00000000-0005-0000-0000-000089500000}"/>
    <cellStyle name="Normal 4 3 2 3 2 3 2" xfId="30485" xr:uid="{00000000-0005-0000-0000-00008A500000}"/>
    <cellStyle name="Normal 4 3 2 3 2 3 2 2" xfId="30486" xr:uid="{00000000-0005-0000-0000-00008B500000}"/>
    <cellStyle name="Normal 4 3 2 3 2 3 2 2 2" xfId="30487" xr:uid="{00000000-0005-0000-0000-00008C500000}"/>
    <cellStyle name="Normal 4 3 2 3 2 3 2 2 2 2" xfId="30488" xr:uid="{00000000-0005-0000-0000-00008D500000}"/>
    <cellStyle name="Normal 4 3 2 3 2 3 2 2 2 2 2" xfId="30489" xr:uid="{00000000-0005-0000-0000-00008E500000}"/>
    <cellStyle name="Normal 4 3 2 3 2 3 2 2 2 2 2 3" xfId="30490" xr:uid="{00000000-0005-0000-0000-00008F500000}"/>
    <cellStyle name="Normal 4 3 2 3 2 3 2 2 2 2 2 3 2" xfId="30491" xr:uid="{00000000-0005-0000-0000-000090500000}"/>
    <cellStyle name="Normal 4 3 2 3 2 3 2 2 2 2 2 3 2 2" xfId="30492" xr:uid="{00000000-0005-0000-0000-000091500000}"/>
    <cellStyle name="Normal 4 3 2 3 2 3 2 2 2 2 2 3 2 3" xfId="30493" xr:uid="{00000000-0005-0000-0000-000092500000}"/>
    <cellStyle name="Normal 4 3 2 3 2 3 2 2 2 2 2 3 2 3 3" xfId="30494" xr:uid="{00000000-0005-0000-0000-000093500000}"/>
    <cellStyle name="Normal 4 3 2 3 2 3 2 2 2 2 2 3 2 3 3 2" xfId="30495" xr:uid="{00000000-0005-0000-0000-000094500000}"/>
    <cellStyle name="Normal 4 3 2 3 2 3 2 2 2 2 2 3 2 3 3 3" xfId="30496" xr:uid="{00000000-0005-0000-0000-000095500000}"/>
    <cellStyle name="Normal 4 3 2 3 2 3 2 2 2 2 2 3 2 3 3 4" xfId="30497" xr:uid="{00000000-0005-0000-0000-000096500000}"/>
    <cellStyle name="Normal 4 3 2 3 2 3 2 2 2 2 2 3 2 4" xfId="30498" xr:uid="{00000000-0005-0000-0000-000097500000}"/>
    <cellStyle name="Normal 4 3 2 3 2 3 2 2 2 2 2 3 2 5" xfId="30499" xr:uid="{00000000-0005-0000-0000-000098500000}"/>
    <cellStyle name="Normal 4 3 2 3 2 3 2 2 2 2 3" xfId="30500" xr:uid="{00000000-0005-0000-0000-000099500000}"/>
    <cellStyle name="Normal 4 3 2 3 2 3 2 2 2 2 3 2" xfId="30501" xr:uid="{00000000-0005-0000-0000-00009A500000}"/>
    <cellStyle name="Normal 4 3 2 3 2 3 2 2 2 2 3 3" xfId="30502" xr:uid="{00000000-0005-0000-0000-00009B500000}"/>
    <cellStyle name="Normal 4 3 2 3 2 3 2 2 2 2 3 4" xfId="30503" xr:uid="{00000000-0005-0000-0000-00009C500000}"/>
    <cellStyle name="Normal 4 3 2 3 2 3 2 2 2 2 4" xfId="30504" xr:uid="{00000000-0005-0000-0000-00009D500000}"/>
    <cellStyle name="Normal 4 3 2 3 2 3 2 2 2 2 4 2" xfId="30505" xr:uid="{00000000-0005-0000-0000-00009E500000}"/>
    <cellStyle name="Normal 4 3 2 3 2 3 2 2 2 2 4 2 2" xfId="30506" xr:uid="{00000000-0005-0000-0000-00009F500000}"/>
    <cellStyle name="Normal 4 3 2 3 2 3 2 2 2 2 4 2 3" xfId="30507" xr:uid="{00000000-0005-0000-0000-0000A0500000}"/>
    <cellStyle name="Normal 4 3 2 3 2 3 2 2 2 2 4 2 4" xfId="30508" xr:uid="{00000000-0005-0000-0000-0000A1500000}"/>
    <cellStyle name="Normal 4 3 2 3 3" xfId="30509" xr:uid="{00000000-0005-0000-0000-0000A2500000}"/>
    <cellStyle name="Normal 4 3 2 3 3 2" xfId="30510" xr:uid="{00000000-0005-0000-0000-0000A3500000}"/>
    <cellStyle name="Normal 4 3 2 3 3 2 2" xfId="30511" xr:uid="{00000000-0005-0000-0000-0000A4500000}"/>
    <cellStyle name="Normal 4 3 3" xfId="30512" xr:uid="{00000000-0005-0000-0000-0000A5500000}"/>
    <cellStyle name="Normal 4 3 4" xfId="30447" xr:uid="{00000000-0005-0000-0000-0000A6500000}"/>
    <cellStyle name="Normal 4 30" xfId="20467" xr:uid="{00000000-0005-0000-0000-0000A7500000}"/>
    <cellStyle name="Normal 4 31" xfId="20468" xr:uid="{00000000-0005-0000-0000-0000A8500000}"/>
    <cellStyle name="Normal 4 31 2" xfId="20469" xr:uid="{00000000-0005-0000-0000-0000A9500000}"/>
    <cellStyle name="Normal 4 31 3" xfId="20470" xr:uid="{00000000-0005-0000-0000-0000AA500000}"/>
    <cellStyle name="Normal 4 32" xfId="20471" xr:uid="{00000000-0005-0000-0000-0000AB500000}"/>
    <cellStyle name="Normal 4 32 2" xfId="20472" xr:uid="{00000000-0005-0000-0000-0000AC500000}"/>
    <cellStyle name="Normal 4 32 3" xfId="20473" xr:uid="{00000000-0005-0000-0000-0000AD500000}"/>
    <cellStyle name="Normal 4 33" xfId="20474" xr:uid="{00000000-0005-0000-0000-0000AE500000}"/>
    <cellStyle name="Normal 4 33 2" xfId="20475" xr:uid="{00000000-0005-0000-0000-0000AF500000}"/>
    <cellStyle name="Normal 4 33 3" xfId="20476" xr:uid="{00000000-0005-0000-0000-0000B0500000}"/>
    <cellStyle name="Normal 4 34" xfId="20477" xr:uid="{00000000-0005-0000-0000-0000B1500000}"/>
    <cellStyle name="Normal 4 34 2" xfId="20478" xr:uid="{00000000-0005-0000-0000-0000B2500000}"/>
    <cellStyle name="Normal 4 34 3" xfId="20479" xr:uid="{00000000-0005-0000-0000-0000B3500000}"/>
    <cellStyle name="Normal 4 35" xfId="20480" xr:uid="{00000000-0005-0000-0000-0000B4500000}"/>
    <cellStyle name="Normal 4 35 2" xfId="20481" xr:uid="{00000000-0005-0000-0000-0000B5500000}"/>
    <cellStyle name="Normal 4 35 3" xfId="20482" xr:uid="{00000000-0005-0000-0000-0000B6500000}"/>
    <cellStyle name="Normal 4 36" xfId="20483" xr:uid="{00000000-0005-0000-0000-0000B7500000}"/>
    <cellStyle name="Normal 4 36 2" xfId="20484" xr:uid="{00000000-0005-0000-0000-0000B8500000}"/>
    <cellStyle name="Normal 4 36 3" xfId="20485" xr:uid="{00000000-0005-0000-0000-0000B9500000}"/>
    <cellStyle name="Normal 4 37" xfId="20486" xr:uid="{00000000-0005-0000-0000-0000BA500000}"/>
    <cellStyle name="Normal 4 38" xfId="20487" xr:uid="{00000000-0005-0000-0000-0000BB500000}"/>
    <cellStyle name="Normal 4 39" xfId="20488" xr:uid="{00000000-0005-0000-0000-0000BC500000}"/>
    <cellStyle name="Normal 4 4" xfId="20489" xr:uid="{00000000-0005-0000-0000-0000BD500000}"/>
    <cellStyle name="Normal 4 4 10" xfId="20490" xr:uid="{00000000-0005-0000-0000-0000BE500000}"/>
    <cellStyle name="Normal 4 4 10 2" xfId="20491" xr:uid="{00000000-0005-0000-0000-0000BF500000}"/>
    <cellStyle name="Normal 4 4 10 3" xfId="20492" xr:uid="{00000000-0005-0000-0000-0000C0500000}"/>
    <cellStyle name="Normal 4 4 11" xfId="20493" xr:uid="{00000000-0005-0000-0000-0000C1500000}"/>
    <cellStyle name="Normal 4 4 11 2" xfId="20494" xr:uid="{00000000-0005-0000-0000-0000C2500000}"/>
    <cellStyle name="Normal 4 4 11 3" xfId="20495" xr:uid="{00000000-0005-0000-0000-0000C3500000}"/>
    <cellStyle name="Normal 4 4 12" xfId="20496" xr:uid="{00000000-0005-0000-0000-0000C4500000}"/>
    <cellStyle name="Normal 4 4 12 2" xfId="20497" xr:uid="{00000000-0005-0000-0000-0000C5500000}"/>
    <cellStyle name="Normal 4 4 12 3" xfId="20498" xr:uid="{00000000-0005-0000-0000-0000C6500000}"/>
    <cellStyle name="Normal 4 4 13" xfId="20499" xr:uid="{00000000-0005-0000-0000-0000C7500000}"/>
    <cellStyle name="Normal 4 4 13 2" xfId="20500" xr:uid="{00000000-0005-0000-0000-0000C8500000}"/>
    <cellStyle name="Normal 4 4 13 3" xfId="20501" xr:uid="{00000000-0005-0000-0000-0000C9500000}"/>
    <cellStyle name="Normal 4 4 14" xfId="20502" xr:uid="{00000000-0005-0000-0000-0000CA500000}"/>
    <cellStyle name="Normal 4 4 15" xfId="20503" xr:uid="{00000000-0005-0000-0000-0000CB500000}"/>
    <cellStyle name="Normal 4 4 16" xfId="30513" xr:uid="{00000000-0005-0000-0000-0000CC500000}"/>
    <cellStyle name="Normal 4 4 2" xfId="20504" xr:uid="{00000000-0005-0000-0000-0000CD500000}"/>
    <cellStyle name="Normal 4 4 2 2" xfId="20505" xr:uid="{00000000-0005-0000-0000-0000CE500000}"/>
    <cellStyle name="Normal 4 4 2 2 2" xfId="20506" xr:uid="{00000000-0005-0000-0000-0000CF500000}"/>
    <cellStyle name="Normal 4 4 2 2 2 2" xfId="30516" xr:uid="{00000000-0005-0000-0000-0000D0500000}"/>
    <cellStyle name="Normal 4 4 2 2 3" xfId="20507" xr:uid="{00000000-0005-0000-0000-0000D1500000}"/>
    <cellStyle name="Normal 4 4 2 2 3 2" xfId="30518" xr:uid="{00000000-0005-0000-0000-0000D2500000}"/>
    <cellStyle name="Normal 4 4 2 2 3 2 2" xfId="30519" xr:uid="{00000000-0005-0000-0000-0000D3500000}"/>
    <cellStyle name="Normal 4 4 2 2 3 2 2 2" xfId="30520" xr:uid="{00000000-0005-0000-0000-0000D4500000}"/>
    <cellStyle name="Normal 4 4 2 2 3 2 2 2 3" xfId="30521" xr:uid="{00000000-0005-0000-0000-0000D5500000}"/>
    <cellStyle name="Normal 4 4 2 2 3 3" xfId="30517" xr:uid="{00000000-0005-0000-0000-0000D6500000}"/>
    <cellStyle name="Normal 4 4 2 2 4" xfId="30515" xr:uid="{00000000-0005-0000-0000-0000D7500000}"/>
    <cellStyle name="Normal 4 4 2 3" xfId="20508" xr:uid="{00000000-0005-0000-0000-0000D8500000}"/>
    <cellStyle name="Normal 4 4 2 3 2" xfId="20509" xr:uid="{00000000-0005-0000-0000-0000D9500000}"/>
    <cellStyle name="Normal 4 4 2 3 2 2" xfId="30524" xr:uid="{00000000-0005-0000-0000-0000DA500000}"/>
    <cellStyle name="Normal 4 4 2 3 2 2 2" xfId="30525" xr:uid="{00000000-0005-0000-0000-0000DB500000}"/>
    <cellStyle name="Normal 4 4 2 3 2 2 2 2" xfId="30526" xr:uid="{00000000-0005-0000-0000-0000DC500000}"/>
    <cellStyle name="Normal 4 4 2 3 2 2 2 2 2" xfId="30527" xr:uid="{00000000-0005-0000-0000-0000DD500000}"/>
    <cellStyle name="Normal 4 4 2 3 2 2 2 2 2 2" xfId="30528" xr:uid="{00000000-0005-0000-0000-0000DE500000}"/>
    <cellStyle name="Normal 4 4 2 3 2 2 2 2 2 3" xfId="30529" xr:uid="{00000000-0005-0000-0000-0000DF500000}"/>
    <cellStyle name="Normal 4 4 2 3 2 2 2 3" xfId="30530" xr:uid="{00000000-0005-0000-0000-0000E0500000}"/>
    <cellStyle name="Normal 4 4 2 3 2 3" xfId="30523" xr:uid="{00000000-0005-0000-0000-0000E1500000}"/>
    <cellStyle name="Normal 4 4 2 3 3" xfId="20510" xr:uid="{00000000-0005-0000-0000-0000E2500000}"/>
    <cellStyle name="Normal 4 4 2 3 4" xfId="30522" xr:uid="{00000000-0005-0000-0000-0000E3500000}"/>
    <cellStyle name="Normal 4 4 2 4" xfId="20511" xr:uid="{00000000-0005-0000-0000-0000E4500000}"/>
    <cellStyle name="Normal 4 4 2 4 2" xfId="20512" xr:uid="{00000000-0005-0000-0000-0000E5500000}"/>
    <cellStyle name="Normal 4 4 2 4 3" xfId="20513" xr:uid="{00000000-0005-0000-0000-0000E6500000}"/>
    <cellStyle name="Normal 4 4 2 5" xfId="20514" xr:uid="{00000000-0005-0000-0000-0000E7500000}"/>
    <cellStyle name="Normal 4 4 2 5 2" xfId="20515" xr:uid="{00000000-0005-0000-0000-0000E8500000}"/>
    <cellStyle name="Normal 4 4 2 5 3" xfId="20516" xr:uid="{00000000-0005-0000-0000-0000E9500000}"/>
    <cellStyle name="Normal 4 4 2 6" xfId="20517" xr:uid="{00000000-0005-0000-0000-0000EA500000}"/>
    <cellStyle name="Normal 4 4 2 6 2" xfId="20518" xr:uid="{00000000-0005-0000-0000-0000EB500000}"/>
    <cellStyle name="Normal 4 4 2 6 3" xfId="20519" xr:uid="{00000000-0005-0000-0000-0000EC500000}"/>
    <cellStyle name="Normal 4 4 2 7" xfId="20520" xr:uid="{00000000-0005-0000-0000-0000ED500000}"/>
    <cellStyle name="Normal 4 4 2 7 2" xfId="20521" xr:uid="{00000000-0005-0000-0000-0000EE500000}"/>
    <cellStyle name="Normal 4 4 2 7 3" xfId="20522" xr:uid="{00000000-0005-0000-0000-0000EF500000}"/>
    <cellStyle name="Normal 4 4 2 8" xfId="30514" xr:uid="{00000000-0005-0000-0000-0000F0500000}"/>
    <cellStyle name="Normal 4 4 3" xfId="20523" xr:uid="{00000000-0005-0000-0000-0000F1500000}"/>
    <cellStyle name="Normal 4 4 3 2" xfId="30532" xr:uid="{00000000-0005-0000-0000-0000F2500000}"/>
    <cellStyle name="Normal 4 4 3 2 2" xfId="30533" xr:uid="{00000000-0005-0000-0000-0000F3500000}"/>
    <cellStyle name="Normal 4 4 3 2 2 2" xfId="30534" xr:uid="{00000000-0005-0000-0000-0000F4500000}"/>
    <cellStyle name="Normal 4 4 3 2 2 2 2" xfId="30535" xr:uid="{00000000-0005-0000-0000-0000F5500000}"/>
    <cellStyle name="Normal 4 4 3 2 2 2 2 2" xfId="30536" xr:uid="{00000000-0005-0000-0000-0000F6500000}"/>
    <cellStyle name="Normal 4 4 3 2 2 2 2 2 2" xfId="30537" xr:uid="{00000000-0005-0000-0000-0000F7500000}"/>
    <cellStyle name="Normal 4 4 3 3" xfId="30538" xr:uid="{00000000-0005-0000-0000-0000F8500000}"/>
    <cellStyle name="Normal 4 4 3 4" xfId="30539" xr:uid="{00000000-0005-0000-0000-0000F9500000}"/>
    <cellStyle name="Normal 4 4 3 4 2" xfId="30540" xr:uid="{00000000-0005-0000-0000-0000FA500000}"/>
    <cellStyle name="Normal 4 4 3 4 2 2" xfId="30541" xr:uid="{00000000-0005-0000-0000-0000FB500000}"/>
    <cellStyle name="Normal 4 4 3 4 2 2 2" xfId="30542" xr:uid="{00000000-0005-0000-0000-0000FC500000}"/>
    <cellStyle name="Normal 4 4 3 4 2 2 2 2" xfId="30543" xr:uid="{00000000-0005-0000-0000-0000FD500000}"/>
    <cellStyle name="Normal 4 4 3 4 2 2 2 2 3" xfId="30544" xr:uid="{00000000-0005-0000-0000-0000FE500000}"/>
    <cellStyle name="Normal 4 4 3 4 2 2 3" xfId="30545" xr:uid="{00000000-0005-0000-0000-0000FF500000}"/>
    <cellStyle name="Normal 4 4 3 4 2 2 3 2" xfId="30546" xr:uid="{00000000-0005-0000-0000-000000510000}"/>
    <cellStyle name="Normal 4 4 3 4 2 2 3 2 3" xfId="30547" xr:uid="{00000000-0005-0000-0000-000001510000}"/>
    <cellStyle name="Normal 4 4 3 4 2 2 3 4" xfId="30548" xr:uid="{00000000-0005-0000-0000-000002510000}"/>
    <cellStyle name="Normal 4 4 3 5" xfId="30531" xr:uid="{00000000-0005-0000-0000-000003510000}"/>
    <cellStyle name="Normal 4 4 4" xfId="20524" xr:uid="{00000000-0005-0000-0000-000004510000}"/>
    <cellStyle name="Normal 4 4 5" xfId="20525" xr:uid="{00000000-0005-0000-0000-000005510000}"/>
    <cellStyle name="Normal 4 4 6" xfId="20526" xr:uid="{00000000-0005-0000-0000-000006510000}"/>
    <cellStyle name="Normal 4 4 7" xfId="20527" xr:uid="{00000000-0005-0000-0000-000007510000}"/>
    <cellStyle name="Normal 4 4 8" xfId="20528" xr:uid="{00000000-0005-0000-0000-000008510000}"/>
    <cellStyle name="Normal 4 4 8 2" xfId="20529" xr:uid="{00000000-0005-0000-0000-000009510000}"/>
    <cellStyle name="Normal 4 4 8 3" xfId="20530" xr:uid="{00000000-0005-0000-0000-00000A510000}"/>
    <cellStyle name="Normal 4 4 9" xfId="20531" xr:uid="{00000000-0005-0000-0000-00000B510000}"/>
    <cellStyle name="Normal 4 4 9 2" xfId="20532" xr:uid="{00000000-0005-0000-0000-00000C510000}"/>
    <cellStyle name="Normal 4 4 9 3" xfId="20533" xr:uid="{00000000-0005-0000-0000-00000D510000}"/>
    <cellStyle name="Normal 4 40" xfId="30276" xr:uid="{00000000-0005-0000-0000-00000E510000}"/>
    <cellStyle name="Normal 4 41" xfId="30374" xr:uid="{00000000-0005-0000-0000-00000F510000}"/>
    <cellStyle name="Normal 4 5" xfId="20534" xr:uid="{00000000-0005-0000-0000-000010510000}"/>
    <cellStyle name="Normal 4 5 10" xfId="20535" xr:uid="{00000000-0005-0000-0000-000011510000}"/>
    <cellStyle name="Normal 4 5 10 2" xfId="20536" xr:uid="{00000000-0005-0000-0000-000012510000}"/>
    <cellStyle name="Normal 4 5 10 3" xfId="20537" xr:uid="{00000000-0005-0000-0000-000013510000}"/>
    <cellStyle name="Normal 4 5 11" xfId="20538" xr:uid="{00000000-0005-0000-0000-000014510000}"/>
    <cellStyle name="Normal 4 5 11 2" xfId="20539" xr:uid="{00000000-0005-0000-0000-000015510000}"/>
    <cellStyle name="Normal 4 5 11 3" xfId="20540" xr:uid="{00000000-0005-0000-0000-000016510000}"/>
    <cellStyle name="Normal 4 5 12" xfId="20541" xr:uid="{00000000-0005-0000-0000-000017510000}"/>
    <cellStyle name="Normal 4 5 12 2" xfId="20542" xr:uid="{00000000-0005-0000-0000-000018510000}"/>
    <cellStyle name="Normal 4 5 12 3" xfId="20543" xr:uid="{00000000-0005-0000-0000-000019510000}"/>
    <cellStyle name="Normal 4 5 13" xfId="20544" xr:uid="{00000000-0005-0000-0000-00001A510000}"/>
    <cellStyle name="Normal 4 5 13 2" xfId="20545" xr:uid="{00000000-0005-0000-0000-00001B510000}"/>
    <cellStyle name="Normal 4 5 13 3" xfId="20546" xr:uid="{00000000-0005-0000-0000-00001C510000}"/>
    <cellStyle name="Normal 4 5 14" xfId="20547" xr:uid="{00000000-0005-0000-0000-00001D510000}"/>
    <cellStyle name="Normal 4 5 15" xfId="20548" xr:uid="{00000000-0005-0000-0000-00001E510000}"/>
    <cellStyle name="Normal 4 5 16" xfId="30549" xr:uid="{00000000-0005-0000-0000-00001F510000}"/>
    <cellStyle name="Normal 4 5 2" xfId="20549" xr:uid="{00000000-0005-0000-0000-000020510000}"/>
    <cellStyle name="Normal 4 5 2 2" xfId="20550" xr:uid="{00000000-0005-0000-0000-000021510000}"/>
    <cellStyle name="Normal 4 5 2 2 2" xfId="20551" xr:uid="{00000000-0005-0000-0000-000022510000}"/>
    <cellStyle name="Normal 4 5 2 2 3" xfId="20552" xr:uid="{00000000-0005-0000-0000-000023510000}"/>
    <cellStyle name="Normal 4 5 2 3" xfId="20553" xr:uid="{00000000-0005-0000-0000-000024510000}"/>
    <cellStyle name="Normal 4 5 2 3 2" xfId="20554" xr:uid="{00000000-0005-0000-0000-000025510000}"/>
    <cellStyle name="Normal 4 5 2 3 3" xfId="20555" xr:uid="{00000000-0005-0000-0000-000026510000}"/>
    <cellStyle name="Normal 4 5 2 4" xfId="20556" xr:uid="{00000000-0005-0000-0000-000027510000}"/>
    <cellStyle name="Normal 4 5 2 4 2" xfId="20557" xr:uid="{00000000-0005-0000-0000-000028510000}"/>
    <cellStyle name="Normal 4 5 2 4 3" xfId="20558" xr:uid="{00000000-0005-0000-0000-000029510000}"/>
    <cellStyle name="Normal 4 5 2 5" xfId="20559" xr:uid="{00000000-0005-0000-0000-00002A510000}"/>
    <cellStyle name="Normal 4 5 2 5 2" xfId="20560" xr:uid="{00000000-0005-0000-0000-00002B510000}"/>
    <cellStyle name="Normal 4 5 2 5 3" xfId="20561" xr:uid="{00000000-0005-0000-0000-00002C510000}"/>
    <cellStyle name="Normal 4 5 2 6" xfId="20562" xr:uid="{00000000-0005-0000-0000-00002D510000}"/>
    <cellStyle name="Normal 4 5 2 6 2" xfId="20563" xr:uid="{00000000-0005-0000-0000-00002E510000}"/>
    <cellStyle name="Normal 4 5 2 6 3" xfId="20564" xr:uid="{00000000-0005-0000-0000-00002F510000}"/>
    <cellStyle name="Normal 4 5 2 7" xfId="20565" xr:uid="{00000000-0005-0000-0000-000030510000}"/>
    <cellStyle name="Normal 4 5 2 7 2" xfId="20566" xr:uid="{00000000-0005-0000-0000-000031510000}"/>
    <cellStyle name="Normal 4 5 2 7 3" xfId="20567" xr:uid="{00000000-0005-0000-0000-000032510000}"/>
    <cellStyle name="Normal 4 5 3" xfId="20568" xr:uid="{00000000-0005-0000-0000-000033510000}"/>
    <cellStyle name="Normal 4 5 4" xfId="20569" xr:uid="{00000000-0005-0000-0000-000034510000}"/>
    <cellStyle name="Normal 4 5 5" xfId="20570" xr:uid="{00000000-0005-0000-0000-000035510000}"/>
    <cellStyle name="Normal 4 5 6" xfId="20571" xr:uid="{00000000-0005-0000-0000-000036510000}"/>
    <cellStyle name="Normal 4 5 7" xfId="20572" xr:uid="{00000000-0005-0000-0000-000037510000}"/>
    <cellStyle name="Normal 4 5 8" xfId="20573" xr:uid="{00000000-0005-0000-0000-000038510000}"/>
    <cellStyle name="Normal 4 5 8 2" xfId="20574" xr:uid="{00000000-0005-0000-0000-000039510000}"/>
    <cellStyle name="Normal 4 5 8 3" xfId="20575" xr:uid="{00000000-0005-0000-0000-00003A510000}"/>
    <cellStyle name="Normal 4 5 9" xfId="20576" xr:uid="{00000000-0005-0000-0000-00003B510000}"/>
    <cellStyle name="Normal 4 5 9 2" xfId="20577" xr:uid="{00000000-0005-0000-0000-00003C510000}"/>
    <cellStyle name="Normal 4 5 9 3" xfId="20578" xr:uid="{00000000-0005-0000-0000-00003D510000}"/>
    <cellStyle name="Normal 4 6" xfId="20579" xr:uid="{00000000-0005-0000-0000-00003E510000}"/>
    <cellStyle name="Normal 4 6 10" xfId="20580" xr:uid="{00000000-0005-0000-0000-00003F510000}"/>
    <cellStyle name="Normal 4 6 10 2" xfId="20581" xr:uid="{00000000-0005-0000-0000-000040510000}"/>
    <cellStyle name="Normal 4 6 10 3" xfId="20582" xr:uid="{00000000-0005-0000-0000-000041510000}"/>
    <cellStyle name="Normal 4 6 11" xfId="20583" xr:uid="{00000000-0005-0000-0000-000042510000}"/>
    <cellStyle name="Normal 4 6 11 2" xfId="20584" xr:uid="{00000000-0005-0000-0000-000043510000}"/>
    <cellStyle name="Normal 4 6 11 3" xfId="20585" xr:uid="{00000000-0005-0000-0000-000044510000}"/>
    <cellStyle name="Normal 4 6 12" xfId="20586" xr:uid="{00000000-0005-0000-0000-000045510000}"/>
    <cellStyle name="Normal 4 6 12 2" xfId="20587" xr:uid="{00000000-0005-0000-0000-000046510000}"/>
    <cellStyle name="Normal 4 6 12 3" xfId="20588" xr:uid="{00000000-0005-0000-0000-000047510000}"/>
    <cellStyle name="Normal 4 6 13" xfId="20589" xr:uid="{00000000-0005-0000-0000-000048510000}"/>
    <cellStyle name="Normal 4 6 13 2" xfId="20590" xr:uid="{00000000-0005-0000-0000-000049510000}"/>
    <cellStyle name="Normal 4 6 13 3" xfId="20591" xr:uid="{00000000-0005-0000-0000-00004A510000}"/>
    <cellStyle name="Normal 4 6 14" xfId="20592" xr:uid="{00000000-0005-0000-0000-00004B510000}"/>
    <cellStyle name="Normal 4 6 15" xfId="20593" xr:uid="{00000000-0005-0000-0000-00004C510000}"/>
    <cellStyle name="Normal 4 6 16" xfId="30550" xr:uid="{00000000-0005-0000-0000-00004D510000}"/>
    <cellStyle name="Normal 4 6 2" xfId="20594" xr:uid="{00000000-0005-0000-0000-00004E510000}"/>
    <cellStyle name="Normal 4 6 2 2" xfId="20595" xr:uid="{00000000-0005-0000-0000-00004F510000}"/>
    <cellStyle name="Normal 4 6 2 2 2" xfId="20596" xr:uid="{00000000-0005-0000-0000-000050510000}"/>
    <cellStyle name="Normal 4 6 2 2 3" xfId="20597" xr:uid="{00000000-0005-0000-0000-000051510000}"/>
    <cellStyle name="Normal 4 6 2 3" xfId="20598" xr:uid="{00000000-0005-0000-0000-000052510000}"/>
    <cellStyle name="Normal 4 6 2 3 2" xfId="20599" xr:uid="{00000000-0005-0000-0000-000053510000}"/>
    <cellStyle name="Normal 4 6 2 3 3" xfId="20600" xr:uid="{00000000-0005-0000-0000-000054510000}"/>
    <cellStyle name="Normal 4 6 2 4" xfId="20601" xr:uid="{00000000-0005-0000-0000-000055510000}"/>
    <cellStyle name="Normal 4 6 2 4 2" xfId="20602" xr:uid="{00000000-0005-0000-0000-000056510000}"/>
    <cellStyle name="Normal 4 6 2 4 3" xfId="20603" xr:uid="{00000000-0005-0000-0000-000057510000}"/>
    <cellStyle name="Normal 4 6 2 5" xfId="20604" xr:uid="{00000000-0005-0000-0000-000058510000}"/>
    <cellStyle name="Normal 4 6 2 5 2" xfId="20605" xr:uid="{00000000-0005-0000-0000-000059510000}"/>
    <cellStyle name="Normal 4 6 2 5 3" xfId="20606" xr:uid="{00000000-0005-0000-0000-00005A510000}"/>
    <cellStyle name="Normal 4 6 2 6" xfId="20607" xr:uid="{00000000-0005-0000-0000-00005B510000}"/>
    <cellStyle name="Normal 4 6 2 6 2" xfId="20608" xr:uid="{00000000-0005-0000-0000-00005C510000}"/>
    <cellStyle name="Normal 4 6 2 6 3" xfId="20609" xr:uid="{00000000-0005-0000-0000-00005D510000}"/>
    <cellStyle name="Normal 4 6 2 7" xfId="20610" xr:uid="{00000000-0005-0000-0000-00005E510000}"/>
    <cellStyle name="Normal 4 6 2 7 2" xfId="20611" xr:uid="{00000000-0005-0000-0000-00005F510000}"/>
    <cellStyle name="Normal 4 6 2 7 3" xfId="20612" xr:uid="{00000000-0005-0000-0000-000060510000}"/>
    <cellStyle name="Normal 4 6 3" xfId="20613" xr:uid="{00000000-0005-0000-0000-000061510000}"/>
    <cellStyle name="Normal 4 6 4" xfId="20614" xr:uid="{00000000-0005-0000-0000-000062510000}"/>
    <cellStyle name="Normal 4 6 5" xfId="20615" xr:uid="{00000000-0005-0000-0000-000063510000}"/>
    <cellStyle name="Normal 4 6 6" xfId="20616" xr:uid="{00000000-0005-0000-0000-000064510000}"/>
    <cellStyle name="Normal 4 6 7" xfId="20617" xr:uid="{00000000-0005-0000-0000-000065510000}"/>
    <cellStyle name="Normal 4 6 8" xfId="20618" xr:uid="{00000000-0005-0000-0000-000066510000}"/>
    <cellStyle name="Normal 4 6 8 2" xfId="20619" xr:uid="{00000000-0005-0000-0000-000067510000}"/>
    <cellStyle name="Normal 4 6 8 3" xfId="20620" xr:uid="{00000000-0005-0000-0000-000068510000}"/>
    <cellStyle name="Normal 4 6 9" xfId="20621" xr:uid="{00000000-0005-0000-0000-000069510000}"/>
    <cellStyle name="Normal 4 6 9 2" xfId="20622" xr:uid="{00000000-0005-0000-0000-00006A510000}"/>
    <cellStyle name="Normal 4 6 9 3" xfId="20623" xr:uid="{00000000-0005-0000-0000-00006B510000}"/>
    <cellStyle name="Normal 4 7" xfId="20624" xr:uid="{00000000-0005-0000-0000-00006C510000}"/>
    <cellStyle name="Normal 4 7 10" xfId="20625" xr:uid="{00000000-0005-0000-0000-00006D510000}"/>
    <cellStyle name="Normal 4 7 10 2" xfId="20626" xr:uid="{00000000-0005-0000-0000-00006E510000}"/>
    <cellStyle name="Normal 4 7 10 3" xfId="20627" xr:uid="{00000000-0005-0000-0000-00006F510000}"/>
    <cellStyle name="Normal 4 7 11" xfId="20628" xr:uid="{00000000-0005-0000-0000-000070510000}"/>
    <cellStyle name="Normal 4 7 11 2" xfId="20629" xr:uid="{00000000-0005-0000-0000-000071510000}"/>
    <cellStyle name="Normal 4 7 11 3" xfId="20630" xr:uid="{00000000-0005-0000-0000-000072510000}"/>
    <cellStyle name="Normal 4 7 12" xfId="20631" xr:uid="{00000000-0005-0000-0000-000073510000}"/>
    <cellStyle name="Normal 4 7 12 2" xfId="20632" xr:uid="{00000000-0005-0000-0000-000074510000}"/>
    <cellStyle name="Normal 4 7 12 3" xfId="20633" xr:uid="{00000000-0005-0000-0000-000075510000}"/>
    <cellStyle name="Normal 4 7 13" xfId="20634" xr:uid="{00000000-0005-0000-0000-000076510000}"/>
    <cellStyle name="Normal 4 7 13 2" xfId="20635" xr:uid="{00000000-0005-0000-0000-000077510000}"/>
    <cellStyle name="Normal 4 7 13 3" xfId="20636" xr:uid="{00000000-0005-0000-0000-000078510000}"/>
    <cellStyle name="Normal 4 7 14" xfId="20637" xr:uid="{00000000-0005-0000-0000-000079510000}"/>
    <cellStyle name="Normal 4 7 15" xfId="20638" xr:uid="{00000000-0005-0000-0000-00007A510000}"/>
    <cellStyle name="Normal 4 7 2" xfId="20639" xr:uid="{00000000-0005-0000-0000-00007B510000}"/>
    <cellStyle name="Normal 4 7 2 2" xfId="20640" xr:uid="{00000000-0005-0000-0000-00007C510000}"/>
    <cellStyle name="Normal 4 7 2 2 2" xfId="20641" xr:uid="{00000000-0005-0000-0000-00007D510000}"/>
    <cellStyle name="Normal 4 7 2 2 3" xfId="20642" xr:uid="{00000000-0005-0000-0000-00007E510000}"/>
    <cellStyle name="Normal 4 7 2 3" xfId="20643" xr:uid="{00000000-0005-0000-0000-00007F510000}"/>
    <cellStyle name="Normal 4 7 2 3 2" xfId="20644" xr:uid="{00000000-0005-0000-0000-000080510000}"/>
    <cellStyle name="Normal 4 7 2 3 3" xfId="20645" xr:uid="{00000000-0005-0000-0000-000081510000}"/>
    <cellStyle name="Normal 4 7 2 4" xfId="20646" xr:uid="{00000000-0005-0000-0000-000082510000}"/>
    <cellStyle name="Normal 4 7 2 4 2" xfId="20647" xr:uid="{00000000-0005-0000-0000-000083510000}"/>
    <cellStyle name="Normal 4 7 2 4 3" xfId="20648" xr:uid="{00000000-0005-0000-0000-000084510000}"/>
    <cellStyle name="Normal 4 7 2 5" xfId="20649" xr:uid="{00000000-0005-0000-0000-000085510000}"/>
    <cellStyle name="Normal 4 7 2 5 2" xfId="20650" xr:uid="{00000000-0005-0000-0000-000086510000}"/>
    <cellStyle name="Normal 4 7 2 5 3" xfId="20651" xr:uid="{00000000-0005-0000-0000-000087510000}"/>
    <cellStyle name="Normal 4 7 2 6" xfId="20652" xr:uid="{00000000-0005-0000-0000-000088510000}"/>
    <cellStyle name="Normal 4 7 2 6 2" xfId="20653" xr:uid="{00000000-0005-0000-0000-000089510000}"/>
    <cellStyle name="Normal 4 7 2 6 3" xfId="20654" xr:uid="{00000000-0005-0000-0000-00008A510000}"/>
    <cellStyle name="Normal 4 7 2 7" xfId="20655" xr:uid="{00000000-0005-0000-0000-00008B510000}"/>
    <cellStyle name="Normal 4 7 2 7 2" xfId="20656" xr:uid="{00000000-0005-0000-0000-00008C510000}"/>
    <cellStyle name="Normal 4 7 2 7 3" xfId="20657" xr:uid="{00000000-0005-0000-0000-00008D510000}"/>
    <cellStyle name="Normal 4 7 3" xfId="20658" xr:uid="{00000000-0005-0000-0000-00008E510000}"/>
    <cellStyle name="Normal 4 7 4" xfId="20659" xr:uid="{00000000-0005-0000-0000-00008F510000}"/>
    <cellStyle name="Normal 4 7 5" xfId="20660" xr:uid="{00000000-0005-0000-0000-000090510000}"/>
    <cellStyle name="Normal 4 7 6" xfId="20661" xr:uid="{00000000-0005-0000-0000-000091510000}"/>
    <cellStyle name="Normal 4 7 7" xfId="20662" xr:uid="{00000000-0005-0000-0000-000092510000}"/>
    <cellStyle name="Normal 4 7 8" xfId="20663" xr:uid="{00000000-0005-0000-0000-000093510000}"/>
    <cellStyle name="Normal 4 7 8 2" xfId="20664" xr:uid="{00000000-0005-0000-0000-000094510000}"/>
    <cellStyle name="Normal 4 7 8 3" xfId="20665" xr:uid="{00000000-0005-0000-0000-000095510000}"/>
    <cellStyle name="Normal 4 7 9" xfId="20666" xr:uid="{00000000-0005-0000-0000-000096510000}"/>
    <cellStyle name="Normal 4 7 9 2" xfId="20667" xr:uid="{00000000-0005-0000-0000-000097510000}"/>
    <cellStyle name="Normal 4 7 9 3" xfId="20668" xr:uid="{00000000-0005-0000-0000-000098510000}"/>
    <cellStyle name="Normal 4 8" xfId="20669" xr:uid="{00000000-0005-0000-0000-000099510000}"/>
    <cellStyle name="Normal 4 8 10" xfId="20670" xr:uid="{00000000-0005-0000-0000-00009A510000}"/>
    <cellStyle name="Normal 4 8 10 2" xfId="20671" xr:uid="{00000000-0005-0000-0000-00009B510000}"/>
    <cellStyle name="Normal 4 8 10 3" xfId="20672" xr:uid="{00000000-0005-0000-0000-00009C510000}"/>
    <cellStyle name="Normal 4 8 11" xfId="20673" xr:uid="{00000000-0005-0000-0000-00009D510000}"/>
    <cellStyle name="Normal 4 8 11 2" xfId="20674" xr:uid="{00000000-0005-0000-0000-00009E510000}"/>
    <cellStyle name="Normal 4 8 11 3" xfId="20675" xr:uid="{00000000-0005-0000-0000-00009F510000}"/>
    <cellStyle name="Normal 4 8 12" xfId="20676" xr:uid="{00000000-0005-0000-0000-0000A0510000}"/>
    <cellStyle name="Normal 4 8 12 2" xfId="20677" xr:uid="{00000000-0005-0000-0000-0000A1510000}"/>
    <cellStyle name="Normal 4 8 12 3" xfId="20678" xr:uid="{00000000-0005-0000-0000-0000A2510000}"/>
    <cellStyle name="Normal 4 8 13" xfId="20679" xr:uid="{00000000-0005-0000-0000-0000A3510000}"/>
    <cellStyle name="Normal 4 8 13 2" xfId="20680" xr:uid="{00000000-0005-0000-0000-0000A4510000}"/>
    <cellStyle name="Normal 4 8 13 3" xfId="20681" xr:uid="{00000000-0005-0000-0000-0000A5510000}"/>
    <cellStyle name="Normal 4 8 14" xfId="20682" xr:uid="{00000000-0005-0000-0000-0000A6510000}"/>
    <cellStyle name="Normal 4 8 15" xfId="20683" xr:uid="{00000000-0005-0000-0000-0000A7510000}"/>
    <cellStyle name="Normal 4 8 2" xfId="20684" xr:uid="{00000000-0005-0000-0000-0000A8510000}"/>
    <cellStyle name="Normal 4 8 2 2" xfId="20685" xr:uid="{00000000-0005-0000-0000-0000A9510000}"/>
    <cellStyle name="Normal 4 8 2 2 2" xfId="20686" xr:uid="{00000000-0005-0000-0000-0000AA510000}"/>
    <cellStyle name="Normal 4 8 2 2 3" xfId="20687" xr:uid="{00000000-0005-0000-0000-0000AB510000}"/>
    <cellStyle name="Normal 4 8 2 3" xfId="20688" xr:uid="{00000000-0005-0000-0000-0000AC510000}"/>
    <cellStyle name="Normal 4 8 2 3 2" xfId="20689" xr:uid="{00000000-0005-0000-0000-0000AD510000}"/>
    <cellStyle name="Normal 4 8 2 3 3" xfId="20690" xr:uid="{00000000-0005-0000-0000-0000AE510000}"/>
    <cellStyle name="Normal 4 8 2 4" xfId="20691" xr:uid="{00000000-0005-0000-0000-0000AF510000}"/>
    <cellStyle name="Normal 4 8 2 4 2" xfId="20692" xr:uid="{00000000-0005-0000-0000-0000B0510000}"/>
    <cellStyle name="Normal 4 8 2 4 3" xfId="20693" xr:uid="{00000000-0005-0000-0000-0000B1510000}"/>
    <cellStyle name="Normal 4 8 2 5" xfId="20694" xr:uid="{00000000-0005-0000-0000-0000B2510000}"/>
    <cellStyle name="Normal 4 8 2 5 2" xfId="20695" xr:uid="{00000000-0005-0000-0000-0000B3510000}"/>
    <cellStyle name="Normal 4 8 2 5 3" xfId="20696" xr:uid="{00000000-0005-0000-0000-0000B4510000}"/>
    <cellStyle name="Normal 4 8 2 6" xfId="20697" xr:uid="{00000000-0005-0000-0000-0000B5510000}"/>
    <cellStyle name="Normal 4 8 2 6 2" xfId="20698" xr:uid="{00000000-0005-0000-0000-0000B6510000}"/>
    <cellStyle name="Normal 4 8 2 6 3" xfId="20699" xr:uid="{00000000-0005-0000-0000-0000B7510000}"/>
    <cellStyle name="Normal 4 8 2 7" xfId="20700" xr:uid="{00000000-0005-0000-0000-0000B8510000}"/>
    <cellStyle name="Normal 4 8 2 7 2" xfId="20701" xr:uid="{00000000-0005-0000-0000-0000B9510000}"/>
    <cellStyle name="Normal 4 8 2 7 3" xfId="20702" xr:uid="{00000000-0005-0000-0000-0000BA510000}"/>
    <cellStyle name="Normal 4 8 3" xfId="20703" xr:uid="{00000000-0005-0000-0000-0000BB510000}"/>
    <cellStyle name="Normal 4 8 4" xfId="20704" xr:uid="{00000000-0005-0000-0000-0000BC510000}"/>
    <cellStyle name="Normal 4 8 5" xfId="20705" xr:uid="{00000000-0005-0000-0000-0000BD510000}"/>
    <cellStyle name="Normal 4 8 6" xfId="20706" xr:uid="{00000000-0005-0000-0000-0000BE510000}"/>
    <cellStyle name="Normal 4 8 7" xfId="20707" xr:uid="{00000000-0005-0000-0000-0000BF510000}"/>
    <cellStyle name="Normal 4 8 8" xfId="20708" xr:uid="{00000000-0005-0000-0000-0000C0510000}"/>
    <cellStyle name="Normal 4 8 8 2" xfId="20709" xr:uid="{00000000-0005-0000-0000-0000C1510000}"/>
    <cellStyle name="Normal 4 8 8 3" xfId="20710" xr:uid="{00000000-0005-0000-0000-0000C2510000}"/>
    <cellStyle name="Normal 4 8 9" xfId="20711" xr:uid="{00000000-0005-0000-0000-0000C3510000}"/>
    <cellStyle name="Normal 4 8 9 2" xfId="20712" xr:uid="{00000000-0005-0000-0000-0000C4510000}"/>
    <cellStyle name="Normal 4 8 9 3" xfId="20713" xr:uid="{00000000-0005-0000-0000-0000C5510000}"/>
    <cellStyle name="Normal 4 9" xfId="20714" xr:uid="{00000000-0005-0000-0000-0000C6510000}"/>
    <cellStyle name="Normal 40" xfId="20715" xr:uid="{00000000-0005-0000-0000-0000C7510000}"/>
    <cellStyle name="Normal 41" xfId="20716" xr:uid="{00000000-0005-0000-0000-0000C8510000}"/>
    <cellStyle name="Normal 42" xfId="20717" xr:uid="{00000000-0005-0000-0000-0000C9510000}"/>
    <cellStyle name="Normal 43" xfId="20718" xr:uid="{00000000-0005-0000-0000-0000CA510000}"/>
    <cellStyle name="Normal 44" xfId="20719" xr:uid="{00000000-0005-0000-0000-0000CB510000}"/>
    <cellStyle name="Normal 45" xfId="20720" xr:uid="{00000000-0005-0000-0000-0000CC510000}"/>
    <cellStyle name="Normal 46" xfId="20721" xr:uid="{00000000-0005-0000-0000-0000CD510000}"/>
    <cellStyle name="Normal 47" xfId="20722" xr:uid="{00000000-0005-0000-0000-0000CE510000}"/>
    <cellStyle name="Normal 48" xfId="20723" xr:uid="{00000000-0005-0000-0000-0000CF510000}"/>
    <cellStyle name="Normal 49" xfId="20724" xr:uid="{00000000-0005-0000-0000-0000D0510000}"/>
    <cellStyle name="Normal 5" xfId="20725" xr:uid="{00000000-0005-0000-0000-0000D1510000}"/>
    <cellStyle name="Normal 5 10" xfId="20726" xr:uid="{00000000-0005-0000-0000-0000D2510000}"/>
    <cellStyle name="Normal 5 11" xfId="20727" xr:uid="{00000000-0005-0000-0000-0000D3510000}"/>
    <cellStyle name="Normal 5 12" xfId="20728" xr:uid="{00000000-0005-0000-0000-0000D4510000}"/>
    <cellStyle name="Normal 5 13" xfId="20729" xr:uid="{00000000-0005-0000-0000-0000D5510000}"/>
    <cellStyle name="Normal 5 14" xfId="20730" xr:uid="{00000000-0005-0000-0000-0000D6510000}"/>
    <cellStyle name="Normal 5 15" xfId="20731" xr:uid="{00000000-0005-0000-0000-0000D7510000}"/>
    <cellStyle name="Normal 5 16" xfId="20732" xr:uid="{00000000-0005-0000-0000-0000D8510000}"/>
    <cellStyle name="Normal 5 17" xfId="20733" xr:uid="{00000000-0005-0000-0000-0000D9510000}"/>
    <cellStyle name="Normal 5 18" xfId="20734" xr:uid="{00000000-0005-0000-0000-0000DA510000}"/>
    <cellStyle name="Normal 5 19" xfId="20735" xr:uid="{00000000-0005-0000-0000-0000DB510000}"/>
    <cellStyle name="Normal 5 2" xfId="20736" xr:uid="{00000000-0005-0000-0000-0000DC510000}"/>
    <cellStyle name="Normal 5 2 10" xfId="20737" xr:uid="{00000000-0005-0000-0000-0000DD510000}"/>
    <cellStyle name="Normal 5 2 10 2" xfId="20738" xr:uid="{00000000-0005-0000-0000-0000DE510000}"/>
    <cellStyle name="Normal 5 2 10 3" xfId="20739" xr:uid="{00000000-0005-0000-0000-0000DF510000}"/>
    <cellStyle name="Normal 5 2 11" xfId="20740" xr:uid="{00000000-0005-0000-0000-0000E0510000}"/>
    <cellStyle name="Normal 5 2 11 2" xfId="20741" xr:uid="{00000000-0005-0000-0000-0000E1510000}"/>
    <cellStyle name="Normal 5 2 11 3" xfId="20742" xr:uid="{00000000-0005-0000-0000-0000E2510000}"/>
    <cellStyle name="Normal 5 2 12" xfId="20743" xr:uid="{00000000-0005-0000-0000-0000E3510000}"/>
    <cellStyle name="Normal 5 2 12 2" xfId="20744" xr:uid="{00000000-0005-0000-0000-0000E4510000}"/>
    <cellStyle name="Normal 5 2 12 3" xfId="20745" xr:uid="{00000000-0005-0000-0000-0000E5510000}"/>
    <cellStyle name="Normal 5 2 13" xfId="20746" xr:uid="{00000000-0005-0000-0000-0000E6510000}"/>
    <cellStyle name="Normal 5 2 13 2" xfId="20747" xr:uid="{00000000-0005-0000-0000-0000E7510000}"/>
    <cellStyle name="Normal 5 2 13 3" xfId="20748" xr:uid="{00000000-0005-0000-0000-0000E8510000}"/>
    <cellStyle name="Normal 5 2 14" xfId="20749" xr:uid="{00000000-0005-0000-0000-0000E9510000}"/>
    <cellStyle name="Normal 5 2 14 2" xfId="20750" xr:uid="{00000000-0005-0000-0000-0000EA510000}"/>
    <cellStyle name="Normal 5 2 14 3" xfId="20751" xr:uid="{00000000-0005-0000-0000-0000EB510000}"/>
    <cellStyle name="Normal 5 2 15" xfId="20752" xr:uid="{00000000-0005-0000-0000-0000EC510000}"/>
    <cellStyle name="Normal 5 2 15 2" xfId="20753" xr:uid="{00000000-0005-0000-0000-0000ED510000}"/>
    <cellStyle name="Normal 5 2 15 3" xfId="20754" xr:uid="{00000000-0005-0000-0000-0000EE510000}"/>
    <cellStyle name="Normal 5 2 16" xfId="20755" xr:uid="{00000000-0005-0000-0000-0000EF510000}"/>
    <cellStyle name="Normal 5 2 16 2" xfId="20756" xr:uid="{00000000-0005-0000-0000-0000F0510000}"/>
    <cellStyle name="Normal 5 2 16 3" xfId="20757" xr:uid="{00000000-0005-0000-0000-0000F1510000}"/>
    <cellStyle name="Normal 5 2 17" xfId="20758" xr:uid="{00000000-0005-0000-0000-0000F2510000}"/>
    <cellStyle name="Normal 5 2 17 2" xfId="20759" xr:uid="{00000000-0005-0000-0000-0000F3510000}"/>
    <cellStyle name="Normal 5 2 17 3" xfId="20760" xr:uid="{00000000-0005-0000-0000-0000F4510000}"/>
    <cellStyle name="Normal 5 2 18" xfId="20761" xr:uid="{00000000-0005-0000-0000-0000F5510000}"/>
    <cellStyle name="Normal 5 2 18 2" xfId="20762" xr:uid="{00000000-0005-0000-0000-0000F6510000}"/>
    <cellStyle name="Normal 5 2 18 3" xfId="20763" xr:uid="{00000000-0005-0000-0000-0000F7510000}"/>
    <cellStyle name="Normal 5 2 19" xfId="20764" xr:uid="{00000000-0005-0000-0000-0000F8510000}"/>
    <cellStyle name="Normal 5 2 19 2" xfId="20765" xr:uid="{00000000-0005-0000-0000-0000F9510000}"/>
    <cellStyle name="Normal 5 2 19 3" xfId="20766" xr:uid="{00000000-0005-0000-0000-0000FA510000}"/>
    <cellStyle name="Normal 5 2 2" xfId="20767" xr:uid="{00000000-0005-0000-0000-0000FB510000}"/>
    <cellStyle name="Normal 5 2 2 2" xfId="20768" xr:uid="{00000000-0005-0000-0000-0000FC510000}"/>
    <cellStyle name="Normal 5 2 2 3" xfId="20769" xr:uid="{00000000-0005-0000-0000-0000FD510000}"/>
    <cellStyle name="Normal 5 2 20" xfId="20770" xr:uid="{00000000-0005-0000-0000-0000FE510000}"/>
    <cellStyle name="Normal 5 2 20 2" xfId="20771" xr:uid="{00000000-0005-0000-0000-0000FF510000}"/>
    <cellStyle name="Normal 5 2 20 3" xfId="20772" xr:uid="{00000000-0005-0000-0000-000000520000}"/>
    <cellStyle name="Normal 5 2 21" xfId="20773" xr:uid="{00000000-0005-0000-0000-000001520000}"/>
    <cellStyle name="Normal 5 2 21 2" xfId="20774" xr:uid="{00000000-0005-0000-0000-000002520000}"/>
    <cellStyle name="Normal 5 2 21 3" xfId="20775" xr:uid="{00000000-0005-0000-0000-000003520000}"/>
    <cellStyle name="Normal 5 2 22" xfId="20776" xr:uid="{00000000-0005-0000-0000-000004520000}"/>
    <cellStyle name="Normal 5 2 22 2" xfId="20777" xr:uid="{00000000-0005-0000-0000-000005520000}"/>
    <cellStyle name="Normal 5 2 22 3" xfId="20778" xr:uid="{00000000-0005-0000-0000-000006520000}"/>
    <cellStyle name="Normal 5 2 23" xfId="20779" xr:uid="{00000000-0005-0000-0000-000007520000}"/>
    <cellStyle name="Normal 5 2 23 2" xfId="20780" xr:uid="{00000000-0005-0000-0000-000008520000}"/>
    <cellStyle name="Normal 5 2 23 3" xfId="20781" xr:uid="{00000000-0005-0000-0000-000009520000}"/>
    <cellStyle name="Normal 5 2 24" xfId="20782" xr:uid="{00000000-0005-0000-0000-00000A520000}"/>
    <cellStyle name="Normal 5 2 24 2" xfId="20783" xr:uid="{00000000-0005-0000-0000-00000B520000}"/>
    <cellStyle name="Normal 5 2 24 3" xfId="20784" xr:uid="{00000000-0005-0000-0000-00000C520000}"/>
    <cellStyle name="Normal 5 2 25" xfId="20785" xr:uid="{00000000-0005-0000-0000-00000D520000}"/>
    <cellStyle name="Normal 5 2 25 2" xfId="20786" xr:uid="{00000000-0005-0000-0000-00000E520000}"/>
    <cellStyle name="Normal 5 2 25 3" xfId="20787" xr:uid="{00000000-0005-0000-0000-00000F520000}"/>
    <cellStyle name="Normal 5 2 26" xfId="20788" xr:uid="{00000000-0005-0000-0000-000010520000}"/>
    <cellStyle name="Normal 5 2 26 2" xfId="20789" xr:uid="{00000000-0005-0000-0000-000011520000}"/>
    <cellStyle name="Normal 5 2 26 3" xfId="20790" xr:uid="{00000000-0005-0000-0000-000012520000}"/>
    <cellStyle name="Normal 5 2 27" xfId="20791" xr:uid="{00000000-0005-0000-0000-000013520000}"/>
    <cellStyle name="Normal 5 2 27 2" xfId="20792" xr:uid="{00000000-0005-0000-0000-000014520000}"/>
    <cellStyle name="Normal 5 2 27 3" xfId="20793" xr:uid="{00000000-0005-0000-0000-000015520000}"/>
    <cellStyle name="Normal 5 2 28" xfId="20794" xr:uid="{00000000-0005-0000-0000-000016520000}"/>
    <cellStyle name="Normal 5 2 28 2" xfId="20795" xr:uid="{00000000-0005-0000-0000-000017520000}"/>
    <cellStyle name="Normal 5 2 28 3" xfId="20796" xr:uid="{00000000-0005-0000-0000-000018520000}"/>
    <cellStyle name="Normal 5 2 29" xfId="30552" xr:uid="{00000000-0005-0000-0000-000019520000}"/>
    <cellStyle name="Normal 5 2 3" xfId="20797" xr:uid="{00000000-0005-0000-0000-00001A520000}"/>
    <cellStyle name="Normal 5 2 3 2" xfId="20798" xr:uid="{00000000-0005-0000-0000-00001B520000}"/>
    <cellStyle name="Normal 5 2 3 3" xfId="20799" xr:uid="{00000000-0005-0000-0000-00001C520000}"/>
    <cellStyle name="Normal 5 2 4" xfId="20800" xr:uid="{00000000-0005-0000-0000-00001D520000}"/>
    <cellStyle name="Normal 5 2 4 2" xfId="20801" xr:uid="{00000000-0005-0000-0000-00001E520000}"/>
    <cellStyle name="Normal 5 2 4 3" xfId="20802" xr:uid="{00000000-0005-0000-0000-00001F520000}"/>
    <cellStyle name="Normal 5 2 5" xfId="20803" xr:uid="{00000000-0005-0000-0000-000020520000}"/>
    <cellStyle name="Normal 5 2 5 2" xfId="20804" xr:uid="{00000000-0005-0000-0000-000021520000}"/>
    <cellStyle name="Normal 5 2 5 3" xfId="20805" xr:uid="{00000000-0005-0000-0000-000022520000}"/>
    <cellStyle name="Normal 5 2 6" xfId="20806" xr:uid="{00000000-0005-0000-0000-000023520000}"/>
    <cellStyle name="Normal 5 2 6 2" xfId="20807" xr:uid="{00000000-0005-0000-0000-000024520000}"/>
    <cellStyle name="Normal 5 2 6 3" xfId="20808" xr:uid="{00000000-0005-0000-0000-000025520000}"/>
    <cellStyle name="Normal 5 2 7" xfId="20809" xr:uid="{00000000-0005-0000-0000-000026520000}"/>
    <cellStyle name="Normal 5 2 7 2" xfId="20810" xr:uid="{00000000-0005-0000-0000-000027520000}"/>
    <cellStyle name="Normal 5 2 7 3" xfId="20811" xr:uid="{00000000-0005-0000-0000-000028520000}"/>
    <cellStyle name="Normal 5 2 8" xfId="20812" xr:uid="{00000000-0005-0000-0000-000029520000}"/>
    <cellStyle name="Normal 5 2 8 2" xfId="20813" xr:uid="{00000000-0005-0000-0000-00002A520000}"/>
    <cellStyle name="Normal 5 2 8 3" xfId="20814" xr:uid="{00000000-0005-0000-0000-00002B520000}"/>
    <cellStyle name="Normal 5 2 9" xfId="20815" xr:uid="{00000000-0005-0000-0000-00002C520000}"/>
    <cellStyle name="Normal 5 2 9 2" xfId="20816" xr:uid="{00000000-0005-0000-0000-00002D520000}"/>
    <cellStyle name="Normal 5 2 9 3" xfId="20817" xr:uid="{00000000-0005-0000-0000-00002E520000}"/>
    <cellStyle name="Normal 5 20" xfId="20818" xr:uid="{00000000-0005-0000-0000-00002F520000}"/>
    <cellStyle name="Normal 5 20 2" xfId="20819" xr:uid="{00000000-0005-0000-0000-000030520000}"/>
    <cellStyle name="Normal 5 20 3" xfId="20820" xr:uid="{00000000-0005-0000-0000-000031520000}"/>
    <cellStyle name="Normal 5 20 4" xfId="20821" xr:uid="{00000000-0005-0000-0000-000032520000}"/>
    <cellStyle name="Normal 5 20 5" xfId="20822" xr:uid="{00000000-0005-0000-0000-000033520000}"/>
    <cellStyle name="Normal 5 20 6" xfId="20823" xr:uid="{00000000-0005-0000-0000-000034520000}"/>
    <cellStyle name="Normal 5 20 7" xfId="20824" xr:uid="{00000000-0005-0000-0000-000035520000}"/>
    <cellStyle name="Normal 5 21" xfId="20825" xr:uid="{00000000-0005-0000-0000-000036520000}"/>
    <cellStyle name="Normal 5 21 2" xfId="20826" xr:uid="{00000000-0005-0000-0000-000037520000}"/>
    <cellStyle name="Normal 5 21 3" xfId="20827" xr:uid="{00000000-0005-0000-0000-000038520000}"/>
    <cellStyle name="Normal 5 21 4" xfId="20828" xr:uid="{00000000-0005-0000-0000-000039520000}"/>
    <cellStyle name="Normal 5 21 5" xfId="20829" xr:uid="{00000000-0005-0000-0000-00003A520000}"/>
    <cellStyle name="Normal 5 21 6" xfId="20830" xr:uid="{00000000-0005-0000-0000-00003B520000}"/>
    <cellStyle name="Normal 5 21 7" xfId="20831" xr:uid="{00000000-0005-0000-0000-00003C520000}"/>
    <cellStyle name="Normal 5 22" xfId="20832" xr:uid="{00000000-0005-0000-0000-00003D520000}"/>
    <cellStyle name="Normal 5 22 2" xfId="20833" xr:uid="{00000000-0005-0000-0000-00003E520000}"/>
    <cellStyle name="Normal 5 22 3" xfId="20834" xr:uid="{00000000-0005-0000-0000-00003F520000}"/>
    <cellStyle name="Normal 5 22 4" xfId="20835" xr:uid="{00000000-0005-0000-0000-000040520000}"/>
    <cellStyle name="Normal 5 22 5" xfId="20836" xr:uid="{00000000-0005-0000-0000-000041520000}"/>
    <cellStyle name="Normal 5 22 6" xfId="20837" xr:uid="{00000000-0005-0000-0000-000042520000}"/>
    <cellStyle name="Normal 5 22 7" xfId="20838" xr:uid="{00000000-0005-0000-0000-000043520000}"/>
    <cellStyle name="Normal 5 23" xfId="20839" xr:uid="{00000000-0005-0000-0000-000044520000}"/>
    <cellStyle name="Normal 5 23 2" xfId="20840" xr:uid="{00000000-0005-0000-0000-000045520000}"/>
    <cellStyle name="Normal 5 23 3" xfId="20841" xr:uid="{00000000-0005-0000-0000-000046520000}"/>
    <cellStyle name="Normal 5 23 4" xfId="20842" xr:uid="{00000000-0005-0000-0000-000047520000}"/>
    <cellStyle name="Normal 5 23 5" xfId="20843" xr:uid="{00000000-0005-0000-0000-000048520000}"/>
    <cellStyle name="Normal 5 23 6" xfId="20844" xr:uid="{00000000-0005-0000-0000-000049520000}"/>
    <cellStyle name="Normal 5 23 7" xfId="20845" xr:uid="{00000000-0005-0000-0000-00004A520000}"/>
    <cellStyle name="Normal 5 24" xfId="20846" xr:uid="{00000000-0005-0000-0000-00004B520000}"/>
    <cellStyle name="Normal 5 24 2" xfId="20847" xr:uid="{00000000-0005-0000-0000-00004C520000}"/>
    <cellStyle name="Normal 5 24 3" xfId="20848" xr:uid="{00000000-0005-0000-0000-00004D520000}"/>
    <cellStyle name="Normal 5 24 4" xfId="20849" xr:uid="{00000000-0005-0000-0000-00004E520000}"/>
    <cellStyle name="Normal 5 24 5" xfId="20850" xr:uid="{00000000-0005-0000-0000-00004F520000}"/>
    <cellStyle name="Normal 5 24 6" xfId="20851" xr:uid="{00000000-0005-0000-0000-000050520000}"/>
    <cellStyle name="Normal 5 24 7" xfId="20852" xr:uid="{00000000-0005-0000-0000-000051520000}"/>
    <cellStyle name="Normal 5 25" xfId="20853" xr:uid="{00000000-0005-0000-0000-000052520000}"/>
    <cellStyle name="Normal 5 26" xfId="20854" xr:uid="{00000000-0005-0000-0000-000053520000}"/>
    <cellStyle name="Normal 5 27" xfId="20855" xr:uid="{00000000-0005-0000-0000-000054520000}"/>
    <cellStyle name="Normal 5 28" xfId="20856" xr:uid="{00000000-0005-0000-0000-000055520000}"/>
    <cellStyle name="Normal 5 29" xfId="20857" xr:uid="{00000000-0005-0000-0000-000056520000}"/>
    <cellStyle name="Normal 5 3" xfId="20858" xr:uid="{00000000-0005-0000-0000-000057520000}"/>
    <cellStyle name="Normal 5 3 10" xfId="20859" xr:uid="{00000000-0005-0000-0000-000058520000}"/>
    <cellStyle name="Normal 5 3 10 2" xfId="20860" xr:uid="{00000000-0005-0000-0000-000059520000}"/>
    <cellStyle name="Normal 5 3 10 3" xfId="20861" xr:uid="{00000000-0005-0000-0000-00005A520000}"/>
    <cellStyle name="Normal 5 3 11" xfId="20862" xr:uid="{00000000-0005-0000-0000-00005B520000}"/>
    <cellStyle name="Normal 5 3 11 2" xfId="20863" xr:uid="{00000000-0005-0000-0000-00005C520000}"/>
    <cellStyle name="Normal 5 3 11 3" xfId="20864" xr:uid="{00000000-0005-0000-0000-00005D520000}"/>
    <cellStyle name="Normal 5 3 12" xfId="20865" xr:uid="{00000000-0005-0000-0000-00005E520000}"/>
    <cellStyle name="Normal 5 3 12 2" xfId="20866" xr:uid="{00000000-0005-0000-0000-00005F520000}"/>
    <cellStyle name="Normal 5 3 12 3" xfId="20867" xr:uid="{00000000-0005-0000-0000-000060520000}"/>
    <cellStyle name="Normal 5 3 13" xfId="20868" xr:uid="{00000000-0005-0000-0000-000061520000}"/>
    <cellStyle name="Normal 5 3 13 2" xfId="20869" xr:uid="{00000000-0005-0000-0000-000062520000}"/>
    <cellStyle name="Normal 5 3 13 3" xfId="20870" xr:uid="{00000000-0005-0000-0000-000063520000}"/>
    <cellStyle name="Normal 5 3 14" xfId="20871" xr:uid="{00000000-0005-0000-0000-000064520000}"/>
    <cellStyle name="Normal 5 3 15" xfId="20872" xr:uid="{00000000-0005-0000-0000-000065520000}"/>
    <cellStyle name="Normal 5 3 16" xfId="30553" xr:uid="{00000000-0005-0000-0000-000066520000}"/>
    <cellStyle name="Normal 5 3 2" xfId="20873" xr:uid="{00000000-0005-0000-0000-000067520000}"/>
    <cellStyle name="Normal 5 3 2 2" xfId="20874" xr:uid="{00000000-0005-0000-0000-000068520000}"/>
    <cellStyle name="Normal 5 3 2 2 2" xfId="20875" xr:uid="{00000000-0005-0000-0000-000069520000}"/>
    <cellStyle name="Normal 5 3 2 2 3" xfId="20876" xr:uid="{00000000-0005-0000-0000-00006A520000}"/>
    <cellStyle name="Normal 5 3 2 3" xfId="20877" xr:uid="{00000000-0005-0000-0000-00006B520000}"/>
    <cellStyle name="Normal 5 3 2 3 2" xfId="20878" xr:uid="{00000000-0005-0000-0000-00006C520000}"/>
    <cellStyle name="Normal 5 3 2 3 3" xfId="20879" xr:uid="{00000000-0005-0000-0000-00006D520000}"/>
    <cellStyle name="Normal 5 3 2 4" xfId="20880" xr:uid="{00000000-0005-0000-0000-00006E520000}"/>
    <cellStyle name="Normal 5 3 2 4 2" xfId="20881" xr:uid="{00000000-0005-0000-0000-00006F520000}"/>
    <cellStyle name="Normal 5 3 2 4 3" xfId="20882" xr:uid="{00000000-0005-0000-0000-000070520000}"/>
    <cellStyle name="Normal 5 3 2 5" xfId="20883" xr:uid="{00000000-0005-0000-0000-000071520000}"/>
    <cellStyle name="Normal 5 3 2 5 2" xfId="20884" xr:uid="{00000000-0005-0000-0000-000072520000}"/>
    <cellStyle name="Normal 5 3 2 5 3" xfId="20885" xr:uid="{00000000-0005-0000-0000-000073520000}"/>
    <cellStyle name="Normal 5 3 2 6" xfId="20886" xr:uid="{00000000-0005-0000-0000-000074520000}"/>
    <cellStyle name="Normal 5 3 2 6 2" xfId="20887" xr:uid="{00000000-0005-0000-0000-000075520000}"/>
    <cellStyle name="Normal 5 3 2 6 3" xfId="20888" xr:uid="{00000000-0005-0000-0000-000076520000}"/>
    <cellStyle name="Normal 5 3 2 7" xfId="20889" xr:uid="{00000000-0005-0000-0000-000077520000}"/>
    <cellStyle name="Normal 5 3 2 7 2" xfId="20890" xr:uid="{00000000-0005-0000-0000-000078520000}"/>
    <cellStyle name="Normal 5 3 2 7 3" xfId="20891" xr:uid="{00000000-0005-0000-0000-000079520000}"/>
    <cellStyle name="Normal 5 3 3" xfId="20892" xr:uid="{00000000-0005-0000-0000-00007A520000}"/>
    <cellStyle name="Normal 5 3 4" xfId="20893" xr:uid="{00000000-0005-0000-0000-00007B520000}"/>
    <cellStyle name="Normal 5 3 5" xfId="20894" xr:uid="{00000000-0005-0000-0000-00007C520000}"/>
    <cellStyle name="Normal 5 3 6" xfId="20895" xr:uid="{00000000-0005-0000-0000-00007D520000}"/>
    <cellStyle name="Normal 5 3 7" xfId="20896" xr:uid="{00000000-0005-0000-0000-00007E520000}"/>
    <cellStyle name="Normal 5 3 8" xfId="20897" xr:uid="{00000000-0005-0000-0000-00007F520000}"/>
    <cellStyle name="Normal 5 3 8 2" xfId="20898" xr:uid="{00000000-0005-0000-0000-000080520000}"/>
    <cellStyle name="Normal 5 3 8 3" xfId="20899" xr:uid="{00000000-0005-0000-0000-000081520000}"/>
    <cellStyle name="Normal 5 3 9" xfId="20900" xr:uid="{00000000-0005-0000-0000-000082520000}"/>
    <cellStyle name="Normal 5 3 9 2" xfId="20901" xr:uid="{00000000-0005-0000-0000-000083520000}"/>
    <cellStyle name="Normal 5 3 9 3" xfId="20902" xr:uid="{00000000-0005-0000-0000-000084520000}"/>
    <cellStyle name="Normal 5 30" xfId="20903" xr:uid="{00000000-0005-0000-0000-000085520000}"/>
    <cellStyle name="Normal 5 30 2" xfId="20904" xr:uid="{00000000-0005-0000-0000-000086520000}"/>
    <cellStyle name="Normal 5 30 3" xfId="20905" xr:uid="{00000000-0005-0000-0000-000087520000}"/>
    <cellStyle name="Normal 5 31" xfId="20906" xr:uid="{00000000-0005-0000-0000-000088520000}"/>
    <cellStyle name="Normal 5 31 2" xfId="20907" xr:uid="{00000000-0005-0000-0000-000089520000}"/>
    <cellStyle name="Normal 5 31 3" xfId="20908" xr:uid="{00000000-0005-0000-0000-00008A520000}"/>
    <cellStyle name="Normal 5 32" xfId="20909" xr:uid="{00000000-0005-0000-0000-00008B520000}"/>
    <cellStyle name="Normal 5 32 2" xfId="20910" xr:uid="{00000000-0005-0000-0000-00008C520000}"/>
    <cellStyle name="Normal 5 32 3" xfId="20911" xr:uid="{00000000-0005-0000-0000-00008D520000}"/>
    <cellStyle name="Normal 5 33" xfId="20912" xr:uid="{00000000-0005-0000-0000-00008E520000}"/>
    <cellStyle name="Normal 5 33 2" xfId="20913" xr:uid="{00000000-0005-0000-0000-00008F520000}"/>
    <cellStyle name="Normal 5 33 3" xfId="20914" xr:uid="{00000000-0005-0000-0000-000090520000}"/>
    <cellStyle name="Normal 5 34" xfId="20915" xr:uid="{00000000-0005-0000-0000-000091520000}"/>
    <cellStyle name="Normal 5 34 2" xfId="20916" xr:uid="{00000000-0005-0000-0000-000092520000}"/>
    <cellStyle name="Normal 5 34 3" xfId="20917" xr:uid="{00000000-0005-0000-0000-000093520000}"/>
    <cellStyle name="Normal 5 35" xfId="20918" xr:uid="{00000000-0005-0000-0000-000094520000}"/>
    <cellStyle name="Normal 5 35 2" xfId="20919" xr:uid="{00000000-0005-0000-0000-000095520000}"/>
    <cellStyle name="Normal 5 35 3" xfId="20920" xr:uid="{00000000-0005-0000-0000-000096520000}"/>
    <cellStyle name="Normal 5 36" xfId="20921" xr:uid="{00000000-0005-0000-0000-000097520000}"/>
    <cellStyle name="Normal 5 37" xfId="20922" xr:uid="{00000000-0005-0000-0000-000098520000}"/>
    <cellStyle name="Normal 5 38" xfId="20923" xr:uid="{00000000-0005-0000-0000-000099520000}"/>
    <cellStyle name="Normal 5 39" xfId="20924" xr:uid="{00000000-0005-0000-0000-00009A520000}"/>
    <cellStyle name="Normal 5 4" xfId="20925" xr:uid="{00000000-0005-0000-0000-00009B520000}"/>
    <cellStyle name="Normal 5 4 10" xfId="20926" xr:uid="{00000000-0005-0000-0000-00009C520000}"/>
    <cellStyle name="Normal 5 4 10 2" xfId="20927" xr:uid="{00000000-0005-0000-0000-00009D520000}"/>
    <cellStyle name="Normal 5 4 10 3" xfId="20928" xr:uid="{00000000-0005-0000-0000-00009E520000}"/>
    <cellStyle name="Normal 5 4 11" xfId="20929" xr:uid="{00000000-0005-0000-0000-00009F520000}"/>
    <cellStyle name="Normal 5 4 11 2" xfId="20930" xr:uid="{00000000-0005-0000-0000-0000A0520000}"/>
    <cellStyle name="Normal 5 4 11 3" xfId="20931" xr:uid="{00000000-0005-0000-0000-0000A1520000}"/>
    <cellStyle name="Normal 5 4 12" xfId="20932" xr:uid="{00000000-0005-0000-0000-0000A2520000}"/>
    <cellStyle name="Normal 5 4 12 2" xfId="20933" xr:uid="{00000000-0005-0000-0000-0000A3520000}"/>
    <cellStyle name="Normal 5 4 12 3" xfId="20934" xr:uid="{00000000-0005-0000-0000-0000A4520000}"/>
    <cellStyle name="Normal 5 4 13" xfId="20935" xr:uid="{00000000-0005-0000-0000-0000A5520000}"/>
    <cellStyle name="Normal 5 4 13 2" xfId="20936" xr:uid="{00000000-0005-0000-0000-0000A6520000}"/>
    <cellStyle name="Normal 5 4 13 3" xfId="20937" xr:uid="{00000000-0005-0000-0000-0000A7520000}"/>
    <cellStyle name="Normal 5 4 14" xfId="20938" xr:uid="{00000000-0005-0000-0000-0000A8520000}"/>
    <cellStyle name="Normal 5 4 15" xfId="20939" xr:uid="{00000000-0005-0000-0000-0000A9520000}"/>
    <cellStyle name="Normal 5 4 2" xfId="20940" xr:uid="{00000000-0005-0000-0000-0000AA520000}"/>
    <cellStyle name="Normal 5 4 2 2" xfId="20941" xr:uid="{00000000-0005-0000-0000-0000AB520000}"/>
    <cellStyle name="Normal 5 4 2 2 2" xfId="20942" xr:uid="{00000000-0005-0000-0000-0000AC520000}"/>
    <cellStyle name="Normal 5 4 2 2 3" xfId="20943" xr:uid="{00000000-0005-0000-0000-0000AD520000}"/>
    <cellStyle name="Normal 5 4 2 3" xfId="20944" xr:uid="{00000000-0005-0000-0000-0000AE520000}"/>
    <cellStyle name="Normal 5 4 2 3 2" xfId="20945" xr:uid="{00000000-0005-0000-0000-0000AF520000}"/>
    <cellStyle name="Normal 5 4 2 3 3" xfId="20946" xr:uid="{00000000-0005-0000-0000-0000B0520000}"/>
    <cellStyle name="Normal 5 4 2 4" xfId="20947" xr:uid="{00000000-0005-0000-0000-0000B1520000}"/>
    <cellStyle name="Normal 5 4 2 4 2" xfId="20948" xr:uid="{00000000-0005-0000-0000-0000B2520000}"/>
    <cellStyle name="Normal 5 4 2 4 3" xfId="20949" xr:uid="{00000000-0005-0000-0000-0000B3520000}"/>
    <cellStyle name="Normal 5 4 2 5" xfId="20950" xr:uid="{00000000-0005-0000-0000-0000B4520000}"/>
    <cellStyle name="Normal 5 4 2 5 2" xfId="20951" xr:uid="{00000000-0005-0000-0000-0000B5520000}"/>
    <cellStyle name="Normal 5 4 2 5 3" xfId="20952" xr:uid="{00000000-0005-0000-0000-0000B6520000}"/>
    <cellStyle name="Normal 5 4 2 6" xfId="20953" xr:uid="{00000000-0005-0000-0000-0000B7520000}"/>
    <cellStyle name="Normal 5 4 2 6 2" xfId="20954" xr:uid="{00000000-0005-0000-0000-0000B8520000}"/>
    <cellStyle name="Normal 5 4 2 6 3" xfId="20955" xr:uid="{00000000-0005-0000-0000-0000B9520000}"/>
    <cellStyle name="Normal 5 4 2 7" xfId="20956" xr:uid="{00000000-0005-0000-0000-0000BA520000}"/>
    <cellStyle name="Normal 5 4 2 7 2" xfId="20957" xr:uid="{00000000-0005-0000-0000-0000BB520000}"/>
    <cellStyle name="Normal 5 4 2 7 3" xfId="20958" xr:uid="{00000000-0005-0000-0000-0000BC520000}"/>
    <cellStyle name="Normal 5 4 3" xfId="20959" xr:uid="{00000000-0005-0000-0000-0000BD520000}"/>
    <cellStyle name="Normal 5 4 4" xfId="20960" xr:uid="{00000000-0005-0000-0000-0000BE520000}"/>
    <cellStyle name="Normal 5 4 5" xfId="20961" xr:uid="{00000000-0005-0000-0000-0000BF520000}"/>
    <cellStyle name="Normal 5 4 6" xfId="20962" xr:uid="{00000000-0005-0000-0000-0000C0520000}"/>
    <cellStyle name="Normal 5 4 7" xfId="20963" xr:uid="{00000000-0005-0000-0000-0000C1520000}"/>
    <cellStyle name="Normal 5 4 8" xfId="20964" xr:uid="{00000000-0005-0000-0000-0000C2520000}"/>
    <cellStyle name="Normal 5 4 8 2" xfId="20965" xr:uid="{00000000-0005-0000-0000-0000C3520000}"/>
    <cellStyle name="Normal 5 4 8 3" xfId="20966" xr:uid="{00000000-0005-0000-0000-0000C4520000}"/>
    <cellStyle name="Normal 5 4 9" xfId="20967" xr:uid="{00000000-0005-0000-0000-0000C5520000}"/>
    <cellStyle name="Normal 5 4 9 2" xfId="20968" xr:uid="{00000000-0005-0000-0000-0000C6520000}"/>
    <cellStyle name="Normal 5 4 9 3" xfId="20969" xr:uid="{00000000-0005-0000-0000-0000C7520000}"/>
    <cellStyle name="Normal 5 40" xfId="20970" xr:uid="{00000000-0005-0000-0000-0000C8520000}"/>
    <cellStyle name="Normal 5 41" xfId="20971" xr:uid="{00000000-0005-0000-0000-0000C9520000}"/>
    <cellStyle name="Normal 5 42" xfId="20972" xr:uid="{00000000-0005-0000-0000-0000CA520000}"/>
    <cellStyle name="Normal 5 43" xfId="20973" xr:uid="{00000000-0005-0000-0000-0000CB520000}"/>
    <cellStyle name="Normal 5 44" xfId="20974" xr:uid="{00000000-0005-0000-0000-0000CC520000}"/>
    <cellStyle name="Normal 5 45" xfId="20975" xr:uid="{00000000-0005-0000-0000-0000CD520000}"/>
    <cellStyle name="Normal 5 46" xfId="20976" xr:uid="{00000000-0005-0000-0000-0000CE520000}"/>
    <cellStyle name="Normal 5 47" xfId="20977" xr:uid="{00000000-0005-0000-0000-0000CF520000}"/>
    <cellStyle name="Normal 5 48" xfId="30551" xr:uid="{00000000-0005-0000-0000-0000D0520000}"/>
    <cellStyle name="Normal 5 5" xfId="20978" xr:uid="{00000000-0005-0000-0000-0000D1520000}"/>
    <cellStyle name="Normal 5 5 10" xfId="20979" xr:uid="{00000000-0005-0000-0000-0000D2520000}"/>
    <cellStyle name="Normal 5 5 10 2" xfId="20980" xr:uid="{00000000-0005-0000-0000-0000D3520000}"/>
    <cellStyle name="Normal 5 5 10 3" xfId="20981" xr:uid="{00000000-0005-0000-0000-0000D4520000}"/>
    <cellStyle name="Normal 5 5 11" xfId="20982" xr:uid="{00000000-0005-0000-0000-0000D5520000}"/>
    <cellStyle name="Normal 5 5 11 2" xfId="20983" xr:uid="{00000000-0005-0000-0000-0000D6520000}"/>
    <cellStyle name="Normal 5 5 11 3" xfId="20984" xr:uid="{00000000-0005-0000-0000-0000D7520000}"/>
    <cellStyle name="Normal 5 5 12" xfId="20985" xr:uid="{00000000-0005-0000-0000-0000D8520000}"/>
    <cellStyle name="Normal 5 5 12 2" xfId="20986" xr:uid="{00000000-0005-0000-0000-0000D9520000}"/>
    <cellStyle name="Normal 5 5 12 3" xfId="20987" xr:uid="{00000000-0005-0000-0000-0000DA520000}"/>
    <cellStyle name="Normal 5 5 13" xfId="20988" xr:uid="{00000000-0005-0000-0000-0000DB520000}"/>
    <cellStyle name="Normal 5 5 13 2" xfId="20989" xr:uid="{00000000-0005-0000-0000-0000DC520000}"/>
    <cellStyle name="Normal 5 5 13 3" xfId="20990" xr:uid="{00000000-0005-0000-0000-0000DD520000}"/>
    <cellStyle name="Normal 5 5 14" xfId="20991" xr:uid="{00000000-0005-0000-0000-0000DE520000}"/>
    <cellStyle name="Normal 5 5 15" xfId="20992" xr:uid="{00000000-0005-0000-0000-0000DF520000}"/>
    <cellStyle name="Normal 5 5 2" xfId="20993" xr:uid="{00000000-0005-0000-0000-0000E0520000}"/>
    <cellStyle name="Normal 5 5 2 2" xfId="20994" xr:uid="{00000000-0005-0000-0000-0000E1520000}"/>
    <cellStyle name="Normal 5 5 2 2 2" xfId="20995" xr:uid="{00000000-0005-0000-0000-0000E2520000}"/>
    <cellStyle name="Normal 5 5 2 2 3" xfId="20996" xr:uid="{00000000-0005-0000-0000-0000E3520000}"/>
    <cellStyle name="Normal 5 5 2 3" xfId="20997" xr:uid="{00000000-0005-0000-0000-0000E4520000}"/>
    <cellStyle name="Normal 5 5 2 3 2" xfId="20998" xr:uid="{00000000-0005-0000-0000-0000E5520000}"/>
    <cellStyle name="Normal 5 5 2 3 3" xfId="20999" xr:uid="{00000000-0005-0000-0000-0000E6520000}"/>
    <cellStyle name="Normal 5 5 2 4" xfId="21000" xr:uid="{00000000-0005-0000-0000-0000E7520000}"/>
    <cellStyle name="Normal 5 5 2 4 2" xfId="21001" xr:uid="{00000000-0005-0000-0000-0000E8520000}"/>
    <cellStyle name="Normal 5 5 2 4 3" xfId="21002" xr:uid="{00000000-0005-0000-0000-0000E9520000}"/>
    <cellStyle name="Normal 5 5 2 5" xfId="21003" xr:uid="{00000000-0005-0000-0000-0000EA520000}"/>
    <cellStyle name="Normal 5 5 2 5 2" xfId="21004" xr:uid="{00000000-0005-0000-0000-0000EB520000}"/>
    <cellStyle name="Normal 5 5 2 5 3" xfId="21005" xr:uid="{00000000-0005-0000-0000-0000EC520000}"/>
    <cellStyle name="Normal 5 5 2 6" xfId="21006" xr:uid="{00000000-0005-0000-0000-0000ED520000}"/>
    <cellStyle name="Normal 5 5 2 6 2" xfId="21007" xr:uid="{00000000-0005-0000-0000-0000EE520000}"/>
    <cellStyle name="Normal 5 5 2 6 3" xfId="21008" xr:uid="{00000000-0005-0000-0000-0000EF520000}"/>
    <cellStyle name="Normal 5 5 2 7" xfId="21009" xr:uid="{00000000-0005-0000-0000-0000F0520000}"/>
    <cellStyle name="Normal 5 5 2 7 2" xfId="21010" xr:uid="{00000000-0005-0000-0000-0000F1520000}"/>
    <cellStyle name="Normal 5 5 2 7 3" xfId="21011" xr:uid="{00000000-0005-0000-0000-0000F2520000}"/>
    <cellStyle name="Normal 5 5 3" xfId="21012" xr:uid="{00000000-0005-0000-0000-0000F3520000}"/>
    <cellStyle name="Normal 5 5 4" xfId="21013" xr:uid="{00000000-0005-0000-0000-0000F4520000}"/>
    <cellStyle name="Normal 5 5 5" xfId="21014" xr:uid="{00000000-0005-0000-0000-0000F5520000}"/>
    <cellStyle name="Normal 5 5 6" xfId="21015" xr:uid="{00000000-0005-0000-0000-0000F6520000}"/>
    <cellStyle name="Normal 5 5 7" xfId="21016" xr:uid="{00000000-0005-0000-0000-0000F7520000}"/>
    <cellStyle name="Normal 5 5 8" xfId="21017" xr:uid="{00000000-0005-0000-0000-0000F8520000}"/>
    <cellStyle name="Normal 5 5 8 2" xfId="21018" xr:uid="{00000000-0005-0000-0000-0000F9520000}"/>
    <cellStyle name="Normal 5 5 8 3" xfId="21019" xr:uid="{00000000-0005-0000-0000-0000FA520000}"/>
    <cellStyle name="Normal 5 5 9" xfId="21020" xr:uid="{00000000-0005-0000-0000-0000FB520000}"/>
    <cellStyle name="Normal 5 5 9 2" xfId="21021" xr:uid="{00000000-0005-0000-0000-0000FC520000}"/>
    <cellStyle name="Normal 5 5 9 3" xfId="21022" xr:uid="{00000000-0005-0000-0000-0000FD520000}"/>
    <cellStyle name="Normal 5 6" xfId="21023" xr:uid="{00000000-0005-0000-0000-0000FE520000}"/>
    <cellStyle name="Normal 5 6 10" xfId="21024" xr:uid="{00000000-0005-0000-0000-0000FF520000}"/>
    <cellStyle name="Normal 5 6 10 2" xfId="21025" xr:uid="{00000000-0005-0000-0000-000000530000}"/>
    <cellStyle name="Normal 5 6 10 3" xfId="21026" xr:uid="{00000000-0005-0000-0000-000001530000}"/>
    <cellStyle name="Normal 5 6 11" xfId="21027" xr:uid="{00000000-0005-0000-0000-000002530000}"/>
    <cellStyle name="Normal 5 6 11 2" xfId="21028" xr:uid="{00000000-0005-0000-0000-000003530000}"/>
    <cellStyle name="Normal 5 6 11 3" xfId="21029" xr:uid="{00000000-0005-0000-0000-000004530000}"/>
    <cellStyle name="Normal 5 6 12" xfId="21030" xr:uid="{00000000-0005-0000-0000-000005530000}"/>
    <cellStyle name="Normal 5 6 12 2" xfId="21031" xr:uid="{00000000-0005-0000-0000-000006530000}"/>
    <cellStyle name="Normal 5 6 12 3" xfId="21032" xr:uid="{00000000-0005-0000-0000-000007530000}"/>
    <cellStyle name="Normal 5 6 13" xfId="21033" xr:uid="{00000000-0005-0000-0000-000008530000}"/>
    <cellStyle name="Normal 5 6 13 2" xfId="21034" xr:uid="{00000000-0005-0000-0000-000009530000}"/>
    <cellStyle name="Normal 5 6 13 3" xfId="21035" xr:uid="{00000000-0005-0000-0000-00000A530000}"/>
    <cellStyle name="Normal 5 6 14" xfId="21036" xr:uid="{00000000-0005-0000-0000-00000B530000}"/>
    <cellStyle name="Normal 5 6 15" xfId="21037" xr:uid="{00000000-0005-0000-0000-00000C530000}"/>
    <cellStyle name="Normal 5 6 2" xfId="21038" xr:uid="{00000000-0005-0000-0000-00000D530000}"/>
    <cellStyle name="Normal 5 6 2 2" xfId="21039" xr:uid="{00000000-0005-0000-0000-00000E530000}"/>
    <cellStyle name="Normal 5 6 2 2 2" xfId="21040" xr:uid="{00000000-0005-0000-0000-00000F530000}"/>
    <cellStyle name="Normal 5 6 2 2 3" xfId="21041" xr:uid="{00000000-0005-0000-0000-000010530000}"/>
    <cellStyle name="Normal 5 6 2 3" xfId="21042" xr:uid="{00000000-0005-0000-0000-000011530000}"/>
    <cellStyle name="Normal 5 6 2 3 2" xfId="21043" xr:uid="{00000000-0005-0000-0000-000012530000}"/>
    <cellStyle name="Normal 5 6 2 3 3" xfId="21044" xr:uid="{00000000-0005-0000-0000-000013530000}"/>
    <cellStyle name="Normal 5 6 2 4" xfId="21045" xr:uid="{00000000-0005-0000-0000-000014530000}"/>
    <cellStyle name="Normal 5 6 2 4 2" xfId="21046" xr:uid="{00000000-0005-0000-0000-000015530000}"/>
    <cellStyle name="Normal 5 6 2 4 3" xfId="21047" xr:uid="{00000000-0005-0000-0000-000016530000}"/>
    <cellStyle name="Normal 5 6 2 5" xfId="21048" xr:uid="{00000000-0005-0000-0000-000017530000}"/>
    <cellStyle name="Normal 5 6 2 5 2" xfId="21049" xr:uid="{00000000-0005-0000-0000-000018530000}"/>
    <cellStyle name="Normal 5 6 2 5 3" xfId="21050" xr:uid="{00000000-0005-0000-0000-000019530000}"/>
    <cellStyle name="Normal 5 6 2 6" xfId="21051" xr:uid="{00000000-0005-0000-0000-00001A530000}"/>
    <cellStyle name="Normal 5 6 2 6 2" xfId="21052" xr:uid="{00000000-0005-0000-0000-00001B530000}"/>
    <cellStyle name="Normal 5 6 2 6 3" xfId="21053" xr:uid="{00000000-0005-0000-0000-00001C530000}"/>
    <cellStyle name="Normal 5 6 2 7" xfId="21054" xr:uid="{00000000-0005-0000-0000-00001D530000}"/>
    <cellStyle name="Normal 5 6 2 7 2" xfId="21055" xr:uid="{00000000-0005-0000-0000-00001E530000}"/>
    <cellStyle name="Normal 5 6 2 7 3" xfId="21056" xr:uid="{00000000-0005-0000-0000-00001F530000}"/>
    <cellStyle name="Normal 5 6 3" xfId="21057" xr:uid="{00000000-0005-0000-0000-000020530000}"/>
    <cellStyle name="Normal 5 6 4" xfId="21058" xr:uid="{00000000-0005-0000-0000-000021530000}"/>
    <cellStyle name="Normal 5 6 5" xfId="21059" xr:uid="{00000000-0005-0000-0000-000022530000}"/>
    <cellStyle name="Normal 5 6 6" xfId="21060" xr:uid="{00000000-0005-0000-0000-000023530000}"/>
    <cellStyle name="Normal 5 6 7" xfId="21061" xr:uid="{00000000-0005-0000-0000-000024530000}"/>
    <cellStyle name="Normal 5 6 8" xfId="21062" xr:uid="{00000000-0005-0000-0000-000025530000}"/>
    <cellStyle name="Normal 5 6 8 2" xfId="21063" xr:uid="{00000000-0005-0000-0000-000026530000}"/>
    <cellStyle name="Normal 5 6 8 3" xfId="21064" xr:uid="{00000000-0005-0000-0000-000027530000}"/>
    <cellStyle name="Normal 5 6 9" xfId="21065" xr:uid="{00000000-0005-0000-0000-000028530000}"/>
    <cellStyle name="Normal 5 6 9 2" xfId="21066" xr:uid="{00000000-0005-0000-0000-000029530000}"/>
    <cellStyle name="Normal 5 6 9 3" xfId="21067" xr:uid="{00000000-0005-0000-0000-00002A530000}"/>
    <cellStyle name="Normal 5 7" xfId="21068" xr:uid="{00000000-0005-0000-0000-00002B530000}"/>
    <cellStyle name="Normal 5 7 10" xfId="21069" xr:uid="{00000000-0005-0000-0000-00002C530000}"/>
    <cellStyle name="Normal 5 7 10 2" xfId="21070" xr:uid="{00000000-0005-0000-0000-00002D530000}"/>
    <cellStyle name="Normal 5 7 10 3" xfId="21071" xr:uid="{00000000-0005-0000-0000-00002E530000}"/>
    <cellStyle name="Normal 5 7 11" xfId="21072" xr:uid="{00000000-0005-0000-0000-00002F530000}"/>
    <cellStyle name="Normal 5 7 11 2" xfId="21073" xr:uid="{00000000-0005-0000-0000-000030530000}"/>
    <cellStyle name="Normal 5 7 11 3" xfId="21074" xr:uid="{00000000-0005-0000-0000-000031530000}"/>
    <cellStyle name="Normal 5 7 12" xfId="21075" xr:uid="{00000000-0005-0000-0000-000032530000}"/>
    <cellStyle name="Normal 5 7 12 2" xfId="21076" xr:uid="{00000000-0005-0000-0000-000033530000}"/>
    <cellStyle name="Normal 5 7 12 3" xfId="21077" xr:uid="{00000000-0005-0000-0000-000034530000}"/>
    <cellStyle name="Normal 5 7 13" xfId="21078" xr:uid="{00000000-0005-0000-0000-000035530000}"/>
    <cellStyle name="Normal 5 7 13 2" xfId="21079" xr:uid="{00000000-0005-0000-0000-000036530000}"/>
    <cellStyle name="Normal 5 7 13 3" xfId="21080" xr:uid="{00000000-0005-0000-0000-000037530000}"/>
    <cellStyle name="Normal 5 7 14" xfId="21081" xr:uid="{00000000-0005-0000-0000-000038530000}"/>
    <cellStyle name="Normal 5 7 15" xfId="21082" xr:uid="{00000000-0005-0000-0000-000039530000}"/>
    <cellStyle name="Normal 5 7 2" xfId="21083" xr:uid="{00000000-0005-0000-0000-00003A530000}"/>
    <cellStyle name="Normal 5 7 2 2" xfId="21084" xr:uid="{00000000-0005-0000-0000-00003B530000}"/>
    <cellStyle name="Normal 5 7 2 2 2" xfId="21085" xr:uid="{00000000-0005-0000-0000-00003C530000}"/>
    <cellStyle name="Normal 5 7 2 2 3" xfId="21086" xr:uid="{00000000-0005-0000-0000-00003D530000}"/>
    <cellStyle name="Normal 5 7 2 3" xfId="21087" xr:uid="{00000000-0005-0000-0000-00003E530000}"/>
    <cellStyle name="Normal 5 7 2 3 2" xfId="21088" xr:uid="{00000000-0005-0000-0000-00003F530000}"/>
    <cellStyle name="Normal 5 7 2 3 3" xfId="21089" xr:uid="{00000000-0005-0000-0000-000040530000}"/>
    <cellStyle name="Normal 5 7 2 4" xfId="21090" xr:uid="{00000000-0005-0000-0000-000041530000}"/>
    <cellStyle name="Normal 5 7 2 4 2" xfId="21091" xr:uid="{00000000-0005-0000-0000-000042530000}"/>
    <cellStyle name="Normal 5 7 2 4 3" xfId="21092" xr:uid="{00000000-0005-0000-0000-000043530000}"/>
    <cellStyle name="Normal 5 7 2 5" xfId="21093" xr:uid="{00000000-0005-0000-0000-000044530000}"/>
    <cellStyle name="Normal 5 7 2 5 2" xfId="21094" xr:uid="{00000000-0005-0000-0000-000045530000}"/>
    <cellStyle name="Normal 5 7 2 5 3" xfId="21095" xr:uid="{00000000-0005-0000-0000-000046530000}"/>
    <cellStyle name="Normal 5 7 2 6" xfId="21096" xr:uid="{00000000-0005-0000-0000-000047530000}"/>
    <cellStyle name="Normal 5 7 2 6 2" xfId="21097" xr:uid="{00000000-0005-0000-0000-000048530000}"/>
    <cellStyle name="Normal 5 7 2 6 3" xfId="21098" xr:uid="{00000000-0005-0000-0000-000049530000}"/>
    <cellStyle name="Normal 5 7 2 7" xfId="21099" xr:uid="{00000000-0005-0000-0000-00004A530000}"/>
    <cellStyle name="Normal 5 7 2 7 2" xfId="21100" xr:uid="{00000000-0005-0000-0000-00004B530000}"/>
    <cellStyle name="Normal 5 7 2 7 3" xfId="21101" xr:uid="{00000000-0005-0000-0000-00004C530000}"/>
    <cellStyle name="Normal 5 7 3" xfId="21102" xr:uid="{00000000-0005-0000-0000-00004D530000}"/>
    <cellStyle name="Normal 5 7 4" xfId="21103" xr:uid="{00000000-0005-0000-0000-00004E530000}"/>
    <cellStyle name="Normal 5 7 5" xfId="21104" xr:uid="{00000000-0005-0000-0000-00004F530000}"/>
    <cellStyle name="Normal 5 7 6" xfId="21105" xr:uid="{00000000-0005-0000-0000-000050530000}"/>
    <cellStyle name="Normal 5 7 7" xfId="21106" xr:uid="{00000000-0005-0000-0000-000051530000}"/>
    <cellStyle name="Normal 5 7 8" xfId="21107" xr:uid="{00000000-0005-0000-0000-000052530000}"/>
    <cellStyle name="Normal 5 7 8 2" xfId="21108" xr:uid="{00000000-0005-0000-0000-000053530000}"/>
    <cellStyle name="Normal 5 7 8 3" xfId="21109" xr:uid="{00000000-0005-0000-0000-000054530000}"/>
    <cellStyle name="Normal 5 7 9" xfId="21110" xr:uid="{00000000-0005-0000-0000-000055530000}"/>
    <cellStyle name="Normal 5 7 9 2" xfId="21111" xr:uid="{00000000-0005-0000-0000-000056530000}"/>
    <cellStyle name="Normal 5 7 9 3" xfId="21112" xr:uid="{00000000-0005-0000-0000-000057530000}"/>
    <cellStyle name="Normal 5 8" xfId="21113" xr:uid="{00000000-0005-0000-0000-000058530000}"/>
    <cellStyle name="Normal 5 9" xfId="21114" xr:uid="{00000000-0005-0000-0000-000059530000}"/>
    <cellStyle name="Normal 50" xfId="21115" xr:uid="{00000000-0005-0000-0000-00005A530000}"/>
    <cellStyle name="Normal 51" xfId="21116" xr:uid="{00000000-0005-0000-0000-00005B530000}"/>
    <cellStyle name="Normal 52" xfId="21117" xr:uid="{00000000-0005-0000-0000-00005C530000}"/>
    <cellStyle name="Normal 53" xfId="21118" xr:uid="{00000000-0005-0000-0000-00005D530000}"/>
    <cellStyle name="Normal 54" xfId="21119" xr:uid="{00000000-0005-0000-0000-00005E530000}"/>
    <cellStyle name="Normal 55" xfId="21120" xr:uid="{00000000-0005-0000-0000-00005F530000}"/>
    <cellStyle name="Normal 56" xfId="21121" xr:uid="{00000000-0005-0000-0000-000060530000}"/>
    <cellStyle name="Normal 57" xfId="21122" xr:uid="{00000000-0005-0000-0000-000061530000}"/>
    <cellStyle name="Normal 57 10" xfId="21123" xr:uid="{00000000-0005-0000-0000-000062530000}"/>
    <cellStyle name="Normal 57 2" xfId="21124" xr:uid="{00000000-0005-0000-0000-000063530000}"/>
    <cellStyle name="Normal 57 2 2" xfId="21125" xr:uid="{00000000-0005-0000-0000-000064530000}"/>
    <cellStyle name="Normal 57 2 3" xfId="21126" xr:uid="{00000000-0005-0000-0000-000065530000}"/>
    <cellStyle name="Normal 57 3" xfId="21127" xr:uid="{00000000-0005-0000-0000-000066530000}"/>
    <cellStyle name="Normal 57 3 2" xfId="21128" xr:uid="{00000000-0005-0000-0000-000067530000}"/>
    <cellStyle name="Normal 57 3 3" xfId="21129" xr:uid="{00000000-0005-0000-0000-000068530000}"/>
    <cellStyle name="Normal 57 4" xfId="21130" xr:uid="{00000000-0005-0000-0000-000069530000}"/>
    <cellStyle name="Normal 57 4 2" xfId="21131" xr:uid="{00000000-0005-0000-0000-00006A530000}"/>
    <cellStyle name="Normal 57 4 3" xfId="21132" xr:uid="{00000000-0005-0000-0000-00006B530000}"/>
    <cellStyle name="Normal 57 5" xfId="21133" xr:uid="{00000000-0005-0000-0000-00006C530000}"/>
    <cellStyle name="Normal 57 5 2" xfId="21134" xr:uid="{00000000-0005-0000-0000-00006D530000}"/>
    <cellStyle name="Normal 57 5 3" xfId="21135" xr:uid="{00000000-0005-0000-0000-00006E530000}"/>
    <cellStyle name="Normal 57 6" xfId="21136" xr:uid="{00000000-0005-0000-0000-00006F530000}"/>
    <cellStyle name="Normal 57 6 2" xfId="21137" xr:uid="{00000000-0005-0000-0000-000070530000}"/>
    <cellStyle name="Normal 57 6 3" xfId="21138" xr:uid="{00000000-0005-0000-0000-000071530000}"/>
    <cellStyle name="Normal 57 7" xfId="21139" xr:uid="{00000000-0005-0000-0000-000072530000}"/>
    <cellStyle name="Normal 57 7 2" xfId="21140" xr:uid="{00000000-0005-0000-0000-000073530000}"/>
    <cellStyle name="Normal 57 7 3" xfId="21141" xr:uid="{00000000-0005-0000-0000-000074530000}"/>
    <cellStyle name="Normal 57 8" xfId="21142" xr:uid="{00000000-0005-0000-0000-000075530000}"/>
    <cellStyle name="Normal 57 9" xfId="21143" xr:uid="{00000000-0005-0000-0000-000076530000}"/>
    <cellStyle name="Normal 58" xfId="21144" xr:uid="{00000000-0005-0000-0000-000077530000}"/>
    <cellStyle name="Normal 59" xfId="21145" xr:uid="{00000000-0005-0000-0000-000078530000}"/>
    <cellStyle name="Normal 59 10" xfId="21146" xr:uid="{00000000-0005-0000-0000-000079530000}"/>
    <cellStyle name="Normal 59 2" xfId="21147" xr:uid="{00000000-0005-0000-0000-00007A530000}"/>
    <cellStyle name="Normal 59 2 2" xfId="21148" xr:uid="{00000000-0005-0000-0000-00007B530000}"/>
    <cellStyle name="Normal 59 2 3" xfId="21149" xr:uid="{00000000-0005-0000-0000-00007C530000}"/>
    <cellStyle name="Normal 59 3" xfId="21150" xr:uid="{00000000-0005-0000-0000-00007D530000}"/>
    <cellStyle name="Normal 59 3 2" xfId="21151" xr:uid="{00000000-0005-0000-0000-00007E530000}"/>
    <cellStyle name="Normal 59 3 3" xfId="21152" xr:uid="{00000000-0005-0000-0000-00007F530000}"/>
    <cellStyle name="Normal 59 4" xfId="21153" xr:uid="{00000000-0005-0000-0000-000080530000}"/>
    <cellStyle name="Normal 59 4 2" xfId="21154" xr:uid="{00000000-0005-0000-0000-000081530000}"/>
    <cellStyle name="Normal 59 4 3" xfId="21155" xr:uid="{00000000-0005-0000-0000-000082530000}"/>
    <cellStyle name="Normal 59 5" xfId="21156" xr:uid="{00000000-0005-0000-0000-000083530000}"/>
    <cellStyle name="Normal 59 5 2" xfId="21157" xr:uid="{00000000-0005-0000-0000-000084530000}"/>
    <cellStyle name="Normal 59 5 3" xfId="21158" xr:uid="{00000000-0005-0000-0000-000085530000}"/>
    <cellStyle name="Normal 59 6" xfId="21159" xr:uid="{00000000-0005-0000-0000-000086530000}"/>
    <cellStyle name="Normal 59 6 2" xfId="21160" xr:uid="{00000000-0005-0000-0000-000087530000}"/>
    <cellStyle name="Normal 59 6 3" xfId="21161" xr:uid="{00000000-0005-0000-0000-000088530000}"/>
    <cellStyle name="Normal 59 7" xfId="21162" xr:uid="{00000000-0005-0000-0000-000089530000}"/>
    <cellStyle name="Normal 59 7 2" xfId="21163" xr:uid="{00000000-0005-0000-0000-00008A530000}"/>
    <cellStyle name="Normal 59 7 3" xfId="21164" xr:uid="{00000000-0005-0000-0000-00008B530000}"/>
    <cellStyle name="Normal 59 8" xfId="21165" xr:uid="{00000000-0005-0000-0000-00008C530000}"/>
    <cellStyle name="Normal 59 9" xfId="21166" xr:uid="{00000000-0005-0000-0000-00008D530000}"/>
    <cellStyle name="Normal 6" xfId="21167" xr:uid="{00000000-0005-0000-0000-00008E530000}"/>
    <cellStyle name="Normal 6 10" xfId="21168" xr:uid="{00000000-0005-0000-0000-00008F530000}"/>
    <cellStyle name="Normal 6 10 2" xfId="21169" xr:uid="{00000000-0005-0000-0000-000090530000}"/>
    <cellStyle name="Normal 6 10 3" xfId="21170" xr:uid="{00000000-0005-0000-0000-000091530000}"/>
    <cellStyle name="Normal 6 10 4" xfId="21171" xr:uid="{00000000-0005-0000-0000-000092530000}"/>
    <cellStyle name="Normal 6 10 5" xfId="21172" xr:uid="{00000000-0005-0000-0000-000093530000}"/>
    <cellStyle name="Normal 6 10 6" xfId="21173" xr:uid="{00000000-0005-0000-0000-000094530000}"/>
    <cellStyle name="Normal 6 10 7" xfId="21174" xr:uid="{00000000-0005-0000-0000-000095530000}"/>
    <cellStyle name="Normal 6 10 8" xfId="21175" xr:uid="{00000000-0005-0000-0000-000096530000}"/>
    <cellStyle name="Normal 6 10 9" xfId="21176" xr:uid="{00000000-0005-0000-0000-000097530000}"/>
    <cellStyle name="Normal 6 11" xfId="21177" xr:uid="{00000000-0005-0000-0000-000098530000}"/>
    <cellStyle name="Normal 6 12" xfId="21178" xr:uid="{00000000-0005-0000-0000-000099530000}"/>
    <cellStyle name="Normal 6 12 2" xfId="21179" xr:uid="{00000000-0005-0000-0000-00009A530000}"/>
    <cellStyle name="Normal 6 12 3" xfId="21180" xr:uid="{00000000-0005-0000-0000-00009B530000}"/>
    <cellStyle name="Normal 6 13" xfId="21181" xr:uid="{00000000-0005-0000-0000-00009C530000}"/>
    <cellStyle name="Normal 6 13 2" xfId="21182" xr:uid="{00000000-0005-0000-0000-00009D530000}"/>
    <cellStyle name="Normal 6 13 3" xfId="21183" xr:uid="{00000000-0005-0000-0000-00009E530000}"/>
    <cellStyle name="Normal 6 14" xfId="21184" xr:uid="{00000000-0005-0000-0000-00009F530000}"/>
    <cellStyle name="Normal 6 14 2" xfId="21185" xr:uid="{00000000-0005-0000-0000-0000A0530000}"/>
    <cellStyle name="Normal 6 14 3" xfId="21186" xr:uid="{00000000-0005-0000-0000-0000A1530000}"/>
    <cellStyle name="Normal 6 15" xfId="21187" xr:uid="{00000000-0005-0000-0000-0000A2530000}"/>
    <cellStyle name="Normal 6 15 2" xfId="21188" xr:uid="{00000000-0005-0000-0000-0000A3530000}"/>
    <cellStyle name="Normal 6 15 3" xfId="21189" xr:uid="{00000000-0005-0000-0000-0000A4530000}"/>
    <cellStyle name="Normal 6 16" xfId="21190" xr:uid="{00000000-0005-0000-0000-0000A5530000}"/>
    <cellStyle name="Normal 6 16 2" xfId="21191" xr:uid="{00000000-0005-0000-0000-0000A6530000}"/>
    <cellStyle name="Normal 6 16 3" xfId="21192" xr:uid="{00000000-0005-0000-0000-0000A7530000}"/>
    <cellStyle name="Normal 6 17" xfId="30275" xr:uid="{00000000-0005-0000-0000-0000A8530000}"/>
    <cellStyle name="Normal 6 18" xfId="30554" xr:uid="{00000000-0005-0000-0000-0000A9530000}"/>
    <cellStyle name="Normal 6 2" xfId="21193" xr:uid="{00000000-0005-0000-0000-0000AA530000}"/>
    <cellStyle name="Normal 6 2 10" xfId="21194" xr:uid="{00000000-0005-0000-0000-0000AB530000}"/>
    <cellStyle name="Normal 6 2 10 2" xfId="21195" xr:uid="{00000000-0005-0000-0000-0000AC530000}"/>
    <cellStyle name="Normal 6 2 10 3" xfId="21196" xr:uid="{00000000-0005-0000-0000-0000AD530000}"/>
    <cellStyle name="Normal 6 2 11" xfId="21197" xr:uid="{00000000-0005-0000-0000-0000AE530000}"/>
    <cellStyle name="Normal 6 2 11 2" xfId="21198" xr:uid="{00000000-0005-0000-0000-0000AF530000}"/>
    <cellStyle name="Normal 6 2 11 3" xfId="21199" xr:uid="{00000000-0005-0000-0000-0000B0530000}"/>
    <cellStyle name="Normal 6 2 12" xfId="21200" xr:uid="{00000000-0005-0000-0000-0000B1530000}"/>
    <cellStyle name="Normal 6 2 12 2" xfId="21201" xr:uid="{00000000-0005-0000-0000-0000B2530000}"/>
    <cellStyle name="Normal 6 2 12 3" xfId="21202" xr:uid="{00000000-0005-0000-0000-0000B3530000}"/>
    <cellStyle name="Normal 6 2 13" xfId="21203" xr:uid="{00000000-0005-0000-0000-0000B4530000}"/>
    <cellStyle name="Normal 6 2 13 2" xfId="21204" xr:uid="{00000000-0005-0000-0000-0000B5530000}"/>
    <cellStyle name="Normal 6 2 13 3" xfId="21205" xr:uid="{00000000-0005-0000-0000-0000B6530000}"/>
    <cellStyle name="Normal 6 2 14" xfId="21206" xr:uid="{00000000-0005-0000-0000-0000B7530000}"/>
    <cellStyle name="Normal 6 2 15" xfId="21207" xr:uid="{00000000-0005-0000-0000-0000B8530000}"/>
    <cellStyle name="Normal 6 2 16" xfId="30555" xr:uid="{00000000-0005-0000-0000-0000B9530000}"/>
    <cellStyle name="Normal 6 2 2" xfId="21208" xr:uid="{00000000-0005-0000-0000-0000BA530000}"/>
    <cellStyle name="Normal 6 2 2 2" xfId="21209" xr:uid="{00000000-0005-0000-0000-0000BB530000}"/>
    <cellStyle name="Normal 6 2 2 2 2" xfId="21210" xr:uid="{00000000-0005-0000-0000-0000BC530000}"/>
    <cellStyle name="Normal 6 2 2 2 3" xfId="21211" xr:uid="{00000000-0005-0000-0000-0000BD530000}"/>
    <cellStyle name="Normal 6 2 2 3" xfId="21212" xr:uid="{00000000-0005-0000-0000-0000BE530000}"/>
    <cellStyle name="Normal 6 2 2 3 2" xfId="21213" xr:uid="{00000000-0005-0000-0000-0000BF530000}"/>
    <cellStyle name="Normal 6 2 2 3 3" xfId="21214" xr:uid="{00000000-0005-0000-0000-0000C0530000}"/>
    <cellStyle name="Normal 6 2 2 4" xfId="21215" xr:uid="{00000000-0005-0000-0000-0000C1530000}"/>
    <cellStyle name="Normal 6 2 2 4 2" xfId="21216" xr:uid="{00000000-0005-0000-0000-0000C2530000}"/>
    <cellStyle name="Normal 6 2 2 4 3" xfId="21217" xr:uid="{00000000-0005-0000-0000-0000C3530000}"/>
    <cellStyle name="Normal 6 2 2 5" xfId="21218" xr:uid="{00000000-0005-0000-0000-0000C4530000}"/>
    <cellStyle name="Normal 6 2 2 5 2" xfId="21219" xr:uid="{00000000-0005-0000-0000-0000C5530000}"/>
    <cellStyle name="Normal 6 2 2 5 3" xfId="21220" xr:uid="{00000000-0005-0000-0000-0000C6530000}"/>
    <cellStyle name="Normal 6 2 2 6" xfId="21221" xr:uid="{00000000-0005-0000-0000-0000C7530000}"/>
    <cellStyle name="Normal 6 2 2 6 2" xfId="21222" xr:uid="{00000000-0005-0000-0000-0000C8530000}"/>
    <cellStyle name="Normal 6 2 2 6 3" xfId="21223" xr:uid="{00000000-0005-0000-0000-0000C9530000}"/>
    <cellStyle name="Normal 6 2 2 7" xfId="21224" xr:uid="{00000000-0005-0000-0000-0000CA530000}"/>
    <cellStyle name="Normal 6 2 2 7 2" xfId="21225" xr:uid="{00000000-0005-0000-0000-0000CB530000}"/>
    <cellStyle name="Normal 6 2 2 7 3" xfId="21226" xr:uid="{00000000-0005-0000-0000-0000CC530000}"/>
    <cellStyle name="Normal 6 2 3" xfId="21227" xr:uid="{00000000-0005-0000-0000-0000CD530000}"/>
    <cellStyle name="Normal 6 2 4" xfId="21228" xr:uid="{00000000-0005-0000-0000-0000CE530000}"/>
    <cellStyle name="Normal 6 2 5" xfId="21229" xr:uid="{00000000-0005-0000-0000-0000CF530000}"/>
    <cellStyle name="Normal 6 2 6" xfId="21230" xr:uid="{00000000-0005-0000-0000-0000D0530000}"/>
    <cellStyle name="Normal 6 2 7" xfId="21231" xr:uid="{00000000-0005-0000-0000-0000D1530000}"/>
    <cellStyle name="Normal 6 2 8" xfId="21232" xr:uid="{00000000-0005-0000-0000-0000D2530000}"/>
    <cellStyle name="Normal 6 2 8 2" xfId="21233" xr:uid="{00000000-0005-0000-0000-0000D3530000}"/>
    <cellStyle name="Normal 6 2 8 3" xfId="21234" xr:uid="{00000000-0005-0000-0000-0000D4530000}"/>
    <cellStyle name="Normal 6 2 9" xfId="21235" xr:uid="{00000000-0005-0000-0000-0000D5530000}"/>
    <cellStyle name="Normal 6 2 9 2" xfId="21236" xr:uid="{00000000-0005-0000-0000-0000D6530000}"/>
    <cellStyle name="Normal 6 2 9 3" xfId="21237" xr:uid="{00000000-0005-0000-0000-0000D7530000}"/>
    <cellStyle name="Normal 6 3" xfId="21238" xr:uid="{00000000-0005-0000-0000-0000D8530000}"/>
    <cellStyle name="Normal 6 3 10" xfId="21239" xr:uid="{00000000-0005-0000-0000-0000D9530000}"/>
    <cellStyle name="Normal 6 3 10 2" xfId="21240" xr:uid="{00000000-0005-0000-0000-0000DA530000}"/>
    <cellStyle name="Normal 6 3 10 3" xfId="21241" xr:uid="{00000000-0005-0000-0000-0000DB530000}"/>
    <cellStyle name="Normal 6 3 11" xfId="21242" xr:uid="{00000000-0005-0000-0000-0000DC530000}"/>
    <cellStyle name="Normal 6 3 11 2" xfId="21243" xr:uid="{00000000-0005-0000-0000-0000DD530000}"/>
    <cellStyle name="Normal 6 3 11 3" xfId="21244" xr:uid="{00000000-0005-0000-0000-0000DE530000}"/>
    <cellStyle name="Normal 6 3 12" xfId="21245" xr:uid="{00000000-0005-0000-0000-0000DF530000}"/>
    <cellStyle name="Normal 6 3 12 2" xfId="21246" xr:uid="{00000000-0005-0000-0000-0000E0530000}"/>
    <cellStyle name="Normal 6 3 12 3" xfId="21247" xr:uid="{00000000-0005-0000-0000-0000E1530000}"/>
    <cellStyle name="Normal 6 3 13" xfId="21248" xr:uid="{00000000-0005-0000-0000-0000E2530000}"/>
    <cellStyle name="Normal 6 3 13 2" xfId="21249" xr:uid="{00000000-0005-0000-0000-0000E3530000}"/>
    <cellStyle name="Normal 6 3 13 3" xfId="21250" xr:uid="{00000000-0005-0000-0000-0000E4530000}"/>
    <cellStyle name="Normal 6 3 14" xfId="21251" xr:uid="{00000000-0005-0000-0000-0000E5530000}"/>
    <cellStyle name="Normal 6 3 15" xfId="21252" xr:uid="{00000000-0005-0000-0000-0000E6530000}"/>
    <cellStyle name="Normal 6 3 2" xfId="21253" xr:uid="{00000000-0005-0000-0000-0000E7530000}"/>
    <cellStyle name="Normal 6 3 2 2" xfId="21254" xr:uid="{00000000-0005-0000-0000-0000E8530000}"/>
    <cellStyle name="Normal 6 3 2 2 2" xfId="21255" xr:uid="{00000000-0005-0000-0000-0000E9530000}"/>
    <cellStyle name="Normal 6 3 2 2 3" xfId="21256" xr:uid="{00000000-0005-0000-0000-0000EA530000}"/>
    <cellStyle name="Normal 6 3 2 3" xfId="21257" xr:uid="{00000000-0005-0000-0000-0000EB530000}"/>
    <cellStyle name="Normal 6 3 2 3 2" xfId="21258" xr:uid="{00000000-0005-0000-0000-0000EC530000}"/>
    <cellStyle name="Normal 6 3 2 3 3" xfId="21259" xr:uid="{00000000-0005-0000-0000-0000ED530000}"/>
    <cellStyle name="Normal 6 3 2 4" xfId="21260" xr:uid="{00000000-0005-0000-0000-0000EE530000}"/>
    <cellStyle name="Normal 6 3 2 4 2" xfId="21261" xr:uid="{00000000-0005-0000-0000-0000EF530000}"/>
    <cellStyle name="Normal 6 3 2 4 3" xfId="21262" xr:uid="{00000000-0005-0000-0000-0000F0530000}"/>
    <cellStyle name="Normal 6 3 2 5" xfId="21263" xr:uid="{00000000-0005-0000-0000-0000F1530000}"/>
    <cellStyle name="Normal 6 3 2 5 2" xfId="21264" xr:uid="{00000000-0005-0000-0000-0000F2530000}"/>
    <cellStyle name="Normal 6 3 2 5 3" xfId="21265" xr:uid="{00000000-0005-0000-0000-0000F3530000}"/>
    <cellStyle name="Normal 6 3 2 6" xfId="21266" xr:uid="{00000000-0005-0000-0000-0000F4530000}"/>
    <cellStyle name="Normal 6 3 2 6 2" xfId="21267" xr:uid="{00000000-0005-0000-0000-0000F5530000}"/>
    <cellStyle name="Normal 6 3 2 6 3" xfId="21268" xr:uid="{00000000-0005-0000-0000-0000F6530000}"/>
    <cellStyle name="Normal 6 3 2 7" xfId="21269" xr:uid="{00000000-0005-0000-0000-0000F7530000}"/>
    <cellStyle name="Normal 6 3 2 7 2" xfId="21270" xr:uid="{00000000-0005-0000-0000-0000F8530000}"/>
    <cellStyle name="Normal 6 3 2 7 3" xfId="21271" xr:uid="{00000000-0005-0000-0000-0000F9530000}"/>
    <cellStyle name="Normal 6 3 3" xfId="21272" xr:uid="{00000000-0005-0000-0000-0000FA530000}"/>
    <cellStyle name="Normal 6 3 4" xfId="21273" xr:uid="{00000000-0005-0000-0000-0000FB530000}"/>
    <cellStyle name="Normal 6 3 5" xfId="21274" xr:uid="{00000000-0005-0000-0000-0000FC530000}"/>
    <cellStyle name="Normal 6 3 6" xfId="21275" xr:uid="{00000000-0005-0000-0000-0000FD530000}"/>
    <cellStyle name="Normal 6 3 7" xfId="21276" xr:uid="{00000000-0005-0000-0000-0000FE530000}"/>
    <cellStyle name="Normal 6 3 8" xfId="21277" xr:uid="{00000000-0005-0000-0000-0000FF530000}"/>
    <cellStyle name="Normal 6 3 8 2" xfId="21278" xr:uid="{00000000-0005-0000-0000-000000540000}"/>
    <cellStyle name="Normal 6 3 8 3" xfId="21279" xr:uid="{00000000-0005-0000-0000-000001540000}"/>
    <cellStyle name="Normal 6 3 9" xfId="21280" xr:uid="{00000000-0005-0000-0000-000002540000}"/>
    <cellStyle name="Normal 6 3 9 2" xfId="21281" xr:uid="{00000000-0005-0000-0000-000003540000}"/>
    <cellStyle name="Normal 6 3 9 3" xfId="21282" xr:uid="{00000000-0005-0000-0000-000004540000}"/>
    <cellStyle name="Normal 6 4" xfId="21283" xr:uid="{00000000-0005-0000-0000-000005540000}"/>
    <cellStyle name="Normal 6 4 10" xfId="21284" xr:uid="{00000000-0005-0000-0000-000006540000}"/>
    <cellStyle name="Normal 6 4 10 2" xfId="21285" xr:uid="{00000000-0005-0000-0000-000007540000}"/>
    <cellStyle name="Normal 6 4 10 3" xfId="21286" xr:uid="{00000000-0005-0000-0000-000008540000}"/>
    <cellStyle name="Normal 6 4 11" xfId="21287" xr:uid="{00000000-0005-0000-0000-000009540000}"/>
    <cellStyle name="Normal 6 4 11 2" xfId="21288" xr:uid="{00000000-0005-0000-0000-00000A540000}"/>
    <cellStyle name="Normal 6 4 11 3" xfId="21289" xr:uid="{00000000-0005-0000-0000-00000B540000}"/>
    <cellStyle name="Normal 6 4 12" xfId="21290" xr:uid="{00000000-0005-0000-0000-00000C540000}"/>
    <cellStyle name="Normal 6 4 12 2" xfId="21291" xr:uid="{00000000-0005-0000-0000-00000D540000}"/>
    <cellStyle name="Normal 6 4 12 3" xfId="21292" xr:uid="{00000000-0005-0000-0000-00000E540000}"/>
    <cellStyle name="Normal 6 4 13" xfId="21293" xr:uid="{00000000-0005-0000-0000-00000F540000}"/>
    <cellStyle name="Normal 6 4 13 2" xfId="21294" xr:uid="{00000000-0005-0000-0000-000010540000}"/>
    <cellStyle name="Normal 6 4 13 3" xfId="21295" xr:uid="{00000000-0005-0000-0000-000011540000}"/>
    <cellStyle name="Normal 6 4 14" xfId="21296" xr:uid="{00000000-0005-0000-0000-000012540000}"/>
    <cellStyle name="Normal 6 4 15" xfId="21297" xr:uid="{00000000-0005-0000-0000-000013540000}"/>
    <cellStyle name="Normal 6 4 2" xfId="21298" xr:uid="{00000000-0005-0000-0000-000014540000}"/>
    <cellStyle name="Normal 6 4 2 2" xfId="21299" xr:uid="{00000000-0005-0000-0000-000015540000}"/>
    <cellStyle name="Normal 6 4 2 2 2" xfId="21300" xr:uid="{00000000-0005-0000-0000-000016540000}"/>
    <cellStyle name="Normal 6 4 2 2 3" xfId="21301" xr:uid="{00000000-0005-0000-0000-000017540000}"/>
    <cellStyle name="Normal 6 4 2 3" xfId="21302" xr:uid="{00000000-0005-0000-0000-000018540000}"/>
    <cellStyle name="Normal 6 4 2 3 2" xfId="21303" xr:uid="{00000000-0005-0000-0000-000019540000}"/>
    <cellStyle name="Normal 6 4 2 3 3" xfId="21304" xr:uid="{00000000-0005-0000-0000-00001A540000}"/>
    <cellStyle name="Normal 6 4 2 4" xfId="21305" xr:uid="{00000000-0005-0000-0000-00001B540000}"/>
    <cellStyle name="Normal 6 4 2 4 2" xfId="21306" xr:uid="{00000000-0005-0000-0000-00001C540000}"/>
    <cellStyle name="Normal 6 4 2 4 3" xfId="21307" xr:uid="{00000000-0005-0000-0000-00001D540000}"/>
    <cellStyle name="Normal 6 4 2 5" xfId="21308" xr:uid="{00000000-0005-0000-0000-00001E540000}"/>
    <cellStyle name="Normal 6 4 2 5 2" xfId="21309" xr:uid="{00000000-0005-0000-0000-00001F540000}"/>
    <cellStyle name="Normal 6 4 2 5 3" xfId="21310" xr:uid="{00000000-0005-0000-0000-000020540000}"/>
    <cellStyle name="Normal 6 4 2 6" xfId="21311" xr:uid="{00000000-0005-0000-0000-000021540000}"/>
    <cellStyle name="Normal 6 4 2 6 2" xfId="21312" xr:uid="{00000000-0005-0000-0000-000022540000}"/>
    <cellStyle name="Normal 6 4 2 6 3" xfId="21313" xr:uid="{00000000-0005-0000-0000-000023540000}"/>
    <cellStyle name="Normal 6 4 2 7" xfId="21314" xr:uid="{00000000-0005-0000-0000-000024540000}"/>
    <cellStyle name="Normal 6 4 2 7 2" xfId="21315" xr:uid="{00000000-0005-0000-0000-000025540000}"/>
    <cellStyle name="Normal 6 4 2 7 3" xfId="21316" xr:uid="{00000000-0005-0000-0000-000026540000}"/>
    <cellStyle name="Normal 6 4 3" xfId="21317" xr:uid="{00000000-0005-0000-0000-000027540000}"/>
    <cellStyle name="Normal 6 4 4" xfId="21318" xr:uid="{00000000-0005-0000-0000-000028540000}"/>
    <cellStyle name="Normal 6 4 5" xfId="21319" xr:uid="{00000000-0005-0000-0000-000029540000}"/>
    <cellStyle name="Normal 6 4 6" xfId="21320" xr:uid="{00000000-0005-0000-0000-00002A540000}"/>
    <cellStyle name="Normal 6 4 7" xfId="21321" xr:uid="{00000000-0005-0000-0000-00002B540000}"/>
    <cellStyle name="Normal 6 4 8" xfId="21322" xr:uid="{00000000-0005-0000-0000-00002C540000}"/>
    <cellStyle name="Normal 6 4 8 2" xfId="21323" xr:uid="{00000000-0005-0000-0000-00002D540000}"/>
    <cellStyle name="Normal 6 4 8 3" xfId="21324" xr:uid="{00000000-0005-0000-0000-00002E540000}"/>
    <cellStyle name="Normal 6 4 9" xfId="21325" xr:uid="{00000000-0005-0000-0000-00002F540000}"/>
    <cellStyle name="Normal 6 4 9 2" xfId="21326" xr:uid="{00000000-0005-0000-0000-000030540000}"/>
    <cellStyle name="Normal 6 4 9 3" xfId="21327" xr:uid="{00000000-0005-0000-0000-000031540000}"/>
    <cellStyle name="Normal 6 5" xfId="21328" xr:uid="{00000000-0005-0000-0000-000032540000}"/>
    <cellStyle name="Normal 6 5 10" xfId="21329" xr:uid="{00000000-0005-0000-0000-000033540000}"/>
    <cellStyle name="Normal 6 5 10 2" xfId="21330" xr:uid="{00000000-0005-0000-0000-000034540000}"/>
    <cellStyle name="Normal 6 5 10 3" xfId="21331" xr:uid="{00000000-0005-0000-0000-000035540000}"/>
    <cellStyle name="Normal 6 5 11" xfId="21332" xr:uid="{00000000-0005-0000-0000-000036540000}"/>
    <cellStyle name="Normal 6 5 11 2" xfId="21333" xr:uid="{00000000-0005-0000-0000-000037540000}"/>
    <cellStyle name="Normal 6 5 11 3" xfId="21334" xr:uid="{00000000-0005-0000-0000-000038540000}"/>
    <cellStyle name="Normal 6 5 12" xfId="21335" xr:uid="{00000000-0005-0000-0000-000039540000}"/>
    <cellStyle name="Normal 6 5 12 2" xfId="21336" xr:uid="{00000000-0005-0000-0000-00003A540000}"/>
    <cellStyle name="Normal 6 5 12 3" xfId="21337" xr:uid="{00000000-0005-0000-0000-00003B540000}"/>
    <cellStyle name="Normal 6 5 13" xfId="21338" xr:uid="{00000000-0005-0000-0000-00003C540000}"/>
    <cellStyle name="Normal 6 5 13 2" xfId="21339" xr:uid="{00000000-0005-0000-0000-00003D540000}"/>
    <cellStyle name="Normal 6 5 13 3" xfId="21340" xr:uid="{00000000-0005-0000-0000-00003E540000}"/>
    <cellStyle name="Normal 6 5 14" xfId="21341" xr:uid="{00000000-0005-0000-0000-00003F540000}"/>
    <cellStyle name="Normal 6 5 15" xfId="21342" xr:uid="{00000000-0005-0000-0000-000040540000}"/>
    <cellStyle name="Normal 6 5 2" xfId="21343" xr:uid="{00000000-0005-0000-0000-000041540000}"/>
    <cellStyle name="Normal 6 5 2 2" xfId="21344" xr:uid="{00000000-0005-0000-0000-000042540000}"/>
    <cellStyle name="Normal 6 5 2 2 2" xfId="21345" xr:uid="{00000000-0005-0000-0000-000043540000}"/>
    <cellStyle name="Normal 6 5 2 2 3" xfId="21346" xr:uid="{00000000-0005-0000-0000-000044540000}"/>
    <cellStyle name="Normal 6 5 2 3" xfId="21347" xr:uid="{00000000-0005-0000-0000-000045540000}"/>
    <cellStyle name="Normal 6 5 2 3 2" xfId="21348" xr:uid="{00000000-0005-0000-0000-000046540000}"/>
    <cellStyle name="Normal 6 5 2 3 3" xfId="21349" xr:uid="{00000000-0005-0000-0000-000047540000}"/>
    <cellStyle name="Normal 6 5 2 4" xfId="21350" xr:uid="{00000000-0005-0000-0000-000048540000}"/>
    <cellStyle name="Normal 6 5 2 4 2" xfId="21351" xr:uid="{00000000-0005-0000-0000-000049540000}"/>
    <cellStyle name="Normal 6 5 2 4 3" xfId="21352" xr:uid="{00000000-0005-0000-0000-00004A540000}"/>
    <cellStyle name="Normal 6 5 2 5" xfId="21353" xr:uid="{00000000-0005-0000-0000-00004B540000}"/>
    <cellStyle name="Normal 6 5 2 5 2" xfId="21354" xr:uid="{00000000-0005-0000-0000-00004C540000}"/>
    <cellStyle name="Normal 6 5 2 5 3" xfId="21355" xr:uid="{00000000-0005-0000-0000-00004D540000}"/>
    <cellStyle name="Normal 6 5 2 6" xfId="21356" xr:uid="{00000000-0005-0000-0000-00004E540000}"/>
    <cellStyle name="Normal 6 5 2 6 2" xfId="21357" xr:uid="{00000000-0005-0000-0000-00004F540000}"/>
    <cellStyle name="Normal 6 5 2 6 3" xfId="21358" xr:uid="{00000000-0005-0000-0000-000050540000}"/>
    <cellStyle name="Normal 6 5 2 7" xfId="21359" xr:uid="{00000000-0005-0000-0000-000051540000}"/>
    <cellStyle name="Normal 6 5 2 7 2" xfId="21360" xr:uid="{00000000-0005-0000-0000-000052540000}"/>
    <cellStyle name="Normal 6 5 2 7 3" xfId="21361" xr:uid="{00000000-0005-0000-0000-000053540000}"/>
    <cellStyle name="Normal 6 5 3" xfId="21362" xr:uid="{00000000-0005-0000-0000-000054540000}"/>
    <cellStyle name="Normal 6 5 4" xfId="21363" xr:uid="{00000000-0005-0000-0000-000055540000}"/>
    <cellStyle name="Normal 6 5 5" xfId="21364" xr:uid="{00000000-0005-0000-0000-000056540000}"/>
    <cellStyle name="Normal 6 5 6" xfId="21365" xr:uid="{00000000-0005-0000-0000-000057540000}"/>
    <cellStyle name="Normal 6 5 7" xfId="21366" xr:uid="{00000000-0005-0000-0000-000058540000}"/>
    <cellStyle name="Normal 6 5 8" xfId="21367" xr:uid="{00000000-0005-0000-0000-000059540000}"/>
    <cellStyle name="Normal 6 5 8 2" xfId="21368" xr:uid="{00000000-0005-0000-0000-00005A540000}"/>
    <cellStyle name="Normal 6 5 8 3" xfId="21369" xr:uid="{00000000-0005-0000-0000-00005B540000}"/>
    <cellStyle name="Normal 6 5 9" xfId="21370" xr:uid="{00000000-0005-0000-0000-00005C540000}"/>
    <cellStyle name="Normal 6 5 9 2" xfId="21371" xr:uid="{00000000-0005-0000-0000-00005D540000}"/>
    <cellStyle name="Normal 6 5 9 3" xfId="21372" xr:uid="{00000000-0005-0000-0000-00005E540000}"/>
    <cellStyle name="Normal 6 6" xfId="21373" xr:uid="{00000000-0005-0000-0000-00005F540000}"/>
    <cellStyle name="Normal 6 6 10" xfId="21374" xr:uid="{00000000-0005-0000-0000-000060540000}"/>
    <cellStyle name="Normal 6 6 10 2" xfId="21375" xr:uid="{00000000-0005-0000-0000-000061540000}"/>
    <cellStyle name="Normal 6 6 10 3" xfId="21376" xr:uid="{00000000-0005-0000-0000-000062540000}"/>
    <cellStyle name="Normal 6 6 11" xfId="21377" xr:uid="{00000000-0005-0000-0000-000063540000}"/>
    <cellStyle name="Normal 6 6 11 2" xfId="21378" xr:uid="{00000000-0005-0000-0000-000064540000}"/>
    <cellStyle name="Normal 6 6 11 3" xfId="21379" xr:uid="{00000000-0005-0000-0000-000065540000}"/>
    <cellStyle name="Normal 6 6 12" xfId="21380" xr:uid="{00000000-0005-0000-0000-000066540000}"/>
    <cellStyle name="Normal 6 6 12 2" xfId="21381" xr:uid="{00000000-0005-0000-0000-000067540000}"/>
    <cellStyle name="Normal 6 6 12 3" xfId="21382" xr:uid="{00000000-0005-0000-0000-000068540000}"/>
    <cellStyle name="Normal 6 6 13" xfId="21383" xr:uid="{00000000-0005-0000-0000-000069540000}"/>
    <cellStyle name="Normal 6 6 13 2" xfId="21384" xr:uid="{00000000-0005-0000-0000-00006A540000}"/>
    <cellStyle name="Normal 6 6 13 3" xfId="21385" xr:uid="{00000000-0005-0000-0000-00006B540000}"/>
    <cellStyle name="Normal 6 6 14" xfId="21386" xr:uid="{00000000-0005-0000-0000-00006C540000}"/>
    <cellStyle name="Normal 6 6 15" xfId="21387" xr:uid="{00000000-0005-0000-0000-00006D540000}"/>
    <cellStyle name="Normal 6 6 2" xfId="21388" xr:uid="{00000000-0005-0000-0000-00006E540000}"/>
    <cellStyle name="Normal 6 6 2 2" xfId="21389" xr:uid="{00000000-0005-0000-0000-00006F540000}"/>
    <cellStyle name="Normal 6 6 2 2 2" xfId="21390" xr:uid="{00000000-0005-0000-0000-000070540000}"/>
    <cellStyle name="Normal 6 6 2 2 3" xfId="21391" xr:uid="{00000000-0005-0000-0000-000071540000}"/>
    <cellStyle name="Normal 6 6 2 3" xfId="21392" xr:uid="{00000000-0005-0000-0000-000072540000}"/>
    <cellStyle name="Normal 6 6 2 3 2" xfId="21393" xr:uid="{00000000-0005-0000-0000-000073540000}"/>
    <cellStyle name="Normal 6 6 2 3 3" xfId="21394" xr:uid="{00000000-0005-0000-0000-000074540000}"/>
    <cellStyle name="Normal 6 6 2 4" xfId="21395" xr:uid="{00000000-0005-0000-0000-000075540000}"/>
    <cellStyle name="Normal 6 6 2 4 2" xfId="21396" xr:uid="{00000000-0005-0000-0000-000076540000}"/>
    <cellStyle name="Normal 6 6 2 4 3" xfId="21397" xr:uid="{00000000-0005-0000-0000-000077540000}"/>
    <cellStyle name="Normal 6 6 2 5" xfId="21398" xr:uid="{00000000-0005-0000-0000-000078540000}"/>
    <cellStyle name="Normal 6 6 2 5 2" xfId="21399" xr:uid="{00000000-0005-0000-0000-000079540000}"/>
    <cellStyle name="Normal 6 6 2 5 3" xfId="21400" xr:uid="{00000000-0005-0000-0000-00007A540000}"/>
    <cellStyle name="Normal 6 6 2 6" xfId="21401" xr:uid="{00000000-0005-0000-0000-00007B540000}"/>
    <cellStyle name="Normal 6 6 2 6 2" xfId="21402" xr:uid="{00000000-0005-0000-0000-00007C540000}"/>
    <cellStyle name="Normal 6 6 2 6 3" xfId="21403" xr:uid="{00000000-0005-0000-0000-00007D540000}"/>
    <cellStyle name="Normal 6 6 2 7" xfId="21404" xr:uid="{00000000-0005-0000-0000-00007E540000}"/>
    <cellStyle name="Normal 6 6 2 7 2" xfId="21405" xr:uid="{00000000-0005-0000-0000-00007F540000}"/>
    <cellStyle name="Normal 6 6 2 7 3" xfId="21406" xr:uid="{00000000-0005-0000-0000-000080540000}"/>
    <cellStyle name="Normal 6 6 3" xfId="21407" xr:uid="{00000000-0005-0000-0000-000081540000}"/>
    <cellStyle name="Normal 6 6 4" xfId="21408" xr:uid="{00000000-0005-0000-0000-000082540000}"/>
    <cellStyle name="Normal 6 6 5" xfId="21409" xr:uid="{00000000-0005-0000-0000-000083540000}"/>
    <cellStyle name="Normal 6 6 6" xfId="21410" xr:uid="{00000000-0005-0000-0000-000084540000}"/>
    <cellStyle name="Normal 6 6 7" xfId="21411" xr:uid="{00000000-0005-0000-0000-000085540000}"/>
    <cellStyle name="Normal 6 6 8" xfId="21412" xr:uid="{00000000-0005-0000-0000-000086540000}"/>
    <cellStyle name="Normal 6 6 8 2" xfId="21413" xr:uid="{00000000-0005-0000-0000-000087540000}"/>
    <cellStyle name="Normal 6 6 8 3" xfId="21414" xr:uid="{00000000-0005-0000-0000-000088540000}"/>
    <cellStyle name="Normal 6 6 9" xfId="21415" xr:uid="{00000000-0005-0000-0000-000089540000}"/>
    <cellStyle name="Normal 6 6 9 2" xfId="21416" xr:uid="{00000000-0005-0000-0000-00008A540000}"/>
    <cellStyle name="Normal 6 6 9 3" xfId="21417" xr:uid="{00000000-0005-0000-0000-00008B540000}"/>
    <cellStyle name="Normal 6 7" xfId="21418" xr:uid="{00000000-0005-0000-0000-00008C540000}"/>
    <cellStyle name="Normal 6 7 10" xfId="21419" xr:uid="{00000000-0005-0000-0000-00008D540000}"/>
    <cellStyle name="Normal 6 7 10 2" xfId="21420" xr:uid="{00000000-0005-0000-0000-00008E540000}"/>
    <cellStyle name="Normal 6 7 10 3" xfId="21421" xr:uid="{00000000-0005-0000-0000-00008F540000}"/>
    <cellStyle name="Normal 6 7 11" xfId="21422" xr:uid="{00000000-0005-0000-0000-000090540000}"/>
    <cellStyle name="Normal 6 7 11 2" xfId="21423" xr:uid="{00000000-0005-0000-0000-000091540000}"/>
    <cellStyle name="Normal 6 7 11 3" xfId="21424" xr:uid="{00000000-0005-0000-0000-000092540000}"/>
    <cellStyle name="Normal 6 7 12" xfId="21425" xr:uid="{00000000-0005-0000-0000-000093540000}"/>
    <cellStyle name="Normal 6 7 12 2" xfId="21426" xr:uid="{00000000-0005-0000-0000-000094540000}"/>
    <cellStyle name="Normal 6 7 12 3" xfId="21427" xr:uid="{00000000-0005-0000-0000-000095540000}"/>
    <cellStyle name="Normal 6 7 13" xfId="21428" xr:uid="{00000000-0005-0000-0000-000096540000}"/>
    <cellStyle name="Normal 6 7 13 2" xfId="21429" xr:uid="{00000000-0005-0000-0000-000097540000}"/>
    <cellStyle name="Normal 6 7 13 3" xfId="21430" xr:uid="{00000000-0005-0000-0000-000098540000}"/>
    <cellStyle name="Normal 6 7 14" xfId="21431" xr:uid="{00000000-0005-0000-0000-000099540000}"/>
    <cellStyle name="Normal 6 7 15" xfId="21432" xr:uid="{00000000-0005-0000-0000-00009A540000}"/>
    <cellStyle name="Normal 6 7 2" xfId="21433" xr:uid="{00000000-0005-0000-0000-00009B540000}"/>
    <cellStyle name="Normal 6 7 2 2" xfId="21434" xr:uid="{00000000-0005-0000-0000-00009C540000}"/>
    <cellStyle name="Normal 6 7 2 2 2" xfId="21435" xr:uid="{00000000-0005-0000-0000-00009D540000}"/>
    <cellStyle name="Normal 6 7 2 2 3" xfId="21436" xr:uid="{00000000-0005-0000-0000-00009E540000}"/>
    <cellStyle name="Normal 6 7 2 3" xfId="21437" xr:uid="{00000000-0005-0000-0000-00009F540000}"/>
    <cellStyle name="Normal 6 7 2 3 2" xfId="21438" xr:uid="{00000000-0005-0000-0000-0000A0540000}"/>
    <cellStyle name="Normal 6 7 2 3 3" xfId="21439" xr:uid="{00000000-0005-0000-0000-0000A1540000}"/>
    <cellStyle name="Normal 6 7 2 4" xfId="21440" xr:uid="{00000000-0005-0000-0000-0000A2540000}"/>
    <cellStyle name="Normal 6 7 2 4 2" xfId="21441" xr:uid="{00000000-0005-0000-0000-0000A3540000}"/>
    <cellStyle name="Normal 6 7 2 4 3" xfId="21442" xr:uid="{00000000-0005-0000-0000-0000A4540000}"/>
    <cellStyle name="Normal 6 7 2 5" xfId="21443" xr:uid="{00000000-0005-0000-0000-0000A5540000}"/>
    <cellStyle name="Normal 6 7 2 5 2" xfId="21444" xr:uid="{00000000-0005-0000-0000-0000A6540000}"/>
    <cellStyle name="Normal 6 7 2 5 3" xfId="21445" xr:uid="{00000000-0005-0000-0000-0000A7540000}"/>
    <cellStyle name="Normal 6 7 2 6" xfId="21446" xr:uid="{00000000-0005-0000-0000-0000A8540000}"/>
    <cellStyle name="Normal 6 7 2 6 2" xfId="21447" xr:uid="{00000000-0005-0000-0000-0000A9540000}"/>
    <cellStyle name="Normal 6 7 2 6 3" xfId="21448" xr:uid="{00000000-0005-0000-0000-0000AA540000}"/>
    <cellStyle name="Normal 6 7 2 7" xfId="21449" xr:uid="{00000000-0005-0000-0000-0000AB540000}"/>
    <cellStyle name="Normal 6 7 2 7 2" xfId="21450" xr:uid="{00000000-0005-0000-0000-0000AC540000}"/>
    <cellStyle name="Normal 6 7 2 7 3" xfId="21451" xr:uid="{00000000-0005-0000-0000-0000AD540000}"/>
    <cellStyle name="Normal 6 7 3" xfId="21452" xr:uid="{00000000-0005-0000-0000-0000AE540000}"/>
    <cellStyle name="Normal 6 7 4" xfId="21453" xr:uid="{00000000-0005-0000-0000-0000AF540000}"/>
    <cellStyle name="Normal 6 7 5" xfId="21454" xr:uid="{00000000-0005-0000-0000-0000B0540000}"/>
    <cellStyle name="Normal 6 7 6" xfId="21455" xr:uid="{00000000-0005-0000-0000-0000B1540000}"/>
    <cellStyle name="Normal 6 7 7" xfId="21456" xr:uid="{00000000-0005-0000-0000-0000B2540000}"/>
    <cellStyle name="Normal 6 7 8" xfId="21457" xr:uid="{00000000-0005-0000-0000-0000B3540000}"/>
    <cellStyle name="Normal 6 7 8 2" xfId="21458" xr:uid="{00000000-0005-0000-0000-0000B4540000}"/>
    <cellStyle name="Normal 6 7 8 3" xfId="21459" xr:uid="{00000000-0005-0000-0000-0000B5540000}"/>
    <cellStyle name="Normal 6 7 9" xfId="21460" xr:uid="{00000000-0005-0000-0000-0000B6540000}"/>
    <cellStyle name="Normal 6 7 9 2" xfId="21461" xr:uid="{00000000-0005-0000-0000-0000B7540000}"/>
    <cellStyle name="Normal 6 7 9 3" xfId="21462" xr:uid="{00000000-0005-0000-0000-0000B8540000}"/>
    <cellStyle name="Normal 6 8" xfId="21463" xr:uid="{00000000-0005-0000-0000-0000B9540000}"/>
    <cellStyle name="Normal 6 8 10" xfId="21464" xr:uid="{00000000-0005-0000-0000-0000BA540000}"/>
    <cellStyle name="Normal 6 8 10 2" xfId="21465" xr:uid="{00000000-0005-0000-0000-0000BB540000}"/>
    <cellStyle name="Normal 6 8 10 3" xfId="21466" xr:uid="{00000000-0005-0000-0000-0000BC540000}"/>
    <cellStyle name="Normal 6 8 11" xfId="21467" xr:uid="{00000000-0005-0000-0000-0000BD540000}"/>
    <cellStyle name="Normal 6 8 11 2" xfId="21468" xr:uid="{00000000-0005-0000-0000-0000BE540000}"/>
    <cellStyle name="Normal 6 8 11 3" xfId="21469" xr:uid="{00000000-0005-0000-0000-0000BF540000}"/>
    <cellStyle name="Normal 6 8 12" xfId="21470" xr:uid="{00000000-0005-0000-0000-0000C0540000}"/>
    <cellStyle name="Normal 6 8 12 2" xfId="21471" xr:uid="{00000000-0005-0000-0000-0000C1540000}"/>
    <cellStyle name="Normal 6 8 12 3" xfId="21472" xr:uid="{00000000-0005-0000-0000-0000C2540000}"/>
    <cellStyle name="Normal 6 8 13" xfId="21473" xr:uid="{00000000-0005-0000-0000-0000C3540000}"/>
    <cellStyle name="Normal 6 8 13 2" xfId="21474" xr:uid="{00000000-0005-0000-0000-0000C4540000}"/>
    <cellStyle name="Normal 6 8 13 3" xfId="21475" xr:uid="{00000000-0005-0000-0000-0000C5540000}"/>
    <cellStyle name="Normal 6 8 14" xfId="21476" xr:uid="{00000000-0005-0000-0000-0000C6540000}"/>
    <cellStyle name="Normal 6 8 15" xfId="21477" xr:uid="{00000000-0005-0000-0000-0000C7540000}"/>
    <cellStyle name="Normal 6 8 2" xfId="21478" xr:uid="{00000000-0005-0000-0000-0000C8540000}"/>
    <cellStyle name="Normal 6 8 2 2" xfId="21479" xr:uid="{00000000-0005-0000-0000-0000C9540000}"/>
    <cellStyle name="Normal 6 8 2 2 2" xfId="21480" xr:uid="{00000000-0005-0000-0000-0000CA540000}"/>
    <cellStyle name="Normal 6 8 2 2 3" xfId="21481" xr:uid="{00000000-0005-0000-0000-0000CB540000}"/>
    <cellStyle name="Normal 6 8 2 3" xfId="21482" xr:uid="{00000000-0005-0000-0000-0000CC540000}"/>
    <cellStyle name="Normal 6 8 2 3 2" xfId="21483" xr:uid="{00000000-0005-0000-0000-0000CD540000}"/>
    <cellStyle name="Normal 6 8 2 3 3" xfId="21484" xr:uid="{00000000-0005-0000-0000-0000CE540000}"/>
    <cellStyle name="Normal 6 8 2 4" xfId="21485" xr:uid="{00000000-0005-0000-0000-0000CF540000}"/>
    <cellStyle name="Normal 6 8 2 4 2" xfId="21486" xr:uid="{00000000-0005-0000-0000-0000D0540000}"/>
    <cellStyle name="Normal 6 8 2 4 3" xfId="21487" xr:uid="{00000000-0005-0000-0000-0000D1540000}"/>
    <cellStyle name="Normal 6 8 2 5" xfId="21488" xr:uid="{00000000-0005-0000-0000-0000D2540000}"/>
    <cellStyle name="Normal 6 8 2 5 2" xfId="21489" xr:uid="{00000000-0005-0000-0000-0000D3540000}"/>
    <cellStyle name="Normal 6 8 2 5 3" xfId="21490" xr:uid="{00000000-0005-0000-0000-0000D4540000}"/>
    <cellStyle name="Normal 6 8 2 6" xfId="21491" xr:uid="{00000000-0005-0000-0000-0000D5540000}"/>
    <cellStyle name="Normal 6 8 2 6 2" xfId="21492" xr:uid="{00000000-0005-0000-0000-0000D6540000}"/>
    <cellStyle name="Normal 6 8 2 6 3" xfId="21493" xr:uid="{00000000-0005-0000-0000-0000D7540000}"/>
    <cellStyle name="Normal 6 8 2 7" xfId="21494" xr:uid="{00000000-0005-0000-0000-0000D8540000}"/>
    <cellStyle name="Normal 6 8 2 7 2" xfId="21495" xr:uid="{00000000-0005-0000-0000-0000D9540000}"/>
    <cellStyle name="Normal 6 8 2 7 3" xfId="21496" xr:uid="{00000000-0005-0000-0000-0000DA540000}"/>
    <cellStyle name="Normal 6 8 3" xfId="21497" xr:uid="{00000000-0005-0000-0000-0000DB540000}"/>
    <cellStyle name="Normal 6 8 4" xfId="21498" xr:uid="{00000000-0005-0000-0000-0000DC540000}"/>
    <cellStyle name="Normal 6 8 5" xfId="21499" xr:uid="{00000000-0005-0000-0000-0000DD540000}"/>
    <cellStyle name="Normal 6 8 6" xfId="21500" xr:uid="{00000000-0005-0000-0000-0000DE540000}"/>
    <cellStyle name="Normal 6 8 7" xfId="21501" xr:uid="{00000000-0005-0000-0000-0000DF540000}"/>
    <cellStyle name="Normal 6 8 8" xfId="21502" xr:uid="{00000000-0005-0000-0000-0000E0540000}"/>
    <cellStyle name="Normal 6 8 8 2" xfId="21503" xr:uid="{00000000-0005-0000-0000-0000E1540000}"/>
    <cellStyle name="Normal 6 8 8 3" xfId="21504" xr:uid="{00000000-0005-0000-0000-0000E2540000}"/>
    <cellStyle name="Normal 6 8 9" xfId="21505" xr:uid="{00000000-0005-0000-0000-0000E3540000}"/>
    <cellStyle name="Normal 6 8 9 2" xfId="21506" xr:uid="{00000000-0005-0000-0000-0000E4540000}"/>
    <cellStyle name="Normal 6 8 9 3" xfId="21507" xr:uid="{00000000-0005-0000-0000-0000E5540000}"/>
    <cellStyle name="Normal 6 9" xfId="21508" xr:uid="{00000000-0005-0000-0000-0000E6540000}"/>
    <cellStyle name="Normal 6 9 10" xfId="21509" xr:uid="{00000000-0005-0000-0000-0000E7540000}"/>
    <cellStyle name="Normal 6 9 10 2" xfId="21510" xr:uid="{00000000-0005-0000-0000-0000E8540000}"/>
    <cellStyle name="Normal 6 9 10 3" xfId="21511" xr:uid="{00000000-0005-0000-0000-0000E9540000}"/>
    <cellStyle name="Normal 6 9 11" xfId="21512" xr:uid="{00000000-0005-0000-0000-0000EA540000}"/>
    <cellStyle name="Normal 6 9 11 2" xfId="21513" xr:uid="{00000000-0005-0000-0000-0000EB540000}"/>
    <cellStyle name="Normal 6 9 11 3" xfId="21514" xr:uid="{00000000-0005-0000-0000-0000EC540000}"/>
    <cellStyle name="Normal 6 9 12" xfId="21515" xr:uid="{00000000-0005-0000-0000-0000ED540000}"/>
    <cellStyle name="Normal 6 9 12 2" xfId="21516" xr:uid="{00000000-0005-0000-0000-0000EE540000}"/>
    <cellStyle name="Normal 6 9 12 3" xfId="21517" xr:uid="{00000000-0005-0000-0000-0000EF540000}"/>
    <cellStyle name="Normal 6 9 13" xfId="21518" xr:uid="{00000000-0005-0000-0000-0000F0540000}"/>
    <cellStyle name="Normal 6 9 13 2" xfId="21519" xr:uid="{00000000-0005-0000-0000-0000F1540000}"/>
    <cellStyle name="Normal 6 9 13 3" xfId="21520" xr:uid="{00000000-0005-0000-0000-0000F2540000}"/>
    <cellStyle name="Normal 6 9 14" xfId="21521" xr:uid="{00000000-0005-0000-0000-0000F3540000}"/>
    <cellStyle name="Normal 6 9 15" xfId="21522" xr:uid="{00000000-0005-0000-0000-0000F4540000}"/>
    <cellStyle name="Normal 6 9 2" xfId="21523" xr:uid="{00000000-0005-0000-0000-0000F5540000}"/>
    <cellStyle name="Normal 6 9 2 2" xfId="21524" xr:uid="{00000000-0005-0000-0000-0000F6540000}"/>
    <cellStyle name="Normal 6 9 2 2 2" xfId="21525" xr:uid="{00000000-0005-0000-0000-0000F7540000}"/>
    <cellStyle name="Normal 6 9 2 2 3" xfId="21526" xr:uid="{00000000-0005-0000-0000-0000F8540000}"/>
    <cellStyle name="Normal 6 9 2 3" xfId="21527" xr:uid="{00000000-0005-0000-0000-0000F9540000}"/>
    <cellStyle name="Normal 6 9 2 3 2" xfId="21528" xr:uid="{00000000-0005-0000-0000-0000FA540000}"/>
    <cellStyle name="Normal 6 9 2 3 3" xfId="21529" xr:uid="{00000000-0005-0000-0000-0000FB540000}"/>
    <cellStyle name="Normal 6 9 2 4" xfId="21530" xr:uid="{00000000-0005-0000-0000-0000FC540000}"/>
    <cellStyle name="Normal 6 9 2 4 2" xfId="21531" xr:uid="{00000000-0005-0000-0000-0000FD540000}"/>
    <cellStyle name="Normal 6 9 2 4 3" xfId="21532" xr:uid="{00000000-0005-0000-0000-0000FE540000}"/>
    <cellStyle name="Normal 6 9 2 5" xfId="21533" xr:uid="{00000000-0005-0000-0000-0000FF540000}"/>
    <cellStyle name="Normal 6 9 2 5 2" xfId="21534" xr:uid="{00000000-0005-0000-0000-000000550000}"/>
    <cellStyle name="Normal 6 9 2 5 3" xfId="21535" xr:uid="{00000000-0005-0000-0000-000001550000}"/>
    <cellStyle name="Normal 6 9 2 6" xfId="21536" xr:uid="{00000000-0005-0000-0000-000002550000}"/>
    <cellStyle name="Normal 6 9 2 6 2" xfId="21537" xr:uid="{00000000-0005-0000-0000-000003550000}"/>
    <cellStyle name="Normal 6 9 2 6 3" xfId="21538" xr:uid="{00000000-0005-0000-0000-000004550000}"/>
    <cellStyle name="Normal 6 9 2 7" xfId="21539" xr:uid="{00000000-0005-0000-0000-000005550000}"/>
    <cellStyle name="Normal 6 9 2 7 2" xfId="21540" xr:uid="{00000000-0005-0000-0000-000006550000}"/>
    <cellStyle name="Normal 6 9 2 7 3" xfId="21541" xr:uid="{00000000-0005-0000-0000-000007550000}"/>
    <cellStyle name="Normal 6 9 3" xfId="21542" xr:uid="{00000000-0005-0000-0000-000008550000}"/>
    <cellStyle name="Normal 6 9 4" xfId="21543" xr:uid="{00000000-0005-0000-0000-000009550000}"/>
    <cellStyle name="Normal 6 9 5" xfId="21544" xr:uid="{00000000-0005-0000-0000-00000A550000}"/>
    <cellStyle name="Normal 6 9 6" xfId="21545" xr:uid="{00000000-0005-0000-0000-00000B550000}"/>
    <cellStyle name="Normal 6 9 7" xfId="21546" xr:uid="{00000000-0005-0000-0000-00000C550000}"/>
    <cellStyle name="Normal 6 9 8" xfId="21547" xr:uid="{00000000-0005-0000-0000-00000D550000}"/>
    <cellStyle name="Normal 6 9 8 2" xfId="21548" xr:uid="{00000000-0005-0000-0000-00000E550000}"/>
    <cellStyle name="Normal 6 9 8 3" xfId="21549" xr:uid="{00000000-0005-0000-0000-00000F550000}"/>
    <cellStyle name="Normal 6 9 9" xfId="21550" xr:uid="{00000000-0005-0000-0000-000010550000}"/>
    <cellStyle name="Normal 6 9 9 2" xfId="21551" xr:uid="{00000000-0005-0000-0000-000011550000}"/>
    <cellStyle name="Normal 6 9 9 3" xfId="21552" xr:uid="{00000000-0005-0000-0000-000012550000}"/>
    <cellStyle name="Normal 60" xfId="21553" xr:uid="{00000000-0005-0000-0000-000013550000}"/>
    <cellStyle name="Normal 61" xfId="21554" xr:uid="{00000000-0005-0000-0000-000014550000}"/>
    <cellStyle name="Normal 61 10" xfId="21555" xr:uid="{00000000-0005-0000-0000-000015550000}"/>
    <cellStyle name="Normal 61 2" xfId="21556" xr:uid="{00000000-0005-0000-0000-000016550000}"/>
    <cellStyle name="Normal 61 2 2" xfId="21557" xr:uid="{00000000-0005-0000-0000-000017550000}"/>
    <cellStyle name="Normal 61 2 3" xfId="21558" xr:uid="{00000000-0005-0000-0000-000018550000}"/>
    <cellStyle name="Normal 61 3" xfId="21559" xr:uid="{00000000-0005-0000-0000-000019550000}"/>
    <cellStyle name="Normal 61 3 2" xfId="21560" xr:uid="{00000000-0005-0000-0000-00001A550000}"/>
    <cellStyle name="Normal 61 3 3" xfId="21561" xr:uid="{00000000-0005-0000-0000-00001B550000}"/>
    <cellStyle name="Normal 61 4" xfId="21562" xr:uid="{00000000-0005-0000-0000-00001C550000}"/>
    <cellStyle name="Normal 61 4 2" xfId="21563" xr:uid="{00000000-0005-0000-0000-00001D550000}"/>
    <cellStyle name="Normal 61 4 3" xfId="21564" xr:uid="{00000000-0005-0000-0000-00001E550000}"/>
    <cellStyle name="Normal 61 5" xfId="21565" xr:uid="{00000000-0005-0000-0000-00001F550000}"/>
    <cellStyle name="Normal 61 5 2" xfId="21566" xr:uid="{00000000-0005-0000-0000-000020550000}"/>
    <cellStyle name="Normal 61 5 3" xfId="21567" xr:uid="{00000000-0005-0000-0000-000021550000}"/>
    <cellStyle name="Normal 61 6" xfId="21568" xr:uid="{00000000-0005-0000-0000-000022550000}"/>
    <cellStyle name="Normal 61 6 2" xfId="21569" xr:uid="{00000000-0005-0000-0000-000023550000}"/>
    <cellStyle name="Normal 61 6 3" xfId="21570" xr:uid="{00000000-0005-0000-0000-000024550000}"/>
    <cellStyle name="Normal 61 7" xfId="21571" xr:uid="{00000000-0005-0000-0000-000025550000}"/>
    <cellStyle name="Normal 61 7 2" xfId="21572" xr:uid="{00000000-0005-0000-0000-000026550000}"/>
    <cellStyle name="Normal 61 7 3" xfId="21573" xr:uid="{00000000-0005-0000-0000-000027550000}"/>
    <cellStyle name="Normal 61 8" xfId="21574" xr:uid="{00000000-0005-0000-0000-000028550000}"/>
    <cellStyle name="Normal 61 9" xfId="21575" xr:uid="{00000000-0005-0000-0000-000029550000}"/>
    <cellStyle name="Normal 62" xfId="21576" xr:uid="{00000000-0005-0000-0000-00002A550000}"/>
    <cellStyle name="Normal 62 2" xfId="21577" xr:uid="{00000000-0005-0000-0000-00002B550000}"/>
    <cellStyle name="Normal 62 3" xfId="21578" xr:uid="{00000000-0005-0000-0000-00002C550000}"/>
    <cellStyle name="Normal 62 4" xfId="21579" xr:uid="{00000000-0005-0000-0000-00002D550000}"/>
    <cellStyle name="Normal 62 5" xfId="21580" xr:uid="{00000000-0005-0000-0000-00002E550000}"/>
    <cellStyle name="Normal 62 6" xfId="21581" xr:uid="{00000000-0005-0000-0000-00002F550000}"/>
    <cellStyle name="Normal 62 7" xfId="21582" xr:uid="{00000000-0005-0000-0000-000030550000}"/>
    <cellStyle name="Normal 63" xfId="21583" xr:uid="{00000000-0005-0000-0000-000031550000}"/>
    <cellStyle name="Normal 64" xfId="21584" xr:uid="{00000000-0005-0000-0000-000032550000}"/>
    <cellStyle name="Normal 65" xfId="21585" xr:uid="{00000000-0005-0000-0000-000033550000}"/>
    <cellStyle name="Normal 66" xfId="21586" xr:uid="{00000000-0005-0000-0000-000034550000}"/>
    <cellStyle name="Normal 67" xfId="21587" xr:uid="{00000000-0005-0000-0000-000035550000}"/>
    <cellStyle name="Normal 68" xfId="21588" xr:uid="{00000000-0005-0000-0000-000036550000}"/>
    <cellStyle name="Normal 69" xfId="21589" xr:uid="{00000000-0005-0000-0000-000037550000}"/>
    <cellStyle name="Normal 7" xfId="21590" xr:uid="{00000000-0005-0000-0000-000038550000}"/>
    <cellStyle name="Normal 7 10" xfId="21591" xr:uid="{00000000-0005-0000-0000-000039550000}"/>
    <cellStyle name="Normal 7 11" xfId="21592" xr:uid="{00000000-0005-0000-0000-00003A550000}"/>
    <cellStyle name="Normal 7 12" xfId="21593" xr:uid="{00000000-0005-0000-0000-00003B550000}"/>
    <cellStyle name="Normal 7 12 2" xfId="21594" xr:uid="{00000000-0005-0000-0000-00003C550000}"/>
    <cellStyle name="Normal 7 12 3" xfId="21595" xr:uid="{00000000-0005-0000-0000-00003D550000}"/>
    <cellStyle name="Normal 7 13" xfId="21596" xr:uid="{00000000-0005-0000-0000-00003E550000}"/>
    <cellStyle name="Normal 7 13 2" xfId="21597" xr:uid="{00000000-0005-0000-0000-00003F550000}"/>
    <cellStyle name="Normal 7 13 3" xfId="21598" xr:uid="{00000000-0005-0000-0000-000040550000}"/>
    <cellStyle name="Normal 7 14" xfId="21599" xr:uid="{00000000-0005-0000-0000-000041550000}"/>
    <cellStyle name="Normal 7 14 2" xfId="21600" xr:uid="{00000000-0005-0000-0000-000042550000}"/>
    <cellStyle name="Normal 7 14 3" xfId="21601" xr:uid="{00000000-0005-0000-0000-000043550000}"/>
    <cellStyle name="Normal 7 15" xfId="21602" xr:uid="{00000000-0005-0000-0000-000044550000}"/>
    <cellStyle name="Normal 7 15 2" xfId="21603" xr:uid="{00000000-0005-0000-0000-000045550000}"/>
    <cellStyle name="Normal 7 15 3" xfId="21604" xr:uid="{00000000-0005-0000-0000-000046550000}"/>
    <cellStyle name="Normal 7 16" xfId="21605" xr:uid="{00000000-0005-0000-0000-000047550000}"/>
    <cellStyle name="Normal 7 16 2" xfId="21606" xr:uid="{00000000-0005-0000-0000-000048550000}"/>
    <cellStyle name="Normal 7 16 3" xfId="21607" xr:uid="{00000000-0005-0000-0000-000049550000}"/>
    <cellStyle name="Normal 7 17" xfId="30273" xr:uid="{00000000-0005-0000-0000-00004A550000}"/>
    <cellStyle name="Normal 7 18" xfId="30556" xr:uid="{00000000-0005-0000-0000-00004B550000}"/>
    <cellStyle name="Normal 7 2" xfId="21608" xr:uid="{00000000-0005-0000-0000-00004C550000}"/>
    <cellStyle name="Normal 7 2 2" xfId="30558" xr:uid="{00000000-0005-0000-0000-00004D550000}"/>
    <cellStyle name="Normal 7 2 2 2" xfId="30559" xr:uid="{00000000-0005-0000-0000-00004E550000}"/>
    <cellStyle name="Normal 7 2 2 3" xfId="30560" xr:uid="{00000000-0005-0000-0000-00004F550000}"/>
    <cellStyle name="Normal 7 2 2 3 2" xfId="30561" xr:uid="{00000000-0005-0000-0000-000050550000}"/>
    <cellStyle name="Normal 7 2 2 3 2 2" xfId="30562" xr:uid="{00000000-0005-0000-0000-000051550000}"/>
    <cellStyle name="Normal 7 2 2 3 2 2 3" xfId="30563" xr:uid="{00000000-0005-0000-0000-000052550000}"/>
    <cellStyle name="Normal 7 2 2 3 2 2 3 2" xfId="30564" xr:uid="{00000000-0005-0000-0000-000053550000}"/>
    <cellStyle name="Normal 7 2 2 3 2 2 3 2 2" xfId="30565" xr:uid="{00000000-0005-0000-0000-000054550000}"/>
    <cellStyle name="Normal 7 2 2 3 2 4" xfId="30566" xr:uid="{00000000-0005-0000-0000-000055550000}"/>
    <cellStyle name="Normal 7 2 2 3 2 4 2" xfId="30567" xr:uid="{00000000-0005-0000-0000-000056550000}"/>
    <cellStyle name="Normal 7 2 2 3 2 4 2 2" xfId="30568" xr:uid="{00000000-0005-0000-0000-000057550000}"/>
    <cellStyle name="Normal 7 2 2 3 2 4 2 2 2" xfId="30569" xr:uid="{00000000-0005-0000-0000-000058550000}"/>
    <cellStyle name="Normal 7 2 2 3 2 4 2 2 2 2" xfId="30570" xr:uid="{00000000-0005-0000-0000-000059550000}"/>
    <cellStyle name="Normal 7 2 2 3 2 4 2 2 2 2 2" xfId="30571" xr:uid="{00000000-0005-0000-0000-00005A550000}"/>
    <cellStyle name="Normal 7 2 3" xfId="30572" xr:uid="{00000000-0005-0000-0000-00005B550000}"/>
    <cellStyle name="Normal 7 2 3 2" xfId="30573" xr:uid="{00000000-0005-0000-0000-00005C550000}"/>
    <cellStyle name="Normal 7 2 3 3" xfId="30574" xr:uid="{00000000-0005-0000-0000-00005D550000}"/>
    <cellStyle name="Normal 7 2 3 4" xfId="30575" xr:uid="{00000000-0005-0000-0000-00005E550000}"/>
    <cellStyle name="Normal 7 2 3 4 2" xfId="30576" xr:uid="{00000000-0005-0000-0000-00005F550000}"/>
    <cellStyle name="Normal 7 2 3 4 2 2" xfId="30577" xr:uid="{00000000-0005-0000-0000-000060550000}"/>
    <cellStyle name="Normal 7 2 3 4 2 3" xfId="30578" xr:uid="{00000000-0005-0000-0000-000061550000}"/>
    <cellStyle name="Normal 7 2 3 4 2 3 2" xfId="30579" xr:uid="{00000000-0005-0000-0000-000062550000}"/>
    <cellStyle name="Normal 7 2 3 4 2 3 2 2" xfId="30580" xr:uid="{00000000-0005-0000-0000-000063550000}"/>
    <cellStyle name="Normal 7 2 3 4 2 3 2 2 2" xfId="30581" xr:uid="{00000000-0005-0000-0000-000064550000}"/>
    <cellStyle name="Normal 7 2 3 4 2 3 2 2 2 2" xfId="30582" xr:uid="{00000000-0005-0000-0000-000065550000}"/>
    <cellStyle name="Normal 7 2 3 4 2 3 2 2 3" xfId="30583" xr:uid="{00000000-0005-0000-0000-000066550000}"/>
    <cellStyle name="Normal 7 2 3 4 2 3 2 2 3 2" xfId="30584" xr:uid="{00000000-0005-0000-0000-000067550000}"/>
    <cellStyle name="Normal 7 2 4" xfId="30557" xr:uid="{00000000-0005-0000-0000-000068550000}"/>
    <cellStyle name="Normal 7 3" xfId="21609" xr:uid="{00000000-0005-0000-0000-000069550000}"/>
    <cellStyle name="Normal 7 3 2" xfId="30585" xr:uid="{00000000-0005-0000-0000-00006A550000}"/>
    <cellStyle name="Normal 7 4" xfId="21610" xr:uid="{00000000-0005-0000-0000-00006B550000}"/>
    <cellStyle name="Normal 7 4 2" xfId="30587" xr:uid="{00000000-0005-0000-0000-00006C550000}"/>
    <cellStyle name="Normal 7 4 2 2" xfId="30588" xr:uid="{00000000-0005-0000-0000-00006D550000}"/>
    <cellStyle name="Normal 7 4 2 3" xfId="30589" xr:uid="{00000000-0005-0000-0000-00006E550000}"/>
    <cellStyle name="Normal 7 4 2 3 2" xfId="30590" xr:uid="{00000000-0005-0000-0000-00006F550000}"/>
    <cellStyle name="Normal 7 4 2 3 2 2" xfId="30591" xr:uid="{00000000-0005-0000-0000-000070550000}"/>
    <cellStyle name="Normal 7 4 2 3 2 2 3" xfId="30592" xr:uid="{00000000-0005-0000-0000-000071550000}"/>
    <cellStyle name="Normal 7 4 2 3 2 2 3 2" xfId="30593" xr:uid="{00000000-0005-0000-0000-000072550000}"/>
    <cellStyle name="Normal 7 4 2 3 2 2 3 2 2" xfId="30594" xr:uid="{00000000-0005-0000-0000-000073550000}"/>
    <cellStyle name="Normal 7 4 2 4" xfId="30595" xr:uid="{00000000-0005-0000-0000-000074550000}"/>
    <cellStyle name="Normal 7 4 2 5" xfId="30596" xr:uid="{00000000-0005-0000-0000-000075550000}"/>
    <cellStyle name="Normal 7 4 2 5 2" xfId="30597" xr:uid="{00000000-0005-0000-0000-000076550000}"/>
    <cellStyle name="Normal 7 4 2 5 2 2" xfId="30598" xr:uid="{00000000-0005-0000-0000-000077550000}"/>
    <cellStyle name="Normal 7 4 2 5 2 3" xfId="30599" xr:uid="{00000000-0005-0000-0000-000078550000}"/>
    <cellStyle name="Normal 7 4 2 5 2 3 2" xfId="30600" xr:uid="{00000000-0005-0000-0000-000079550000}"/>
    <cellStyle name="Normal 7 4 2 5 2 3 2 2" xfId="30601" xr:uid="{00000000-0005-0000-0000-00007A550000}"/>
    <cellStyle name="Normal 7 4 2 5 2 3 2 2 2" xfId="30602" xr:uid="{00000000-0005-0000-0000-00007B550000}"/>
    <cellStyle name="Normal 7 4 2 5 2 3 2 3" xfId="30603" xr:uid="{00000000-0005-0000-0000-00007C550000}"/>
    <cellStyle name="Normal 7 4 2 5 2 3 2 3 2" xfId="30604" xr:uid="{00000000-0005-0000-0000-00007D550000}"/>
    <cellStyle name="Normal 7 4 2 5 2 3 2 3 2 2" xfId="30605" xr:uid="{00000000-0005-0000-0000-00007E550000}"/>
    <cellStyle name="Normal 7 4 2 5 2 3 2 3 2 2 2" xfId="30606" xr:uid="{00000000-0005-0000-0000-00007F550000}"/>
    <cellStyle name="Normal 7 4 3" xfId="30607" xr:uid="{00000000-0005-0000-0000-000080550000}"/>
    <cellStyle name="Normal 7 4 3 2" xfId="30608" xr:uid="{00000000-0005-0000-0000-000081550000}"/>
    <cellStyle name="Normal 7 4 3 3" xfId="30609" xr:uid="{00000000-0005-0000-0000-000082550000}"/>
    <cellStyle name="Normal 7 4 3 3 2" xfId="30610" xr:uid="{00000000-0005-0000-0000-000083550000}"/>
    <cellStyle name="Normal 7 4 3 3 2 2" xfId="30611" xr:uid="{00000000-0005-0000-0000-000084550000}"/>
    <cellStyle name="Normal 7 4 3 3 2 2 2" xfId="30612" xr:uid="{00000000-0005-0000-0000-000085550000}"/>
    <cellStyle name="Normal 7 4 4" xfId="30586" xr:uid="{00000000-0005-0000-0000-000086550000}"/>
    <cellStyle name="Normal 7 5" xfId="21611" xr:uid="{00000000-0005-0000-0000-000087550000}"/>
    <cellStyle name="Normal 7 6" xfId="21612" xr:uid="{00000000-0005-0000-0000-000088550000}"/>
    <cellStyle name="Normal 7 7" xfId="21613" xr:uid="{00000000-0005-0000-0000-000089550000}"/>
    <cellStyle name="Normal 7 8" xfId="21614" xr:uid="{00000000-0005-0000-0000-00008A550000}"/>
    <cellStyle name="Normal 7 8 2" xfId="21615" xr:uid="{00000000-0005-0000-0000-00008B550000}"/>
    <cellStyle name="Normal 7 8 3" xfId="21616" xr:uid="{00000000-0005-0000-0000-00008C550000}"/>
    <cellStyle name="Normal 7 8 4" xfId="21617" xr:uid="{00000000-0005-0000-0000-00008D550000}"/>
    <cellStyle name="Normal 7 8 5" xfId="21618" xr:uid="{00000000-0005-0000-0000-00008E550000}"/>
    <cellStyle name="Normal 7 8 6" xfId="21619" xr:uid="{00000000-0005-0000-0000-00008F550000}"/>
    <cellStyle name="Normal 7 8 7" xfId="21620" xr:uid="{00000000-0005-0000-0000-000090550000}"/>
    <cellStyle name="Normal 7 8 8" xfId="21621" xr:uid="{00000000-0005-0000-0000-000091550000}"/>
    <cellStyle name="Normal 7 8 9" xfId="21622" xr:uid="{00000000-0005-0000-0000-000092550000}"/>
    <cellStyle name="Normal 7 9" xfId="21623" xr:uid="{00000000-0005-0000-0000-000093550000}"/>
    <cellStyle name="Normal 70" xfId="21624" xr:uid="{00000000-0005-0000-0000-000094550000}"/>
    <cellStyle name="Normal 77" xfId="21625" xr:uid="{00000000-0005-0000-0000-000095550000}"/>
    <cellStyle name="Normal 8" xfId="21626" xr:uid="{00000000-0005-0000-0000-000096550000}"/>
    <cellStyle name="Normal 8 10" xfId="21627" xr:uid="{00000000-0005-0000-0000-000097550000}"/>
    <cellStyle name="Normal 8 11" xfId="21628" xr:uid="{00000000-0005-0000-0000-000098550000}"/>
    <cellStyle name="Normal 8 12" xfId="30613" xr:uid="{00000000-0005-0000-0000-000099550000}"/>
    <cellStyle name="Normal 8 2" xfId="21629" xr:uid="{00000000-0005-0000-0000-00009A550000}"/>
    <cellStyle name="Normal 8 3" xfId="21630" xr:uid="{00000000-0005-0000-0000-00009B550000}"/>
    <cellStyle name="Normal 8 3 2" xfId="30615" xr:uid="{00000000-0005-0000-0000-00009C550000}"/>
    <cellStyle name="Normal 8 3 3" xfId="30614" xr:uid="{00000000-0005-0000-0000-00009D550000}"/>
    <cellStyle name="Normal 8 4" xfId="21631" xr:uid="{00000000-0005-0000-0000-00009E550000}"/>
    <cellStyle name="Normal 8 5" xfId="21632" xr:uid="{00000000-0005-0000-0000-00009F550000}"/>
    <cellStyle name="Normal 8 6" xfId="21633" xr:uid="{00000000-0005-0000-0000-0000A0550000}"/>
    <cellStyle name="Normal 8 7" xfId="21634" xr:uid="{00000000-0005-0000-0000-0000A1550000}"/>
    <cellStyle name="Normal 8 8" xfId="21635" xr:uid="{00000000-0005-0000-0000-0000A2550000}"/>
    <cellStyle name="Normal 8 9" xfId="21636" xr:uid="{00000000-0005-0000-0000-0000A3550000}"/>
    <cellStyle name="Normal 89 2" xfId="21637" xr:uid="{00000000-0005-0000-0000-0000A4550000}"/>
    <cellStyle name="Normal 89 2 2" xfId="21638" xr:uid="{00000000-0005-0000-0000-0000A5550000}"/>
    <cellStyle name="Normal 89 2 3" xfId="21639" xr:uid="{00000000-0005-0000-0000-0000A6550000}"/>
    <cellStyle name="Normal 89 3" xfId="21640" xr:uid="{00000000-0005-0000-0000-0000A7550000}"/>
    <cellStyle name="Normal 89 3 2" xfId="21641" xr:uid="{00000000-0005-0000-0000-0000A8550000}"/>
    <cellStyle name="Normal 89 3 3" xfId="21642" xr:uid="{00000000-0005-0000-0000-0000A9550000}"/>
    <cellStyle name="Normal 89 4" xfId="21643" xr:uid="{00000000-0005-0000-0000-0000AA550000}"/>
    <cellStyle name="Normal 89 4 2" xfId="21644" xr:uid="{00000000-0005-0000-0000-0000AB550000}"/>
    <cellStyle name="Normal 89 4 3" xfId="21645" xr:uid="{00000000-0005-0000-0000-0000AC550000}"/>
    <cellStyle name="Normal 89 5" xfId="21646" xr:uid="{00000000-0005-0000-0000-0000AD550000}"/>
    <cellStyle name="Normal 89 5 2" xfId="21647" xr:uid="{00000000-0005-0000-0000-0000AE550000}"/>
    <cellStyle name="Normal 89 5 3" xfId="21648" xr:uid="{00000000-0005-0000-0000-0000AF550000}"/>
    <cellStyle name="Normal 89 6" xfId="21649" xr:uid="{00000000-0005-0000-0000-0000B0550000}"/>
    <cellStyle name="Normal 89 6 2" xfId="21650" xr:uid="{00000000-0005-0000-0000-0000B1550000}"/>
    <cellStyle name="Normal 89 6 3" xfId="21651" xr:uid="{00000000-0005-0000-0000-0000B2550000}"/>
    <cellStyle name="Normal 89 7" xfId="21652" xr:uid="{00000000-0005-0000-0000-0000B3550000}"/>
    <cellStyle name="Normal 89 7 2" xfId="21653" xr:uid="{00000000-0005-0000-0000-0000B4550000}"/>
    <cellStyle name="Normal 89 7 3" xfId="21654" xr:uid="{00000000-0005-0000-0000-0000B5550000}"/>
    <cellStyle name="Normal 9" xfId="21655" xr:uid="{00000000-0005-0000-0000-0000B6550000}"/>
    <cellStyle name="Normal 9 2" xfId="21656" xr:uid="{00000000-0005-0000-0000-0000B7550000}"/>
    <cellStyle name="Normal 9 2 2" xfId="30617" xr:uid="{00000000-0005-0000-0000-0000B8550000}"/>
    <cellStyle name="Normal 9 3" xfId="21657" xr:uid="{00000000-0005-0000-0000-0000B9550000}"/>
    <cellStyle name="Normal 9 4" xfId="21658" xr:uid="{00000000-0005-0000-0000-0000BA550000}"/>
    <cellStyle name="Normal 9 5" xfId="21659" xr:uid="{00000000-0005-0000-0000-0000BB550000}"/>
    <cellStyle name="Normal 9 6" xfId="30616" xr:uid="{00000000-0005-0000-0000-0000BC550000}"/>
    <cellStyle name="Normal 96" xfId="21660" xr:uid="{00000000-0005-0000-0000-0000BD550000}"/>
    <cellStyle name="Normal 96 2" xfId="21661" xr:uid="{00000000-0005-0000-0000-0000BE550000}"/>
    <cellStyle name="Normal 96 3" xfId="21662" xr:uid="{00000000-0005-0000-0000-0000BF550000}"/>
    <cellStyle name="Normal 97" xfId="21663" xr:uid="{00000000-0005-0000-0000-0000C0550000}"/>
    <cellStyle name="Normal 97 2" xfId="21664" xr:uid="{00000000-0005-0000-0000-0000C1550000}"/>
    <cellStyle name="Normal 97 3" xfId="21665" xr:uid="{00000000-0005-0000-0000-0000C2550000}"/>
    <cellStyle name="Normal 98" xfId="21666" xr:uid="{00000000-0005-0000-0000-0000C3550000}"/>
    <cellStyle name="Normal 98 2" xfId="21667" xr:uid="{00000000-0005-0000-0000-0000C4550000}"/>
    <cellStyle name="Normal 98 3" xfId="21668" xr:uid="{00000000-0005-0000-0000-0000C5550000}"/>
    <cellStyle name="Normal." xfId="32" xr:uid="{00000000-0005-0000-0000-0000C6550000}"/>
    <cellStyle name="Normal. 2" xfId="21670" xr:uid="{00000000-0005-0000-0000-0000C7550000}"/>
    <cellStyle name="Normal. 3" xfId="21669" xr:uid="{00000000-0005-0000-0000-0000C8550000}"/>
    <cellStyle name="Note" xfId="30298" builtinId="10" customBuiltin="1"/>
    <cellStyle name="Note 10" xfId="21671" xr:uid="{00000000-0005-0000-0000-0000CB550000}"/>
    <cellStyle name="Note 10 10" xfId="21672" xr:uid="{00000000-0005-0000-0000-0000CC550000}"/>
    <cellStyle name="Note 10 11" xfId="21673" xr:uid="{00000000-0005-0000-0000-0000CD550000}"/>
    <cellStyle name="Note 10 12" xfId="21674" xr:uid="{00000000-0005-0000-0000-0000CE550000}"/>
    <cellStyle name="Note 10 13" xfId="21675" xr:uid="{00000000-0005-0000-0000-0000CF550000}"/>
    <cellStyle name="Note 10 14" xfId="21676" xr:uid="{00000000-0005-0000-0000-0000D0550000}"/>
    <cellStyle name="Note 10 15" xfId="21677" xr:uid="{00000000-0005-0000-0000-0000D1550000}"/>
    <cellStyle name="Note 10 16" xfId="21678" xr:uid="{00000000-0005-0000-0000-0000D2550000}"/>
    <cellStyle name="Note 10 17" xfId="21679" xr:uid="{00000000-0005-0000-0000-0000D3550000}"/>
    <cellStyle name="Note 10 18" xfId="21680" xr:uid="{00000000-0005-0000-0000-0000D4550000}"/>
    <cellStyle name="Note 10 19" xfId="21681" xr:uid="{00000000-0005-0000-0000-0000D5550000}"/>
    <cellStyle name="Note 10 2" xfId="21682" xr:uid="{00000000-0005-0000-0000-0000D6550000}"/>
    <cellStyle name="Note 10 2 2" xfId="21683" xr:uid="{00000000-0005-0000-0000-0000D7550000}"/>
    <cellStyle name="Note 10 20" xfId="21684" xr:uid="{00000000-0005-0000-0000-0000D8550000}"/>
    <cellStyle name="Note 10 21" xfId="21685" xr:uid="{00000000-0005-0000-0000-0000D9550000}"/>
    <cellStyle name="Note 10 22" xfId="21686" xr:uid="{00000000-0005-0000-0000-0000DA550000}"/>
    <cellStyle name="Note 10 23" xfId="21687" xr:uid="{00000000-0005-0000-0000-0000DB550000}"/>
    <cellStyle name="Note 10 24" xfId="21688" xr:uid="{00000000-0005-0000-0000-0000DC550000}"/>
    <cellStyle name="Note 10 25" xfId="21689" xr:uid="{00000000-0005-0000-0000-0000DD550000}"/>
    <cellStyle name="Note 10 26" xfId="21690" xr:uid="{00000000-0005-0000-0000-0000DE550000}"/>
    <cellStyle name="Note 10 27" xfId="21691" xr:uid="{00000000-0005-0000-0000-0000DF550000}"/>
    <cellStyle name="Note 10 28" xfId="21692" xr:uid="{00000000-0005-0000-0000-0000E0550000}"/>
    <cellStyle name="Note 10 29" xfId="21693" xr:uid="{00000000-0005-0000-0000-0000E1550000}"/>
    <cellStyle name="Note 10 3" xfId="21694" xr:uid="{00000000-0005-0000-0000-0000E2550000}"/>
    <cellStyle name="Note 10 3 2" xfId="21695" xr:uid="{00000000-0005-0000-0000-0000E3550000}"/>
    <cellStyle name="Note 10 30" xfId="21696" xr:uid="{00000000-0005-0000-0000-0000E4550000}"/>
    <cellStyle name="Note 10 31" xfId="21697" xr:uid="{00000000-0005-0000-0000-0000E5550000}"/>
    <cellStyle name="Note 10 32" xfId="21698" xr:uid="{00000000-0005-0000-0000-0000E6550000}"/>
    <cellStyle name="Note 10 33" xfId="21699" xr:uid="{00000000-0005-0000-0000-0000E7550000}"/>
    <cellStyle name="Note 10 34" xfId="21700" xr:uid="{00000000-0005-0000-0000-0000E8550000}"/>
    <cellStyle name="Note 10 35" xfId="21701" xr:uid="{00000000-0005-0000-0000-0000E9550000}"/>
    <cellStyle name="Note 10 36" xfId="21702" xr:uid="{00000000-0005-0000-0000-0000EA550000}"/>
    <cellStyle name="Note 10 37" xfId="21703" xr:uid="{00000000-0005-0000-0000-0000EB550000}"/>
    <cellStyle name="Note 10 38" xfId="21704" xr:uid="{00000000-0005-0000-0000-0000EC550000}"/>
    <cellStyle name="Note 10 39" xfId="21705" xr:uid="{00000000-0005-0000-0000-0000ED550000}"/>
    <cellStyle name="Note 10 4" xfId="21706" xr:uid="{00000000-0005-0000-0000-0000EE550000}"/>
    <cellStyle name="Note 10 4 2" xfId="21707" xr:uid="{00000000-0005-0000-0000-0000EF550000}"/>
    <cellStyle name="Note 10 40" xfId="21708" xr:uid="{00000000-0005-0000-0000-0000F0550000}"/>
    <cellStyle name="Note 10 41" xfId="21709" xr:uid="{00000000-0005-0000-0000-0000F1550000}"/>
    <cellStyle name="Note 10 42" xfId="21710" xr:uid="{00000000-0005-0000-0000-0000F2550000}"/>
    <cellStyle name="Note 10 43" xfId="21711" xr:uid="{00000000-0005-0000-0000-0000F3550000}"/>
    <cellStyle name="Note 10 44" xfId="21712" xr:uid="{00000000-0005-0000-0000-0000F4550000}"/>
    <cellStyle name="Note 10 45" xfId="21713" xr:uid="{00000000-0005-0000-0000-0000F5550000}"/>
    <cellStyle name="Note 10 46" xfId="21714" xr:uid="{00000000-0005-0000-0000-0000F6550000}"/>
    <cellStyle name="Note 10 47" xfId="21715" xr:uid="{00000000-0005-0000-0000-0000F7550000}"/>
    <cellStyle name="Note 10 48" xfId="21716" xr:uid="{00000000-0005-0000-0000-0000F8550000}"/>
    <cellStyle name="Note 10 5" xfId="21717" xr:uid="{00000000-0005-0000-0000-0000F9550000}"/>
    <cellStyle name="Note 10 5 2" xfId="21718" xr:uid="{00000000-0005-0000-0000-0000FA550000}"/>
    <cellStyle name="Note 10 6" xfId="21719" xr:uid="{00000000-0005-0000-0000-0000FB550000}"/>
    <cellStyle name="Note 10 6 2" xfId="21720" xr:uid="{00000000-0005-0000-0000-0000FC550000}"/>
    <cellStyle name="Note 10 7" xfId="21721" xr:uid="{00000000-0005-0000-0000-0000FD550000}"/>
    <cellStyle name="Note 10 7 2" xfId="21722" xr:uid="{00000000-0005-0000-0000-0000FE550000}"/>
    <cellStyle name="Note 10 8" xfId="21723" xr:uid="{00000000-0005-0000-0000-0000FF550000}"/>
    <cellStyle name="Note 10 8 2" xfId="21724" xr:uid="{00000000-0005-0000-0000-000000560000}"/>
    <cellStyle name="Note 10 9" xfId="21725" xr:uid="{00000000-0005-0000-0000-000001560000}"/>
    <cellStyle name="Note 10 9 2" xfId="21726" xr:uid="{00000000-0005-0000-0000-000002560000}"/>
    <cellStyle name="Note 11" xfId="21727" xr:uid="{00000000-0005-0000-0000-000003560000}"/>
    <cellStyle name="Note 11 10" xfId="21728" xr:uid="{00000000-0005-0000-0000-000004560000}"/>
    <cellStyle name="Note 11 11" xfId="21729" xr:uid="{00000000-0005-0000-0000-000005560000}"/>
    <cellStyle name="Note 11 12" xfId="21730" xr:uid="{00000000-0005-0000-0000-000006560000}"/>
    <cellStyle name="Note 11 13" xfId="21731" xr:uid="{00000000-0005-0000-0000-000007560000}"/>
    <cellStyle name="Note 11 14" xfId="21732" xr:uid="{00000000-0005-0000-0000-000008560000}"/>
    <cellStyle name="Note 11 15" xfId="21733" xr:uid="{00000000-0005-0000-0000-000009560000}"/>
    <cellStyle name="Note 11 16" xfId="21734" xr:uid="{00000000-0005-0000-0000-00000A560000}"/>
    <cellStyle name="Note 11 17" xfId="21735" xr:uid="{00000000-0005-0000-0000-00000B560000}"/>
    <cellStyle name="Note 11 18" xfId="21736" xr:uid="{00000000-0005-0000-0000-00000C560000}"/>
    <cellStyle name="Note 11 19" xfId="21737" xr:uid="{00000000-0005-0000-0000-00000D560000}"/>
    <cellStyle name="Note 11 2" xfId="21738" xr:uid="{00000000-0005-0000-0000-00000E560000}"/>
    <cellStyle name="Note 11 2 2" xfId="21739" xr:uid="{00000000-0005-0000-0000-00000F560000}"/>
    <cellStyle name="Note 11 20" xfId="21740" xr:uid="{00000000-0005-0000-0000-000010560000}"/>
    <cellStyle name="Note 11 21" xfId="21741" xr:uid="{00000000-0005-0000-0000-000011560000}"/>
    <cellStyle name="Note 11 22" xfId="21742" xr:uid="{00000000-0005-0000-0000-000012560000}"/>
    <cellStyle name="Note 11 23" xfId="21743" xr:uid="{00000000-0005-0000-0000-000013560000}"/>
    <cellStyle name="Note 11 24" xfId="21744" xr:uid="{00000000-0005-0000-0000-000014560000}"/>
    <cellStyle name="Note 11 25" xfId="21745" xr:uid="{00000000-0005-0000-0000-000015560000}"/>
    <cellStyle name="Note 11 26" xfId="21746" xr:uid="{00000000-0005-0000-0000-000016560000}"/>
    <cellStyle name="Note 11 27" xfId="21747" xr:uid="{00000000-0005-0000-0000-000017560000}"/>
    <cellStyle name="Note 11 28" xfId="21748" xr:uid="{00000000-0005-0000-0000-000018560000}"/>
    <cellStyle name="Note 11 29" xfId="21749" xr:uid="{00000000-0005-0000-0000-000019560000}"/>
    <cellStyle name="Note 11 3" xfId="21750" xr:uid="{00000000-0005-0000-0000-00001A560000}"/>
    <cellStyle name="Note 11 3 2" xfId="21751" xr:uid="{00000000-0005-0000-0000-00001B560000}"/>
    <cellStyle name="Note 11 30" xfId="21752" xr:uid="{00000000-0005-0000-0000-00001C560000}"/>
    <cellStyle name="Note 11 31" xfId="21753" xr:uid="{00000000-0005-0000-0000-00001D560000}"/>
    <cellStyle name="Note 11 32" xfId="21754" xr:uid="{00000000-0005-0000-0000-00001E560000}"/>
    <cellStyle name="Note 11 33" xfId="21755" xr:uid="{00000000-0005-0000-0000-00001F560000}"/>
    <cellStyle name="Note 11 34" xfId="21756" xr:uid="{00000000-0005-0000-0000-000020560000}"/>
    <cellStyle name="Note 11 35" xfId="21757" xr:uid="{00000000-0005-0000-0000-000021560000}"/>
    <cellStyle name="Note 11 36" xfId="21758" xr:uid="{00000000-0005-0000-0000-000022560000}"/>
    <cellStyle name="Note 11 37" xfId="21759" xr:uid="{00000000-0005-0000-0000-000023560000}"/>
    <cellStyle name="Note 11 38" xfId="21760" xr:uid="{00000000-0005-0000-0000-000024560000}"/>
    <cellStyle name="Note 11 39" xfId="21761" xr:uid="{00000000-0005-0000-0000-000025560000}"/>
    <cellStyle name="Note 11 4" xfId="21762" xr:uid="{00000000-0005-0000-0000-000026560000}"/>
    <cellStyle name="Note 11 4 2" xfId="21763" xr:uid="{00000000-0005-0000-0000-000027560000}"/>
    <cellStyle name="Note 11 40" xfId="21764" xr:uid="{00000000-0005-0000-0000-000028560000}"/>
    <cellStyle name="Note 11 41" xfId="21765" xr:uid="{00000000-0005-0000-0000-000029560000}"/>
    <cellStyle name="Note 11 42" xfId="21766" xr:uid="{00000000-0005-0000-0000-00002A560000}"/>
    <cellStyle name="Note 11 43" xfId="21767" xr:uid="{00000000-0005-0000-0000-00002B560000}"/>
    <cellStyle name="Note 11 44" xfId="21768" xr:uid="{00000000-0005-0000-0000-00002C560000}"/>
    <cellStyle name="Note 11 45" xfId="21769" xr:uid="{00000000-0005-0000-0000-00002D560000}"/>
    <cellStyle name="Note 11 46" xfId="21770" xr:uid="{00000000-0005-0000-0000-00002E560000}"/>
    <cellStyle name="Note 11 47" xfId="21771" xr:uid="{00000000-0005-0000-0000-00002F560000}"/>
    <cellStyle name="Note 11 48" xfId="21772" xr:uid="{00000000-0005-0000-0000-000030560000}"/>
    <cellStyle name="Note 11 5" xfId="21773" xr:uid="{00000000-0005-0000-0000-000031560000}"/>
    <cellStyle name="Note 11 5 2" xfId="21774" xr:uid="{00000000-0005-0000-0000-000032560000}"/>
    <cellStyle name="Note 11 6" xfId="21775" xr:uid="{00000000-0005-0000-0000-000033560000}"/>
    <cellStyle name="Note 11 6 2" xfId="21776" xr:uid="{00000000-0005-0000-0000-000034560000}"/>
    <cellStyle name="Note 11 7" xfId="21777" xr:uid="{00000000-0005-0000-0000-000035560000}"/>
    <cellStyle name="Note 11 7 2" xfId="21778" xr:uid="{00000000-0005-0000-0000-000036560000}"/>
    <cellStyle name="Note 11 8" xfId="21779" xr:uid="{00000000-0005-0000-0000-000037560000}"/>
    <cellStyle name="Note 11 8 2" xfId="21780" xr:uid="{00000000-0005-0000-0000-000038560000}"/>
    <cellStyle name="Note 11 9" xfId="21781" xr:uid="{00000000-0005-0000-0000-000039560000}"/>
    <cellStyle name="Note 11 9 2" xfId="21782" xr:uid="{00000000-0005-0000-0000-00003A560000}"/>
    <cellStyle name="Note 12" xfId="21783" xr:uid="{00000000-0005-0000-0000-00003B560000}"/>
    <cellStyle name="Note 12 10" xfId="21784" xr:uid="{00000000-0005-0000-0000-00003C560000}"/>
    <cellStyle name="Note 12 11" xfId="21785" xr:uid="{00000000-0005-0000-0000-00003D560000}"/>
    <cellStyle name="Note 12 12" xfId="21786" xr:uid="{00000000-0005-0000-0000-00003E560000}"/>
    <cellStyle name="Note 12 13" xfId="21787" xr:uid="{00000000-0005-0000-0000-00003F560000}"/>
    <cellStyle name="Note 12 14" xfId="21788" xr:uid="{00000000-0005-0000-0000-000040560000}"/>
    <cellStyle name="Note 12 15" xfId="21789" xr:uid="{00000000-0005-0000-0000-000041560000}"/>
    <cellStyle name="Note 12 16" xfId="21790" xr:uid="{00000000-0005-0000-0000-000042560000}"/>
    <cellStyle name="Note 12 17" xfId="21791" xr:uid="{00000000-0005-0000-0000-000043560000}"/>
    <cellStyle name="Note 12 18" xfId="21792" xr:uid="{00000000-0005-0000-0000-000044560000}"/>
    <cellStyle name="Note 12 19" xfId="21793" xr:uid="{00000000-0005-0000-0000-000045560000}"/>
    <cellStyle name="Note 12 2" xfId="21794" xr:uid="{00000000-0005-0000-0000-000046560000}"/>
    <cellStyle name="Note 12 2 2" xfId="21795" xr:uid="{00000000-0005-0000-0000-000047560000}"/>
    <cellStyle name="Note 12 20" xfId="21796" xr:uid="{00000000-0005-0000-0000-000048560000}"/>
    <cellStyle name="Note 12 21" xfId="21797" xr:uid="{00000000-0005-0000-0000-000049560000}"/>
    <cellStyle name="Note 12 22" xfId="21798" xr:uid="{00000000-0005-0000-0000-00004A560000}"/>
    <cellStyle name="Note 12 23" xfId="21799" xr:uid="{00000000-0005-0000-0000-00004B560000}"/>
    <cellStyle name="Note 12 24" xfId="21800" xr:uid="{00000000-0005-0000-0000-00004C560000}"/>
    <cellStyle name="Note 12 25" xfId="21801" xr:uid="{00000000-0005-0000-0000-00004D560000}"/>
    <cellStyle name="Note 12 26" xfId="21802" xr:uid="{00000000-0005-0000-0000-00004E560000}"/>
    <cellStyle name="Note 12 27" xfId="21803" xr:uid="{00000000-0005-0000-0000-00004F560000}"/>
    <cellStyle name="Note 12 28" xfId="21804" xr:uid="{00000000-0005-0000-0000-000050560000}"/>
    <cellStyle name="Note 12 29" xfId="21805" xr:uid="{00000000-0005-0000-0000-000051560000}"/>
    <cellStyle name="Note 12 3" xfId="21806" xr:uid="{00000000-0005-0000-0000-000052560000}"/>
    <cellStyle name="Note 12 3 2" xfId="21807" xr:uid="{00000000-0005-0000-0000-000053560000}"/>
    <cellStyle name="Note 12 30" xfId="21808" xr:uid="{00000000-0005-0000-0000-000054560000}"/>
    <cellStyle name="Note 12 31" xfId="21809" xr:uid="{00000000-0005-0000-0000-000055560000}"/>
    <cellStyle name="Note 12 32" xfId="21810" xr:uid="{00000000-0005-0000-0000-000056560000}"/>
    <cellStyle name="Note 12 33" xfId="21811" xr:uid="{00000000-0005-0000-0000-000057560000}"/>
    <cellStyle name="Note 12 34" xfId="21812" xr:uid="{00000000-0005-0000-0000-000058560000}"/>
    <cellStyle name="Note 12 35" xfId="21813" xr:uid="{00000000-0005-0000-0000-000059560000}"/>
    <cellStyle name="Note 12 36" xfId="21814" xr:uid="{00000000-0005-0000-0000-00005A560000}"/>
    <cellStyle name="Note 12 37" xfId="21815" xr:uid="{00000000-0005-0000-0000-00005B560000}"/>
    <cellStyle name="Note 12 38" xfId="21816" xr:uid="{00000000-0005-0000-0000-00005C560000}"/>
    <cellStyle name="Note 12 39" xfId="21817" xr:uid="{00000000-0005-0000-0000-00005D560000}"/>
    <cellStyle name="Note 12 4" xfId="21818" xr:uid="{00000000-0005-0000-0000-00005E560000}"/>
    <cellStyle name="Note 12 4 2" xfId="21819" xr:uid="{00000000-0005-0000-0000-00005F560000}"/>
    <cellStyle name="Note 12 40" xfId="21820" xr:uid="{00000000-0005-0000-0000-000060560000}"/>
    <cellStyle name="Note 12 41" xfId="21821" xr:uid="{00000000-0005-0000-0000-000061560000}"/>
    <cellStyle name="Note 12 42" xfId="21822" xr:uid="{00000000-0005-0000-0000-000062560000}"/>
    <cellStyle name="Note 12 43" xfId="21823" xr:uid="{00000000-0005-0000-0000-000063560000}"/>
    <cellStyle name="Note 12 44" xfId="21824" xr:uid="{00000000-0005-0000-0000-000064560000}"/>
    <cellStyle name="Note 12 45" xfId="21825" xr:uid="{00000000-0005-0000-0000-000065560000}"/>
    <cellStyle name="Note 12 46" xfId="21826" xr:uid="{00000000-0005-0000-0000-000066560000}"/>
    <cellStyle name="Note 12 47" xfId="21827" xr:uid="{00000000-0005-0000-0000-000067560000}"/>
    <cellStyle name="Note 12 48" xfId="21828" xr:uid="{00000000-0005-0000-0000-000068560000}"/>
    <cellStyle name="Note 12 5" xfId="21829" xr:uid="{00000000-0005-0000-0000-000069560000}"/>
    <cellStyle name="Note 12 5 2" xfId="21830" xr:uid="{00000000-0005-0000-0000-00006A560000}"/>
    <cellStyle name="Note 12 6" xfId="21831" xr:uid="{00000000-0005-0000-0000-00006B560000}"/>
    <cellStyle name="Note 12 6 2" xfId="21832" xr:uid="{00000000-0005-0000-0000-00006C560000}"/>
    <cellStyle name="Note 12 7" xfId="21833" xr:uid="{00000000-0005-0000-0000-00006D560000}"/>
    <cellStyle name="Note 12 7 2" xfId="21834" xr:uid="{00000000-0005-0000-0000-00006E560000}"/>
    <cellStyle name="Note 12 8" xfId="21835" xr:uid="{00000000-0005-0000-0000-00006F560000}"/>
    <cellStyle name="Note 12 8 2" xfId="21836" xr:uid="{00000000-0005-0000-0000-000070560000}"/>
    <cellStyle name="Note 12 9" xfId="21837" xr:uid="{00000000-0005-0000-0000-000071560000}"/>
    <cellStyle name="Note 12 9 2" xfId="21838" xr:uid="{00000000-0005-0000-0000-000072560000}"/>
    <cellStyle name="Note 13" xfId="21839" xr:uid="{00000000-0005-0000-0000-000073560000}"/>
    <cellStyle name="Note 13 10" xfId="21840" xr:uid="{00000000-0005-0000-0000-000074560000}"/>
    <cellStyle name="Note 13 11" xfId="21841" xr:uid="{00000000-0005-0000-0000-000075560000}"/>
    <cellStyle name="Note 13 12" xfId="21842" xr:uid="{00000000-0005-0000-0000-000076560000}"/>
    <cellStyle name="Note 13 13" xfId="21843" xr:uid="{00000000-0005-0000-0000-000077560000}"/>
    <cellStyle name="Note 13 14" xfId="21844" xr:uid="{00000000-0005-0000-0000-000078560000}"/>
    <cellStyle name="Note 13 15" xfId="21845" xr:uid="{00000000-0005-0000-0000-000079560000}"/>
    <cellStyle name="Note 13 16" xfId="21846" xr:uid="{00000000-0005-0000-0000-00007A560000}"/>
    <cellStyle name="Note 13 17" xfId="21847" xr:uid="{00000000-0005-0000-0000-00007B560000}"/>
    <cellStyle name="Note 13 18" xfId="21848" xr:uid="{00000000-0005-0000-0000-00007C560000}"/>
    <cellStyle name="Note 13 19" xfId="21849" xr:uid="{00000000-0005-0000-0000-00007D560000}"/>
    <cellStyle name="Note 13 2" xfId="21850" xr:uid="{00000000-0005-0000-0000-00007E560000}"/>
    <cellStyle name="Note 13 2 2" xfId="21851" xr:uid="{00000000-0005-0000-0000-00007F560000}"/>
    <cellStyle name="Note 13 20" xfId="21852" xr:uid="{00000000-0005-0000-0000-000080560000}"/>
    <cellStyle name="Note 13 21" xfId="21853" xr:uid="{00000000-0005-0000-0000-000081560000}"/>
    <cellStyle name="Note 13 22" xfId="21854" xr:uid="{00000000-0005-0000-0000-000082560000}"/>
    <cellStyle name="Note 13 23" xfId="21855" xr:uid="{00000000-0005-0000-0000-000083560000}"/>
    <cellStyle name="Note 13 24" xfId="21856" xr:uid="{00000000-0005-0000-0000-000084560000}"/>
    <cellStyle name="Note 13 25" xfId="21857" xr:uid="{00000000-0005-0000-0000-000085560000}"/>
    <cellStyle name="Note 13 26" xfId="21858" xr:uid="{00000000-0005-0000-0000-000086560000}"/>
    <cellStyle name="Note 13 27" xfId="21859" xr:uid="{00000000-0005-0000-0000-000087560000}"/>
    <cellStyle name="Note 13 28" xfId="21860" xr:uid="{00000000-0005-0000-0000-000088560000}"/>
    <cellStyle name="Note 13 29" xfId="21861" xr:uid="{00000000-0005-0000-0000-000089560000}"/>
    <cellStyle name="Note 13 3" xfId="21862" xr:uid="{00000000-0005-0000-0000-00008A560000}"/>
    <cellStyle name="Note 13 3 2" xfId="21863" xr:uid="{00000000-0005-0000-0000-00008B560000}"/>
    <cellStyle name="Note 13 30" xfId="21864" xr:uid="{00000000-0005-0000-0000-00008C560000}"/>
    <cellStyle name="Note 13 31" xfId="21865" xr:uid="{00000000-0005-0000-0000-00008D560000}"/>
    <cellStyle name="Note 13 32" xfId="21866" xr:uid="{00000000-0005-0000-0000-00008E560000}"/>
    <cellStyle name="Note 13 33" xfId="21867" xr:uid="{00000000-0005-0000-0000-00008F560000}"/>
    <cellStyle name="Note 13 34" xfId="21868" xr:uid="{00000000-0005-0000-0000-000090560000}"/>
    <cellStyle name="Note 13 35" xfId="21869" xr:uid="{00000000-0005-0000-0000-000091560000}"/>
    <cellStyle name="Note 13 36" xfId="21870" xr:uid="{00000000-0005-0000-0000-000092560000}"/>
    <cellStyle name="Note 13 37" xfId="21871" xr:uid="{00000000-0005-0000-0000-000093560000}"/>
    <cellStyle name="Note 13 38" xfId="21872" xr:uid="{00000000-0005-0000-0000-000094560000}"/>
    <cellStyle name="Note 13 39" xfId="21873" xr:uid="{00000000-0005-0000-0000-000095560000}"/>
    <cellStyle name="Note 13 4" xfId="21874" xr:uid="{00000000-0005-0000-0000-000096560000}"/>
    <cellStyle name="Note 13 4 2" xfId="21875" xr:uid="{00000000-0005-0000-0000-000097560000}"/>
    <cellStyle name="Note 13 40" xfId="21876" xr:uid="{00000000-0005-0000-0000-000098560000}"/>
    <cellStyle name="Note 13 41" xfId="21877" xr:uid="{00000000-0005-0000-0000-000099560000}"/>
    <cellStyle name="Note 13 42" xfId="21878" xr:uid="{00000000-0005-0000-0000-00009A560000}"/>
    <cellStyle name="Note 13 43" xfId="21879" xr:uid="{00000000-0005-0000-0000-00009B560000}"/>
    <cellStyle name="Note 13 44" xfId="21880" xr:uid="{00000000-0005-0000-0000-00009C560000}"/>
    <cellStyle name="Note 13 45" xfId="21881" xr:uid="{00000000-0005-0000-0000-00009D560000}"/>
    <cellStyle name="Note 13 46" xfId="21882" xr:uid="{00000000-0005-0000-0000-00009E560000}"/>
    <cellStyle name="Note 13 47" xfId="21883" xr:uid="{00000000-0005-0000-0000-00009F560000}"/>
    <cellStyle name="Note 13 48" xfId="21884" xr:uid="{00000000-0005-0000-0000-0000A0560000}"/>
    <cellStyle name="Note 13 5" xfId="21885" xr:uid="{00000000-0005-0000-0000-0000A1560000}"/>
    <cellStyle name="Note 13 5 2" xfId="21886" xr:uid="{00000000-0005-0000-0000-0000A2560000}"/>
    <cellStyle name="Note 13 6" xfId="21887" xr:uid="{00000000-0005-0000-0000-0000A3560000}"/>
    <cellStyle name="Note 13 6 2" xfId="21888" xr:uid="{00000000-0005-0000-0000-0000A4560000}"/>
    <cellStyle name="Note 13 7" xfId="21889" xr:uid="{00000000-0005-0000-0000-0000A5560000}"/>
    <cellStyle name="Note 13 7 2" xfId="21890" xr:uid="{00000000-0005-0000-0000-0000A6560000}"/>
    <cellStyle name="Note 13 8" xfId="21891" xr:uid="{00000000-0005-0000-0000-0000A7560000}"/>
    <cellStyle name="Note 13 8 2" xfId="21892" xr:uid="{00000000-0005-0000-0000-0000A8560000}"/>
    <cellStyle name="Note 13 9" xfId="21893" xr:uid="{00000000-0005-0000-0000-0000A9560000}"/>
    <cellStyle name="Note 13 9 2" xfId="21894" xr:uid="{00000000-0005-0000-0000-0000AA560000}"/>
    <cellStyle name="Note 14" xfId="21895" xr:uid="{00000000-0005-0000-0000-0000AB560000}"/>
    <cellStyle name="Note 14 10" xfId="21896" xr:uid="{00000000-0005-0000-0000-0000AC560000}"/>
    <cellStyle name="Note 14 11" xfId="21897" xr:uid="{00000000-0005-0000-0000-0000AD560000}"/>
    <cellStyle name="Note 14 12" xfId="21898" xr:uid="{00000000-0005-0000-0000-0000AE560000}"/>
    <cellStyle name="Note 14 13" xfId="21899" xr:uid="{00000000-0005-0000-0000-0000AF560000}"/>
    <cellStyle name="Note 14 14" xfId="21900" xr:uid="{00000000-0005-0000-0000-0000B0560000}"/>
    <cellStyle name="Note 14 15" xfId="21901" xr:uid="{00000000-0005-0000-0000-0000B1560000}"/>
    <cellStyle name="Note 14 16" xfId="21902" xr:uid="{00000000-0005-0000-0000-0000B2560000}"/>
    <cellStyle name="Note 14 17" xfId="21903" xr:uid="{00000000-0005-0000-0000-0000B3560000}"/>
    <cellStyle name="Note 14 18" xfId="21904" xr:uid="{00000000-0005-0000-0000-0000B4560000}"/>
    <cellStyle name="Note 14 19" xfId="21905" xr:uid="{00000000-0005-0000-0000-0000B5560000}"/>
    <cellStyle name="Note 14 2" xfId="21906" xr:uid="{00000000-0005-0000-0000-0000B6560000}"/>
    <cellStyle name="Note 14 2 2" xfId="21907" xr:uid="{00000000-0005-0000-0000-0000B7560000}"/>
    <cellStyle name="Note 14 20" xfId="21908" xr:uid="{00000000-0005-0000-0000-0000B8560000}"/>
    <cellStyle name="Note 14 21" xfId="21909" xr:uid="{00000000-0005-0000-0000-0000B9560000}"/>
    <cellStyle name="Note 14 22" xfId="21910" xr:uid="{00000000-0005-0000-0000-0000BA560000}"/>
    <cellStyle name="Note 14 23" xfId="21911" xr:uid="{00000000-0005-0000-0000-0000BB560000}"/>
    <cellStyle name="Note 14 24" xfId="21912" xr:uid="{00000000-0005-0000-0000-0000BC560000}"/>
    <cellStyle name="Note 14 25" xfId="21913" xr:uid="{00000000-0005-0000-0000-0000BD560000}"/>
    <cellStyle name="Note 14 26" xfId="21914" xr:uid="{00000000-0005-0000-0000-0000BE560000}"/>
    <cellStyle name="Note 14 27" xfId="21915" xr:uid="{00000000-0005-0000-0000-0000BF560000}"/>
    <cellStyle name="Note 14 28" xfId="21916" xr:uid="{00000000-0005-0000-0000-0000C0560000}"/>
    <cellStyle name="Note 14 29" xfId="21917" xr:uid="{00000000-0005-0000-0000-0000C1560000}"/>
    <cellStyle name="Note 14 3" xfId="21918" xr:uid="{00000000-0005-0000-0000-0000C2560000}"/>
    <cellStyle name="Note 14 3 2" xfId="21919" xr:uid="{00000000-0005-0000-0000-0000C3560000}"/>
    <cellStyle name="Note 14 30" xfId="21920" xr:uid="{00000000-0005-0000-0000-0000C4560000}"/>
    <cellStyle name="Note 14 31" xfId="21921" xr:uid="{00000000-0005-0000-0000-0000C5560000}"/>
    <cellStyle name="Note 14 32" xfId="21922" xr:uid="{00000000-0005-0000-0000-0000C6560000}"/>
    <cellStyle name="Note 14 33" xfId="21923" xr:uid="{00000000-0005-0000-0000-0000C7560000}"/>
    <cellStyle name="Note 14 34" xfId="21924" xr:uid="{00000000-0005-0000-0000-0000C8560000}"/>
    <cellStyle name="Note 14 35" xfId="21925" xr:uid="{00000000-0005-0000-0000-0000C9560000}"/>
    <cellStyle name="Note 14 36" xfId="21926" xr:uid="{00000000-0005-0000-0000-0000CA560000}"/>
    <cellStyle name="Note 14 37" xfId="21927" xr:uid="{00000000-0005-0000-0000-0000CB560000}"/>
    <cellStyle name="Note 14 38" xfId="21928" xr:uid="{00000000-0005-0000-0000-0000CC560000}"/>
    <cellStyle name="Note 14 39" xfId="21929" xr:uid="{00000000-0005-0000-0000-0000CD560000}"/>
    <cellStyle name="Note 14 4" xfId="21930" xr:uid="{00000000-0005-0000-0000-0000CE560000}"/>
    <cellStyle name="Note 14 4 2" xfId="21931" xr:uid="{00000000-0005-0000-0000-0000CF560000}"/>
    <cellStyle name="Note 14 40" xfId="21932" xr:uid="{00000000-0005-0000-0000-0000D0560000}"/>
    <cellStyle name="Note 14 41" xfId="21933" xr:uid="{00000000-0005-0000-0000-0000D1560000}"/>
    <cellStyle name="Note 14 42" xfId="21934" xr:uid="{00000000-0005-0000-0000-0000D2560000}"/>
    <cellStyle name="Note 14 43" xfId="21935" xr:uid="{00000000-0005-0000-0000-0000D3560000}"/>
    <cellStyle name="Note 14 44" xfId="21936" xr:uid="{00000000-0005-0000-0000-0000D4560000}"/>
    <cellStyle name="Note 14 45" xfId="21937" xr:uid="{00000000-0005-0000-0000-0000D5560000}"/>
    <cellStyle name="Note 14 46" xfId="21938" xr:uid="{00000000-0005-0000-0000-0000D6560000}"/>
    <cellStyle name="Note 14 47" xfId="21939" xr:uid="{00000000-0005-0000-0000-0000D7560000}"/>
    <cellStyle name="Note 14 48" xfId="21940" xr:uid="{00000000-0005-0000-0000-0000D8560000}"/>
    <cellStyle name="Note 14 5" xfId="21941" xr:uid="{00000000-0005-0000-0000-0000D9560000}"/>
    <cellStyle name="Note 14 5 2" xfId="21942" xr:uid="{00000000-0005-0000-0000-0000DA560000}"/>
    <cellStyle name="Note 14 6" xfId="21943" xr:uid="{00000000-0005-0000-0000-0000DB560000}"/>
    <cellStyle name="Note 14 6 2" xfId="21944" xr:uid="{00000000-0005-0000-0000-0000DC560000}"/>
    <cellStyle name="Note 14 7" xfId="21945" xr:uid="{00000000-0005-0000-0000-0000DD560000}"/>
    <cellStyle name="Note 14 7 2" xfId="21946" xr:uid="{00000000-0005-0000-0000-0000DE560000}"/>
    <cellStyle name="Note 14 8" xfId="21947" xr:uid="{00000000-0005-0000-0000-0000DF560000}"/>
    <cellStyle name="Note 14 8 2" xfId="21948" xr:uid="{00000000-0005-0000-0000-0000E0560000}"/>
    <cellStyle name="Note 14 9" xfId="21949" xr:uid="{00000000-0005-0000-0000-0000E1560000}"/>
    <cellStyle name="Note 14 9 2" xfId="21950" xr:uid="{00000000-0005-0000-0000-0000E2560000}"/>
    <cellStyle name="Note 15" xfId="21951" xr:uid="{00000000-0005-0000-0000-0000E3560000}"/>
    <cellStyle name="Note 15 10" xfId="21952" xr:uid="{00000000-0005-0000-0000-0000E4560000}"/>
    <cellStyle name="Note 15 11" xfId="21953" xr:uid="{00000000-0005-0000-0000-0000E5560000}"/>
    <cellStyle name="Note 15 12" xfId="21954" xr:uid="{00000000-0005-0000-0000-0000E6560000}"/>
    <cellStyle name="Note 15 13" xfId="21955" xr:uid="{00000000-0005-0000-0000-0000E7560000}"/>
    <cellStyle name="Note 15 14" xfId="21956" xr:uid="{00000000-0005-0000-0000-0000E8560000}"/>
    <cellStyle name="Note 15 15" xfId="21957" xr:uid="{00000000-0005-0000-0000-0000E9560000}"/>
    <cellStyle name="Note 15 16" xfId="21958" xr:uid="{00000000-0005-0000-0000-0000EA560000}"/>
    <cellStyle name="Note 15 17" xfId="21959" xr:uid="{00000000-0005-0000-0000-0000EB560000}"/>
    <cellStyle name="Note 15 18" xfId="21960" xr:uid="{00000000-0005-0000-0000-0000EC560000}"/>
    <cellStyle name="Note 15 19" xfId="21961" xr:uid="{00000000-0005-0000-0000-0000ED560000}"/>
    <cellStyle name="Note 15 2" xfId="21962" xr:uid="{00000000-0005-0000-0000-0000EE560000}"/>
    <cellStyle name="Note 15 2 2" xfId="21963" xr:uid="{00000000-0005-0000-0000-0000EF560000}"/>
    <cellStyle name="Note 15 20" xfId="21964" xr:uid="{00000000-0005-0000-0000-0000F0560000}"/>
    <cellStyle name="Note 15 21" xfId="21965" xr:uid="{00000000-0005-0000-0000-0000F1560000}"/>
    <cellStyle name="Note 15 22" xfId="21966" xr:uid="{00000000-0005-0000-0000-0000F2560000}"/>
    <cellStyle name="Note 15 23" xfId="21967" xr:uid="{00000000-0005-0000-0000-0000F3560000}"/>
    <cellStyle name="Note 15 24" xfId="21968" xr:uid="{00000000-0005-0000-0000-0000F4560000}"/>
    <cellStyle name="Note 15 25" xfId="21969" xr:uid="{00000000-0005-0000-0000-0000F5560000}"/>
    <cellStyle name="Note 15 26" xfId="21970" xr:uid="{00000000-0005-0000-0000-0000F6560000}"/>
    <cellStyle name="Note 15 27" xfId="21971" xr:uid="{00000000-0005-0000-0000-0000F7560000}"/>
    <cellStyle name="Note 15 28" xfId="21972" xr:uid="{00000000-0005-0000-0000-0000F8560000}"/>
    <cellStyle name="Note 15 29" xfId="21973" xr:uid="{00000000-0005-0000-0000-0000F9560000}"/>
    <cellStyle name="Note 15 3" xfId="21974" xr:uid="{00000000-0005-0000-0000-0000FA560000}"/>
    <cellStyle name="Note 15 3 2" xfId="21975" xr:uid="{00000000-0005-0000-0000-0000FB560000}"/>
    <cellStyle name="Note 15 30" xfId="21976" xr:uid="{00000000-0005-0000-0000-0000FC560000}"/>
    <cellStyle name="Note 15 31" xfId="21977" xr:uid="{00000000-0005-0000-0000-0000FD560000}"/>
    <cellStyle name="Note 15 32" xfId="21978" xr:uid="{00000000-0005-0000-0000-0000FE560000}"/>
    <cellStyle name="Note 15 33" xfId="21979" xr:uid="{00000000-0005-0000-0000-0000FF560000}"/>
    <cellStyle name="Note 15 34" xfId="21980" xr:uid="{00000000-0005-0000-0000-000000570000}"/>
    <cellStyle name="Note 15 35" xfId="21981" xr:uid="{00000000-0005-0000-0000-000001570000}"/>
    <cellStyle name="Note 15 36" xfId="21982" xr:uid="{00000000-0005-0000-0000-000002570000}"/>
    <cellStyle name="Note 15 37" xfId="21983" xr:uid="{00000000-0005-0000-0000-000003570000}"/>
    <cellStyle name="Note 15 38" xfId="21984" xr:uid="{00000000-0005-0000-0000-000004570000}"/>
    <cellStyle name="Note 15 39" xfId="21985" xr:uid="{00000000-0005-0000-0000-000005570000}"/>
    <cellStyle name="Note 15 4" xfId="21986" xr:uid="{00000000-0005-0000-0000-000006570000}"/>
    <cellStyle name="Note 15 4 2" xfId="21987" xr:uid="{00000000-0005-0000-0000-000007570000}"/>
    <cellStyle name="Note 15 40" xfId="21988" xr:uid="{00000000-0005-0000-0000-000008570000}"/>
    <cellStyle name="Note 15 41" xfId="21989" xr:uid="{00000000-0005-0000-0000-000009570000}"/>
    <cellStyle name="Note 15 42" xfId="21990" xr:uid="{00000000-0005-0000-0000-00000A570000}"/>
    <cellStyle name="Note 15 43" xfId="21991" xr:uid="{00000000-0005-0000-0000-00000B570000}"/>
    <cellStyle name="Note 15 44" xfId="21992" xr:uid="{00000000-0005-0000-0000-00000C570000}"/>
    <cellStyle name="Note 15 45" xfId="21993" xr:uid="{00000000-0005-0000-0000-00000D570000}"/>
    <cellStyle name="Note 15 46" xfId="21994" xr:uid="{00000000-0005-0000-0000-00000E570000}"/>
    <cellStyle name="Note 15 47" xfId="21995" xr:uid="{00000000-0005-0000-0000-00000F570000}"/>
    <cellStyle name="Note 15 48" xfId="21996" xr:uid="{00000000-0005-0000-0000-000010570000}"/>
    <cellStyle name="Note 15 5" xfId="21997" xr:uid="{00000000-0005-0000-0000-000011570000}"/>
    <cellStyle name="Note 15 5 2" xfId="21998" xr:uid="{00000000-0005-0000-0000-000012570000}"/>
    <cellStyle name="Note 15 6" xfId="21999" xr:uid="{00000000-0005-0000-0000-000013570000}"/>
    <cellStyle name="Note 15 6 2" xfId="22000" xr:uid="{00000000-0005-0000-0000-000014570000}"/>
    <cellStyle name="Note 15 7" xfId="22001" xr:uid="{00000000-0005-0000-0000-000015570000}"/>
    <cellStyle name="Note 15 7 2" xfId="22002" xr:uid="{00000000-0005-0000-0000-000016570000}"/>
    <cellStyle name="Note 15 8" xfId="22003" xr:uid="{00000000-0005-0000-0000-000017570000}"/>
    <cellStyle name="Note 15 8 2" xfId="22004" xr:uid="{00000000-0005-0000-0000-000018570000}"/>
    <cellStyle name="Note 15 9" xfId="22005" xr:uid="{00000000-0005-0000-0000-000019570000}"/>
    <cellStyle name="Note 15 9 2" xfId="22006" xr:uid="{00000000-0005-0000-0000-00001A570000}"/>
    <cellStyle name="Note 16" xfId="22007" xr:uid="{00000000-0005-0000-0000-00001B570000}"/>
    <cellStyle name="Note 16 10" xfId="22008" xr:uid="{00000000-0005-0000-0000-00001C570000}"/>
    <cellStyle name="Note 16 11" xfId="22009" xr:uid="{00000000-0005-0000-0000-00001D570000}"/>
    <cellStyle name="Note 16 12" xfId="22010" xr:uid="{00000000-0005-0000-0000-00001E570000}"/>
    <cellStyle name="Note 16 13" xfId="22011" xr:uid="{00000000-0005-0000-0000-00001F570000}"/>
    <cellStyle name="Note 16 14" xfId="22012" xr:uid="{00000000-0005-0000-0000-000020570000}"/>
    <cellStyle name="Note 16 15" xfId="22013" xr:uid="{00000000-0005-0000-0000-000021570000}"/>
    <cellStyle name="Note 16 16" xfId="22014" xr:uid="{00000000-0005-0000-0000-000022570000}"/>
    <cellStyle name="Note 16 17" xfId="22015" xr:uid="{00000000-0005-0000-0000-000023570000}"/>
    <cellStyle name="Note 16 18" xfId="22016" xr:uid="{00000000-0005-0000-0000-000024570000}"/>
    <cellStyle name="Note 16 19" xfId="22017" xr:uid="{00000000-0005-0000-0000-000025570000}"/>
    <cellStyle name="Note 16 2" xfId="22018" xr:uid="{00000000-0005-0000-0000-000026570000}"/>
    <cellStyle name="Note 16 2 2" xfId="22019" xr:uid="{00000000-0005-0000-0000-000027570000}"/>
    <cellStyle name="Note 16 20" xfId="22020" xr:uid="{00000000-0005-0000-0000-000028570000}"/>
    <cellStyle name="Note 16 21" xfId="22021" xr:uid="{00000000-0005-0000-0000-000029570000}"/>
    <cellStyle name="Note 16 22" xfId="22022" xr:uid="{00000000-0005-0000-0000-00002A570000}"/>
    <cellStyle name="Note 16 23" xfId="22023" xr:uid="{00000000-0005-0000-0000-00002B570000}"/>
    <cellStyle name="Note 16 24" xfId="22024" xr:uid="{00000000-0005-0000-0000-00002C570000}"/>
    <cellStyle name="Note 16 25" xfId="22025" xr:uid="{00000000-0005-0000-0000-00002D570000}"/>
    <cellStyle name="Note 16 26" xfId="22026" xr:uid="{00000000-0005-0000-0000-00002E570000}"/>
    <cellStyle name="Note 16 27" xfId="22027" xr:uid="{00000000-0005-0000-0000-00002F570000}"/>
    <cellStyle name="Note 16 28" xfId="22028" xr:uid="{00000000-0005-0000-0000-000030570000}"/>
    <cellStyle name="Note 16 29" xfId="22029" xr:uid="{00000000-0005-0000-0000-000031570000}"/>
    <cellStyle name="Note 16 3" xfId="22030" xr:uid="{00000000-0005-0000-0000-000032570000}"/>
    <cellStyle name="Note 16 3 2" xfId="22031" xr:uid="{00000000-0005-0000-0000-000033570000}"/>
    <cellStyle name="Note 16 30" xfId="22032" xr:uid="{00000000-0005-0000-0000-000034570000}"/>
    <cellStyle name="Note 16 31" xfId="22033" xr:uid="{00000000-0005-0000-0000-000035570000}"/>
    <cellStyle name="Note 16 32" xfId="22034" xr:uid="{00000000-0005-0000-0000-000036570000}"/>
    <cellStyle name="Note 16 33" xfId="22035" xr:uid="{00000000-0005-0000-0000-000037570000}"/>
    <cellStyle name="Note 16 34" xfId="22036" xr:uid="{00000000-0005-0000-0000-000038570000}"/>
    <cellStyle name="Note 16 35" xfId="22037" xr:uid="{00000000-0005-0000-0000-000039570000}"/>
    <cellStyle name="Note 16 36" xfId="22038" xr:uid="{00000000-0005-0000-0000-00003A570000}"/>
    <cellStyle name="Note 16 37" xfId="22039" xr:uid="{00000000-0005-0000-0000-00003B570000}"/>
    <cellStyle name="Note 16 38" xfId="22040" xr:uid="{00000000-0005-0000-0000-00003C570000}"/>
    <cellStyle name="Note 16 39" xfId="22041" xr:uid="{00000000-0005-0000-0000-00003D570000}"/>
    <cellStyle name="Note 16 4" xfId="22042" xr:uid="{00000000-0005-0000-0000-00003E570000}"/>
    <cellStyle name="Note 16 4 2" xfId="22043" xr:uid="{00000000-0005-0000-0000-00003F570000}"/>
    <cellStyle name="Note 16 40" xfId="22044" xr:uid="{00000000-0005-0000-0000-000040570000}"/>
    <cellStyle name="Note 16 41" xfId="22045" xr:uid="{00000000-0005-0000-0000-000041570000}"/>
    <cellStyle name="Note 16 42" xfId="22046" xr:uid="{00000000-0005-0000-0000-000042570000}"/>
    <cellStyle name="Note 16 43" xfId="22047" xr:uid="{00000000-0005-0000-0000-000043570000}"/>
    <cellStyle name="Note 16 44" xfId="22048" xr:uid="{00000000-0005-0000-0000-000044570000}"/>
    <cellStyle name="Note 16 45" xfId="22049" xr:uid="{00000000-0005-0000-0000-000045570000}"/>
    <cellStyle name="Note 16 46" xfId="22050" xr:uid="{00000000-0005-0000-0000-000046570000}"/>
    <cellStyle name="Note 16 47" xfId="22051" xr:uid="{00000000-0005-0000-0000-000047570000}"/>
    <cellStyle name="Note 16 48" xfId="22052" xr:uid="{00000000-0005-0000-0000-000048570000}"/>
    <cellStyle name="Note 16 5" xfId="22053" xr:uid="{00000000-0005-0000-0000-000049570000}"/>
    <cellStyle name="Note 16 5 2" xfId="22054" xr:uid="{00000000-0005-0000-0000-00004A570000}"/>
    <cellStyle name="Note 16 6" xfId="22055" xr:uid="{00000000-0005-0000-0000-00004B570000}"/>
    <cellStyle name="Note 16 6 2" xfId="22056" xr:uid="{00000000-0005-0000-0000-00004C570000}"/>
    <cellStyle name="Note 16 7" xfId="22057" xr:uid="{00000000-0005-0000-0000-00004D570000}"/>
    <cellStyle name="Note 16 7 2" xfId="22058" xr:uid="{00000000-0005-0000-0000-00004E570000}"/>
    <cellStyle name="Note 16 8" xfId="22059" xr:uid="{00000000-0005-0000-0000-00004F570000}"/>
    <cellStyle name="Note 16 8 2" xfId="22060" xr:uid="{00000000-0005-0000-0000-000050570000}"/>
    <cellStyle name="Note 16 9" xfId="22061" xr:uid="{00000000-0005-0000-0000-000051570000}"/>
    <cellStyle name="Note 16 9 2" xfId="22062" xr:uid="{00000000-0005-0000-0000-000052570000}"/>
    <cellStyle name="Note 17" xfId="22063" xr:uid="{00000000-0005-0000-0000-000053570000}"/>
    <cellStyle name="Note 17 10" xfId="22064" xr:uid="{00000000-0005-0000-0000-000054570000}"/>
    <cellStyle name="Note 17 11" xfId="22065" xr:uid="{00000000-0005-0000-0000-000055570000}"/>
    <cellStyle name="Note 17 12" xfId="22066" xr:uid="{00000000-0005-0000-0000-000056570000}"/>
    <cellStyle name="Note 17 13" xfId="22067" xr:uid="{00000000-0005-0000-0000-000057570000}"/>
    <cellStyle name="Note 17 14" xfId="22068" xr:uid="{00000000-0005-0000-0000-000058570000}"/>
    <cellStyle name="Note 17 15" xfId="22069" xr:uid="{00000000-0005-0000-0000-000059570000}"/>
    <cellStyle name="Note 17 16" xfId="22070" xr:uid="{00000000-0005-0000-0000-00005A570000}"/>
    <cellStyle name="Note 17 17" xfId="22071" xr:uid="{00000000-0005-0000-0000-00005B570000}"/>
    <cellStyle name="Note 17 18" xfId="22072" xr:uid="{00000000-0005-0000-0000-00005C570000}"/>
    <cellStyle name="Note 17 19" xfId="22073" xr:uid="{00000000-0005-0000-0000-00005D570000}"/>
    <cellStyle name="Note 17 2" xfId="22074" xr:uid="{00000000-0005-0000-0000-00005E570000}"/>
    <cellStyle name="Note 17 2 2" xfId="22075" xr:uid="{00000000-0005-0000-0000-00005F570000}"/>
    <cellStyle name="Note 17 20" xfId="22076" xr:uid="{00000000-0005-0000-0000-000060570000}"/>
    <cellStyle name="Note 17 21" xfId="22077" xr:uid="{00000000-0005-0000-0000-000061570000}"/>
    <cellStyle name="Note 17 22" xfId="22078" xr:uid="{00000000-0005-0000-0000-000062570000}"/>
    <cellStyle name="Note 17 23" xfId="22079" xr:uid="{00000000-0005-0000-0000-000063570000}"/>
    <cellStyle name="Note 17 24" xfId="22080" xr:uid="{00000000-0005-0000-0000-000064570000}"/>
    <cellStyle name="Note 17 25" xfId="22081" xr:uid="{00000000-0005-0000-0000-000065570000}"/>
    <cellStyle name="Note 17 26" xfId="22082" xr:uid="{00000000-0005-0000-0000-000066570000}"/>
    <cellStyle name="Note 17 27" xfId="22083" xr:uid="{00000000-0005-0000-0000-000067570000}"/>
    <cellStyle name="Note 17 28" xfId="22084" xr:uid="{00000000-0005-0000-0000-000068570000}"/>
    <cellStyle name="Note 17 29" xfId="22085" xr:uid="{00000000-0005-0000-0000-000069570000}"/>
    <cellStyle name="Note 17 3" xfId="22086" xr:uid="{00000000-0005-0000-0000-00006A570000}"/>
    <cellStyle name="Note 17 3 2" xfId="22087" xr:uid="{00000000-0005-0000-0000-00006B570000}"/>
    <cellStyle name="Note 17 30" xfId="22088" xr:uid="{00000000-0005-0000-0000-00006C570000}"/>
    <cellStyle name="Note 17 31" xfId="22089" xr:uid="{00000000-0005-0000-0000-00006D570000}"/>
    <cellStyle name="Note 17 32" xfId="22090" xr:uid="{00000000-0005-0000-0000-00006E570000}"/>
    <cellStyle name="Note 17 33" xfId="22091" xr:uid="{00000000-0005-0000-0000-00006F570000}"/>
    <cellStyle name="Note 17 34" xfId="22092" xr:uid="{00000000-0005-0000-0000-000070570000}"/>
    <cellStyle name="Note 17 35" xfId="22093" xr:uid="{00000000-0005-0000-0000-000071570000}"/>
    <cellStyle name="Note 17 36" xfId="22094" xr:uid="{00000000-0005-0000-0000-000072570000}"/>
    <cellStyle name="Note 17 37" xfId="22095" xr:uid="{00000000-0005-0000-0000-000073570000}"/>
    <cellStyle name="Note 17 38" xfId="22096" xr:uid="{00000000-0005-0000-0000-000074570000}"/>
    <cellStyle name="Note 17 39" xfId="22097" xr:uid="{00000000-0005-0000-0000-000075570000}"/>
    <cellStyle name="Note 17 4" xfId="22098" xr:uid="{00000000-0005-0000-0000-000076570000}"/>
    <cellStyle name="Note 17 4 2" xfId="22099" xr:uid="{00000000-0005-0000-0000-000077570000}"/>
    <cellStyle name="Note 17 40" xfId="22100" xr:uid="{00000000-0005-0000-0000-000078570000}"/>
    <cellStyle name="Note 17 41" xfId="22101" xr:uid="{00000000-0005-0000-0000-000079570000}"/>
    <cellStyle name="Note 17 42" xfId="22102" xr:uid="{00000000-0005-0000-0000-00007A570000}"/>
    <cellStyle name="Note 17 43" xfId="22103" xr:uid="{00000000-0005-0000-0000-00007B570000}"/>
    <cellStyle name="Note 17 44" xfId="22104" xr:uid="{00000000-0005-0000-0000-00007C570000}"/>
    <cellStyle name="Note 17 45" xfId="22105" xr:uid="{00000000-0005-0000-0000-00007D570000}"/>
    <cellStyle name="Note 17 46" xfId="22106" xr:uid="{00000000-0005-0000-0000-00007E570000}"/>
    <cellStyle name="Note 17 47" xfId="22107" xr:uid="{00000000-0005-0000-0000-00007F570000}"/>
    <cellStyle name="Note 17 48" xfId="22108" xr:uid="{00000000-0005-0000-0000-000080570000}"/>
    <cellStyle name="Note 17 5" xfId="22109" xr:uid="{00000000-0005-0000-0000-000081570000}"/>
    <cellStyle name="Note 17 5 2" xfId="22110" xr:uid="{00000000-0005-0000-0000-000082570000}"/>
    <cellStyle name="Note 17 6" xfId="22111" xr:uid="{00000000-0005-0000-0000-000083570000}"/>
    <cellStyle name="Note 17 6 2" xfId="22112" xr:uid="{00000000-0005-0000-0000-000084570000}"/>
    <cellStyle name="Note 17 7" xfId="22113" xr:uid="{00000000-0005-0000-0000-000085570000}"/>
    <cellStyle name="Note 17 7 2" xfId="22114" xr:uid="{00000000-0005-0000-0000-000086570000}"/>
    <cellStyle name="Note 17 8" xfId="22115" xr:uid="{00000000-0005-0000-0000-000087570000}"/>
    <cellStyle name="Note 17 8 2" xfId="22116" xr:uid="{00000000-0005-0000-0000-000088570000}"/>
    <cellStyle name="Note 17 9" xfId="22117" xr:uid="{00000000-0005-0000-0000-000089570000}"/>
    <cellStyle name="Note 17 9 2" xfId="22118" xr:uid="{00000000-0005-0000-0000-00008A570000}"/>
    <cellStyle name="Note 18" xfId="22119" xr:uid="{00000000-0005-0000-0000-00008B570000}"/>
    <cellStyle name="Note 18 10" xfId="22120" xr:uid="{00000000-0005-0000-0000-00008C570000}"/>
    <cellStyle name="Note 18 11" xfId="22121" xr:uid="{00000000-0005-0000-0000-00008D570000}"/>
    <cellStyle name="Note 18 12" xfId="22122" xr:uid="{00000000-0005-0000-0000-00008E570000}"/>
    <cellStyle name="Note 18 13" xfId="22123" xr:uid="{00000000-0005-0000-0000-00008F570000}"/>
    <cellStyle name="Note 18 14" xfId="22124" xr:uid="{00000000-0005-0000-0000-000090570000}"/>
    <cellStyle name="Note 18 15" xfId="22125" xr:uid="{00000000-0005-0000-0000-000091570000}"/>
    <cellStyle name="Note 18 16" xfId="22126" xr:uid="{00000000-0005-0000-0000-000092570000}"/>
    <cellStyle name="Note 18 17" xfId="22127" xr:uid="{00000000-0005-0000-0000-000093570000}"/>
    <cellStyle name="Note 18 18" xfId="22128" xr:uid="{00000000-0005-0000-0000-000094570000}"/>
    <cellStyle name="Note 18 19" xfId="22129" xr:uid="{00000000-0005-0000-0000-000095570000}"/>
    <cellStyle name="Note 18 2" xfId="22130" xr:uid="{00000000-0005-0000-0000-000096570000}"/>
    <cellStyle name="Note 18 2 2" xfId="22131" xr:uid="{00000000-0005-0000-0000-000097570000}"/>
    <cellStyle name="Note 18 20" xfId="22132" xr:uid="{00000000-0005-0000-0000-000098570000}"/>
    <cellStyle name="Note 18 21" xfId="22133" xr:uid="{00000000-0005-0000-0000-000099570000}"/>
    <cellStyle name="Note 18 22" xfId="22134" xr:uid="{00000000-0005-0000-0000-00009A570000}"/>
    <cellStyle name="Note 18 23" xfId="22135" xr:uid="{00000000-0005-0000-0000-00009B570000}"/>
    <cellStyle name="Note 18 24" xfId="22136" xr:uid="{00000000-0005-0000-0000-00009C570000}"/>
    <cellStyle name="Note 18 25" xfId="22137" xr:uid="{00000000-0005-0000-0000-00009D570000}"/>
    <cellStyle name="Note 18 26" xfId="22138" xr:uid="{00000000-0005-0000-0000-00009E570000}"/>
    <cellStyle name="Note 18 27" xfId="22139" xr:uid="{00000000-0005-0000-0000-00009F570000}"/>
    <cellStyle name="Note 18 28" xfId="22140" xr:uid="{00000000-0005-0000-0000-0000A0570000}"/>
    <cellStyle name="Note 18 29" xfId="22141" xr:uid="{00000000-0005-0000-0000-0000A1570000}"/>
    <cellStyle name="Note 18 3" xfId="22142" xr:uid="{00000000-0005-0000-0000-0000A2570000}"/>
    <cellStyle name="Note 18 3 2" xfId="22143" xr:uid="{00000000-0005-0000-0000-0000A3570000}"/>
    <cellStyle name="Note 18 30" xfId="22144" xr:uid="{00000000-0005-0000-0000-0000A4570000}"/>
    <cellStyle name="Note 18 31" xfId="22145" xr:uid="{00000000-0005-0000-0000-0000A5570000}"/>
    <cellStyle name="Note 18 32" xfId="22146" xr:uid="{00000000-0005-0000-0000-0000A6570000}"/>
    <cellStyle name="Note 18 33" xfId="22147" xr:uid="{00000000-0005-0000-0000-0000A7570000}"/>
    <cellStyle name="Note 18 34" xfId="22148" xr:uid="{00000000-0005-0000-0000-0000A8570000}"/>
    <cellStyle name="Note 18 35" xfId="22149" xr:uid="{00000000-0005-0000-0000-0000A9570000}"/>
    <cellStyle name="Note 18 36" xfId="22150" xr:uid="{00000000-0005-0000-0000-0000AA570000}"/>
    <cellStyle name="Note 18 37" xfId="22151" xr:uid="{00000000-0005-0000-0000-0000AB570000}"/>
    <cellStyle name="Note 18 38" xfId="22152" xr:uid="{00000000-0005-0000-0000-0000AC570000}"/>
    <cellStyle name="Note 18 39" xfId="22153" xr:uid="{00000000-0005-0000-0000-0000AD570000}"/>
    <cellStyle name="Note 18 4" xfId="22154" xr:uid="{00000000-0005-0000-0000-0000AE570000}"/>
    <cellStyle name="Note 18 4 2" xfId="22155" xr:uid="{00000000-0005-0000-0000-0000AF570000}"/>
    <cellStyle name="Note 18 40" xfId="22156" xr:uid="{00000000-0005-0000-0000-0000B0570000}"/>
    <cellStyle name="Note 18 41" xfId="22157" xr:uid="{00000000-0005-0000-0000-0000B1570000}"/>
    <cellStyle name="Note 18 42" xfId="22158" xr:uid="{00000000-0005-0000-0000-0000B2570000}"/>
    <cellStyle name="Note 18 43" xfId="22159" xr:uid="{00000000-0005-0000-0000-0000B3570000}"/>
    <cellStyle name="Note 18 44" xfId="22160" xr:uid="{00000000-0005-0000-0000-0000B4570000}"/>
    <cellStyle name="Note 18 45" xfId="22161" xr:uid="{00000000-0005-0000-0000-0000B5570000}"/>
    <cellStyle name="Note 18 46" xfId="22162" xr:uid="{00000000-0005-0000-0000-0000B6570000}"/>
    <cellStyle name="Note 18 47" xfId="22163" xr:uid="{00000000-0005-0000-0000-0000B7570000}"/>
    <cellStyle name="Note 18 48" xfId="22164" xr:uid="{00000000-0005-0000-0000-0000B8570000}"/>
    <cellStyle name="Note 18 5" xfId="22165" xr:uid="{00000000-0005-0000-0000-0000B9570000}"/>
    <cellStyle name="Note 18 5 2" xfId="22166" xr:uid="{00000000-0005-0000-0000-0000BA570000}"/>
    <cellStyle name="Note 18 6" xfId="22167" xr:uid="{00000000-0005-0000-0000-0000BB570000}"/>
    <cellStyle name="Note 18 6 2" xfId="22168" xr:uid="{00000000-0005-0000-0000-0000BC570000}"/>
    <cellStyle name="Note 18 7" xfId="22169" xr:uid="{00000000-0005-0000-0000-0000BD570000}"/>
    <cellStyle name="Note 18 7 2" xfId="22170" xr:uid="{00000000-0005-0000-0000-0000BE570000}"/>
    <cellStyle name="Note 18 8" xfId="22171" xr:uid="{00000000-0005-0000-0000-0000BF570000}"/>
    <cellStyle name="Note 18 8 2" xfId="22172" xr:uid="{00000000-0005-0000-0000-0000C0570000}"/>
    <cellStyle name="Note 18 9" xfId="22173" xr:uid="{00000000-0005-0000-0000-0000C1570000}"/>
    <cellStyle name="Note 18 9 2" xfId="22174" xr:uid="{00000000-0005-0000-0000-0000C2570000}"/>
    <cellStyle name="Note 19" xfId="22175" xr:uid="{00000000-0005-0000-0000-0000C3570000}"/>
    <cellStyle name="Note 19 10" xfId="22176" xr:uid="{00000000-0005-0000-0000-0000C4570000}"/>
    <cellStyle name="Note 19 11" xfId="22177" xr:uid="{00000000-0005-0000-0000-0000C5570000}"/>
    <cellStyle name="Note 19 12" xfId="22178" xr:uid="{00000000-0005-0000-0000-0000C6570000}"/>
    <cellStyle name="Note 19 13" xfId="22179" xr:uid="{00000000-0005-0000-0000-0000C7570000}"/>
    <cellStyle name="Note 19 14" xfId="22180" xr:uid="{00000000-0005-0000-0000-0000C8570000}"/>
    <cellStyle name="Note 19 15" xfId="22181" xr:uid="{00000000-0005-0000-0000-0000C9570000}"/>
    <cellStyle name="Note 19 16" xfId="22182" xr:uid="{00000000-0005-0000-0000-0000CA570000}"/>
    <cellStyle name="Note 19 17" xfId="22183" xr:uid="{00000000-0005-0000-0000-0000CB570000}"/>
    <cellStyle name="Note 19 18" xfId="22184" xr:uid="{00000000-0005-0000-0000-0000CC570000}"/>
    <cellStyle name="Note 19 19" xfId="22185" xr:uid="{00000000-0005-0000-0000-0000CD570000}"/>
    <cellStyle name="Note 19 2" xfId="22186" xr:uid="{00000000-0005-0000-0000-0000CE570000}"/>
    <cellStyle name="Note 19 2 2" xfId="22187" xr:uid="{00000000-0005-0000-0000-0000CF570000}"/>
    <cellStyle name="Note 19 20" xfId="22188" xr:uid="{00000000-0005-0000-0000-0000D0570000}"/>
    <cellStyle name="Note 19 21" xfId="22189" xr:uid="{00000000-0005-0000-0000-0000D1570000}"/>
    <cellStyle name="Note 19 22" xfId="22190" xr:uid="{00000000-0005-0000-0000-0000D2570000}"/>
    <cellStyle name="Note 19 23" xfId="22191" xr:uid="{00000000-0005-0000-0000-0000D3570000}"/>
    <cellStyle name="Note 19 24" xfId="22192" xr:uid="{00000000-0005-0000-0000-0000D4570000}"/>
    <cellStyle name="Note 19 25" xfId="22193" xr:uid="{00000000-0005-0000-0000-0000D5570000}"/>
    <cellStyle name="Note 19 26" xfId="22194" xr:uid="{00000000-0005-0000-0000-0000D6570000}"/>
    <cellStyle name="Note 19 27" xfId="22195" xr:uid="{00000000-0005-0000-0000-0000D7570000}"/>
    <cellStyle name="Note 19 28" xfId="22196" xr:uid="{00000000-0005-0000-0000-0000D8570000}"/>
    <cellStyle name="Note 19 29" xfId="22197" xr:uid="{00000000-0005-0000-0000-0000D9570000}"/>
    <cellStyle name="Note 19 3" xfId="22198" xr:uid="{00000000-0005-0000-0000-0000DA570000}"/>
    <cellStyle name="Note 19 3 2" xfId="22199" xr:uid="{00000000-0005-0000-0000-0000DB570000}"/>
    <cellStyle name="Note 19 30" xfId="22200" xr:uid="{00000000-0005-0000-0000-0000DC570000}"/>
    <cellStyle name="Note 19 31" xfId="22201" xr:uid="{00000000-0005-0000-0000-0000DD570000}"/>
    <cellStyle name="Note 19 32" xfId="22202" xr:uid="{00000000-0005-0000-0000-0000DE570000}"/>
    <cellStyle name="Note 19 33" xfId="22203" xr:uid="{00000000-0005-0000-0000-0000DF570000}"/>
    <cellStyle name="Note 19 34" xfId="22204" xr:uid="{00000000-0005-0000-0000-0000E0570000}"/>
    <cellStyle name="Note 19 35" xfId="22205" xr:uid="{00000000-0005-0000-0000-0000E1570000}"/>
    <cellStyle name="Note 19 36" xfId="22206" xr:uid="{00000000-0005-0000-0000-0000E2570000}"/>
    <cellStyle name="Note 19 37" xfId="22207" xr:uid="{00000000-0005-0000-0000-0000E3570000}"/>
    <cellStyle name="Note 19 38" xfId="22208" xr:uid="{00000000-0005-0000-0000-0000E4570000}"/>
    <cellStyle name="Note 19 39" xfId="22209" xr:uid="{00000000-0005-0000-0000-0000E5570000}"/>
    <cellStyle name="Note 19 4" xfId="22210" xr:uid="{00000000-0005-0000-0000-0000E6570000}"/>
    <cellStyle name="Note 19 4 2" xfId="22211" xr:uid="{00000000-0005-0000-0000-0000E7570000}"/>
    <cellStyle name="Note 19 40" xfId="22212" xr:uid="{00000000-0005-0000-0000-0000E8570000}"/>
    <cellStyle name="Note 19 41" xfId="22213" xr:uid="{00000000-0005-0000-0000-0000E9570000}"/>
    <cellStyle name="Note 19 42" xfId="22214" xr:uid="{00000000-0005-0000-0000-0000EA570000}"/>
    <cellStyle name="Note 19 43" xfId="22215" xr:uid="{00000000-0005-0000-0000-0000EB570000}"/>
    <cellStyle name="Note 19 44" xfId="22216" xr:uid="{00000000-0005-0000-0000-0000EC570000}"/>
    <cellStyle name="Note 19 45" xfId="22217" xr:uid="{00000000-0005-0000-0000-0000ED570000}"/>
    <cellStyle name="Note 19 46" xfId="22218" xr:uid="{00000000-0005-0000-0000-0000EE570000}"/>
    <cellStyle name="Note 19 47" xfId="22219" xr:uid="{00000000-0005-0000-0000-0000EF570000}"/>
    <cellStyle name="Note 19 48" xfId="22220" xr:uid="{00000000-0005-0000-0000-0000F0570000}"/>
    <cellStyle name="Note 19 5" xfId="22221" xr:uid="{00000000-0005-0000-0000-0000F1570000}"/>
    <cellStyle name="Note 19 5 2" xfId="22222" xr:uid="{00000000-0005-0000-0000-0000F2570000}"/>
    <cellStyle name="Note 19 6" xfId="22223" xr:uid="{00000000-0005-0000-0000-0000F3570000}"/>
    <cellStyle name="Note 19 6 2" xfId="22224" xr:uid="{00000000-0005-0000-0000-0000F4570000}"/>
    <cellStyle name="Note 19 7" xfId="22225" xr:uid="{00000000-0005-0000-0000-0000F5570000}"/>
    <cellStyle name="Note 19 7 2" xfId="22226" xr:uid="{00000000-0005-0000-0000-0000F6570000}"/>
    <cellStyle name="Note 19 8" xfId="22227" xr:uid="{00000000-0005-0000-0000-0000F7570000}"/>
    <cellStyle name="Note 19 8 2" xfId="22228" xr:uid="{00000000-0005-0000-0000-0000F8570000}"/>
    <cellStyle name="Note 19 9" xfId="22229" xr:uid="{00000000-0005-0000-0000-0000F9570000}"/>
    <cellStyle name="Note 19 9 2" xfId="22230" xr:uid="{00000000-0005-0000-0000-0000FA570000}"/>
    <cellStyle name="Note 2" xfId="22231" xr:uid="{00000000-0005-0000-0000-0000FB570000}"/>
    <cellStyle name="Note 2 10" xfId="22232" xr:uid="{00000000-0005-0000-0000-0000FC570000}"/>
    <cellStyle name="Note 2 10 2" xfId="22233" xr:uid="{00000000-0005-0000-0000-0000FD570000}"/>
    <cellStyle name="Note 2 10 3" xfId="22234" xr:uid="{00000000-0005-0000-0000-0000FE570000}"/>
    <cellStyle name="Note 2 10 4" xfId="22235" xr:uid="{00000000-0005-0000-0000-0000FF570000}"/>
    <cellStyle name="Note 2 10 5" xfId="22236" xr:uid="{00000000-0005-0000-0000-000000580000}"/>
    <cellStyle name="Note 2 10 6" xfId="22237" xr:uid="{00000000-0005-0000-0000-000001580000}"/>
    <cellStyle name="Note 2 10 7" xfId="22238" xr:uid="{00000000-0005-0000-0000-000002580000}"/>
    <cellStyle name="Note 2 11" xfId="22239" xr:uid="{00000000-0005-0000-0000-000003580000}"/>
    <cellStyle name="Note 2 11 2" xfId="22240" xr:uid="{00000000-0005-0000-0000-000004580000}"/>
    <cellStyle name="Note 2 11 3" xfId="22241" xr:uid="{00000000-0005-0000-0000-000005580000}"/>
    <cellStyle name="Note 2 11 4" xfId="22242" xr:uid="{00000000-0005-0000-0000-000006580000}"/>
    <cellStyle name="Note 2 11 5" xfId="22243" xr:uid="{00000000-0005-0000-0000-000007580000}"/>
    <cellStyle name="Note 2 11 6" xfId="22244" xr:uid="{00000000-0005-0000-0000-000008580000}"/>
    <cellStyle name="Note 2 11 7" xfId="22245" xr:uid="{00000000-0005-0000-0000-000009580000}"/>
    <cellStyle name="Note 2 12" xfId="22246" xr:uid="{00000000-0005-0000-0000-00000A580000}"/>
    <cellStyle name="Note 2 12 2" xfId="22247" xr:uid="{00000000-0005-0000-0000-00000B580000}"/>
    <cellStyle name="Note 2 12 3" xfId="22248" xr:uid="{00000000-0005-0000-0000-00000C580000}"/>
    <cellStyle name="Note 2 12 4" xfId="22249" xr:uid="{00000000-0005-0000-0000-00000D580000}"/>
    <cellStyle name="Note 2 12 5" xfId="22250" xr:uid="{00000000-0005-0000-0000-00000E580000}"/>
    <cellStyle name="Note 2 12 6" xfId="22251" xr:uid="{00000000-0005-0000-0000-00000F580000}"/>
    <cellStyle name="Note 2 12 7" xfId="22252" xr:uid="{00000000-0005-0000-0000-000010580000}"/>
    <cellStyle name="Note 2 13" xfId="22253" xr:uid="{00000000-0005-0000-0000-000011580000}"/>
    <cellStyle name="Note 2 14" xfId="22254" xr:uid="{00000000-0005-0000-0000-000012580000}"/>
    <cellStyle name="Note 2 15" xfId="22255" xr:uid="{00000000-0005-0000-0000-000013580000}"/>
    <cellStyle name="Note 2 16" xfId="22256" xr:uid="{00000000-0005-0000-0000-000014580000}"/>
    <cellStyle name="Note 2 17" xfId="22257" xr:uid="{00000000-0005-0000-0000-000015580000}"/>
    <cellStyle name="Note 2 18" xfId="22258" xr:uid="{00000000-0005-0000-0000-000016580000}"/>
    <cellStyle name="Note 2 19" xfId="22259" xr:uid="{00000000-0005-0000-0000-000017580000}"/>
    <cellStyle name="Note 2 2" xfId="22260" xr:uid="{00000000-0005-0000-0000-000018580000}"/>
    <cellStyle name="Note 2 2 2" xfId="22261" xr:uid="{00000000-0005-0000-0000-000019580000}"/>
    <cellStyle name="Note 2 2 2 2" xfId="22262" xr:uid="{00000000-0005-0000-0000-00001A580000}"/>
    <cellStyle name="Note 2 2 2 3" xfId="22263" xr:uid="{00000000-0005-0000-0000-00001B580000}"/>
    <cellStyle name="Note 2 2 2 4" xfId="22264" xr:uid="{00000000-0005-0000-0000-00001C580000}"/>
    <cellStyle name="Note 2 2 2 5" xfId="22265" xr:uid="{00000000-0005-0000-0000-00001D580000}"/>
    <cellStyle name="Note 2 2 2 6" xfId="22266" xr:uid="{00000000-0005-0000-0000-00001E580000}"/>
    <cellStyle name="Note 2 2 2 7" xfId="22267" xr:uid="{00000000-0005-0000-0000-00001F580000}"/>
    <cellStyle name="Note 2 2 3" xfId="22268" xr:uid="{00000000-0005-0000-0000-000020580000}"/>
    <cellStyle name="Note 2 2 4" xfId="22269" xr:uid="{00000000-0005-0000-0000-000021580000}"/>
    <cellStyle name="Note 2 2 5" xfId="22270" xr:uid="{00000000-0005-0000-0000-000022580000}"/>
    <cellStyle name="Note 2 2 6" xfId="22271" xr:uid="{00000000-0005-0000-0000-000023580000}"/>
    <cellStyle name="Note 2 2 7" xfId="22272" xr:uid="{00000000-0005-0000-0000-000024580000}"/>
    <cellStyle name="Note 2 20" xfId="22273" xr:uid="{00000000-0005-0000-0000-000025580000}"/>
    <cellStyle name="Note 2 21" xfId="22274" xr:uid="{00000000-0005-0000-0000-000026580000}"/>
    <cellStyle name="Note 2 22" xfId="22275" xr:uid="{00000000-0005-0000-0000-000027580000}"/>
    <cellStyle name="Note 2 23" xfId="22276" xr:uid="{00000000-0005-0000-0000-000028580000}"/>
    <cellStyle name="Note 2 24" xfId="22277" xr:uid="{00000000-0005-0000-0000-000029580000}"/>
    <cellStyle name="Note 2 25" xfId="22278" xr:uid="{00000000-0005-0000-0000-00002A580000}"/>
    <cellStyle name="Note 2 26" xfId="22279" xr:uid="{00000000-0005-0000-0000-00002B580000}"/>
    <cellStyle name="Note 2 27" xfId="22280" xr:uid="{00000000-0005-0000-0000-00002C580000}"/>
    <cellStyle name="Note 2 28" xfId="22281" xr:uid="{00000000-0005-0000-0000-00002D580000}"/>
    <cellStyle name="Note 2 29" xfId="22282" xr:uid="{00000000-0005-0000-0000-00002E580000}"/>
    <cellStyle name="Note 2 3" xfId="22283" xr:uid="{00000000-0005-0000-0000-00002F580000}"/>
    <cellStyle name="Note 2 3 2" xfId="22284" xr:uid="{00000000-0005-0000-0000-000030580000}"/>
    <cellStyle name="Note 2 3 2 2" xfId="22285" xr:uid="{00000000-0005-0000-0000-000031580000}"/>
    <cellStyle name="Note 2 3 2 3" xfId="22286" xr:uid="{00000000-0005-0000-0000-000032580000}"/>
    <cellStyle name="Note 2 3 2 4" xfId="22287" xr:uid="{00000000-0005-0000-0000-000033580000}"/>
    <cellStyle name="Note 2 3 2 5" xfId="22288" xr:uid="{00000000-0005-0000-0000-000034580000}"/>
    <cellStyle name="Note 2 3 2 6" xfId="22289" xr:uid="{00000000-0005-0000-0000-000035580000}"/>
    <cellStyle name="Note 2 3 2 7" xfId="22290" xr:uid="{00000000-0005-0000-0000-000036580000}"/>
    <cellStyle name="Note 2 3 3" xfId="22291" xr:uid="{00000000-0005-0000-0000-000037580000}"/>
    <cellStyle name="Note 2 3 4" xfId="22292" xr:uid="{00000000-0005-0000-0000-000038580000}"/>
    <cellStyle name="Note 2 3 5" xfId="22293" xr:uid="{00000000-0005-0000-0000-000039580000}"/>
    <cellStyle name="Note 2 3 6" xfId="22294" xr:uid="{00000000-0005-0000-0000-00003A580000}"/>
    <cellStyle name="Note 2 3 7" xfId="22295" xr:uid="{00000000-0005-0000-0000-00003B580000}"/>
    <cellStyle name="Note 2 30" xfId="22296" xr:uid="{00000000-0005-0000-0000-00003C580000}"/>
    <cellStyle name="Note 2 31" xfId="22297" xr:uid="{00000000-0005-0000-0000-00003D580000}"/>
    <cellStyle name="Note 2 32" xfId="22298" xr:uid="{00000000-0005-0000-0000-00003E580000}"/>
    <cellStyle name="Note 2 33" xfId="22299" xr:uid="{00000000-0005-0000-0000-00003F580000}"/>
    <cellStyle name="Note 2 34" xfId="22300" xr:uid="{00000000-0005-0000-0000-000040580000}"/>
    <cellStyle name="Note 2 35" xfId="22301" xr:uid="{00000000-0005-0000-0000-000041580000}"/>
    <cellStyle name="Note 2 36" xfId="22302" xr:uid="{00000000-0005-0000-0000-000042580000}"/>
    <cellStyle name="Note 2 37" xfId="22303" xr:uid="{00000000-0005-0000-0000-000043580000}"/>
    <cellStyle name="Note 2 38" xfId="22304" xr:uid="{00000000-0005-0000-0000-000044580000}"/>
    <cellStyle name="Note 2 39" xfId="22305" xr:uid="{00000000-0005-0000-0000-000045580000}"/>
    <cellStyle name="Note 2 4" xfId="22306" xr:uid="{00000000-0005-0000-0000-000046580000}"/>
    <cellStyle name="Note 2 4 2" xfId="22307" xr:uid="{00000000-0005-0000-0000-000047580000}"/>
    <cellStyle name="Note 2 4 2 2" xfId="22308" xr:uid="{00000000-0005-0000-0000-000048580000}"/>
    <cellStyle name="Note 2 4 2 3" xfId="22309" xr:uid="{00000000-0005-0000-0000-000049580000}"/>
    <cellStyle name="Note 2 4 2 4" xfId="22310" xr:uid="{00000000-0005-0000-0000-00004A580000}"/>
    <cellStyle name="Note 2 4 2 5" xfId="22311" xr:uid="{00000000-0005-0000-0000-00004B580000}"/>
    <cellStyle name="Note 2 4 2 6" xfId="22312" xr:uid="{00000000-0005-0000-0000-00004C580000}"/>
    <cellStyle name="Note 2 4 2 7" xfId="22313" xr:uid="{00000000-0005-0000-0000-00004D580000}"/>
    <cellStyle name="Note 2 4 3" xfId="22314" xr:uid="{00000000-0005-0000-0000-00004E580000}"/>
    <cellStyle name="Note 2 4 4" xfId="22315" xr:uid="{00000000-0005-0000-0000-00004F580000}"/>
    <cellStyle name="Note 2 4 5" xfId="22316" xr:uid="{00000000-0005-0000-0000-000050580000}"/>
    <cellStyle name="Note 2 4 6" xfId="22317" xr:uid="{00000000-0005-0000-0000-000051580000}"/>
    <cellStyle name="Note 2 4 7" xfId="22318" xr:uid="{00000000-0005-0000-0000-000052580000}"/>
    <cellStyle name="Note 2 40" xfId="22319" xr:uid="{00000000-0005-0000-0000-000053580000}"/>
    <cellStyle name="Note 2 41" xfId="22320" xr:uid="{00000000-0005-0000-0000-000054580000}"/>
    <cellStyle name="Note 2 42" xfId="22321" xr:uid="{00000000-0005-0000-0000-000055580000}"/>
    <cellStyle name="Note 2 43" xfId="22322" xr:uid="{00000000-0005-0000-0000-000056580000}"/>
    <cellStyle name="Note 2 44" xfId="22323" xr:uid="{00000000-0005-0000-0000-000057580000}"/>
    <cellStyle name="Note 2 45" xfId="22324" xr:uid="{00000000-0005-0000-0000-000058580000}"/>
    <cellStyle name="Note 2 46" xfId="22325" xr:uid="{00000000-0005-0000-0000-000059580000}"/>
    <cellStyle name="Note 2 47" xfId="22326" xr:uid="{00000000-0005-0000-0000-00005A580000}"/>
    <cellStyle name="Note 2 48" xfId="22327" xr:uid="{00000000-0005-0000-0000-00005B580000}"/>
    <cellStyle name="Note 2 49" xfId="22328" xr:uid="{00000000-0005-0000-0000-00005C580000}"/>
    <cellStyle name="Note 2 5" xfId="22329" xr:uid="{00000000-0005-0000-0000-00005D580000}"/>
    <cellStyle name="Note 2 5 2" xfId="22330" xr:uid="{00000000-0005-0000-0000-00005E580000}"/>
    <cellStyle name="Note 2 5 2 2" xfId="22331" xr:uid="{00000000-0005-0000-0000-00005F580000}"/>
    <cellStyle name="Note 2 5 2 3" xfId="22332" xr:uid="{00000000-0005-0000-0000-000060580000}"/>
    <cellStyle name="Note 2 5 2 4" xfId="22333" xr:uid="{00000000-0005-0000-0000-000061580000}"/>
    <cellStyle name="Note 2 5 2 5" xfId="22334" xr:uid="{00000000-0005-0000-0000-000062580000}"/>
    <cellStyle name="Note 2 5 2 6" xfId="22335" xr:uid="{00000000-0005-0000-0000-000063580000}"/>
    <cellStyle name="Note 2 5 2 7" xfId="22336" xr:uid="{00000000-0005-0000-0000-000064580000}"/>
    <cellStyle name="Note 2 5 3" xfId="22337" xr:uid="{00000000-0005-0000-0000-000065580000}"/>
    <cellStyle name="Note 2 5 4" xfId="22338" xr:uid="{00000000-0005-0000-0000-000066580000}"/>
    <cellStyle name="Note 2 5 5" xfId="22339" xr:uid="{00000000-0005-0000-0000-000067580000}"/>
    <cellStyle name="Note 2 5 6" xfId="22340" xr:uid="{00000000-0005-0000-0000-000068580000}"/>
    <cellStyle name="Note 2 5 7" xfId="22341" xr:uid="{00000000-0005-0000-0000-000069580000}"/>
    <cellStyle name="Note 2 50" xfId="30795" xr:uid="{00000000-0005-0000-0000-00006A580000}"/>
    <cellStyle name="Note 2 6" xfId="22342" xr:uid="{00000000-0005-0000-0000-00006B580000}"/>
    <cellStyle name="Note 2 6 2" xfId="22343" xr:uid="{00000000-0005-0000-0000-00006C580000}"/>
    <cellStyle name="Note 2 6 2 2" xfId="22344" xr:uid="{00000000-0005-0000-0000-00006D580000}"/>
    <cellStyle name="Note 2 6 2 3" xfId="22345" xr:uid="{00000000-0005-0000-0000-00006E580000}"/>
    <cellStyle name="Note 2 6 2 4" xfId="22346" xr:uid="{00000000-0005-0000-0000-00006F580000}"/>
    <cellStyle name="Note 2 6 2 5" xfId="22347" xr:uid="{00000000-0005-0000-0000-000070580000}"/>
    <cellStyle name="Note 2 6 2 6" xfId="22348" xr:uid="{00000000-0005-0000-0000-000071580000}"/>
    <cellStyle name="Note 2 6 2 7" xfId="22349" xr:uid="{00000000-0005-0000-0000-000072580000}"/>
    <cellStyle name="Note 2 6 3" xfId="22350" xr:uid="{00000000-0005-0000-0000-000073580000}"/>
    <cellStyle name="Note 2 6 4" xfId="22351" xr:uid="{00000000-0005-0000-0000-000074580000}"/>
    <cellStyle name="Note 2 6 5" xfId="22352" xr:uid="{00000000-0005-0000-0000-000075580000}"/>
    <cellStyle name="Note 2 6 6" xfId="22353" xr:uid="{00000000-0005-0000-0000-000076580000}"/>
    <cellStyle name="Note 2 6 7" xfId="22354" xr:uid="{00000000-0005-0000-0000-000077580000}"/>
    <cellStyle name="Note 2 7" xfId="22355" xr:uid="{00000000-0005-0000-0000-000078580000}"/>
    <cellStyle name="Note 2 7 2" xfId="22356" xr:uid="{00000000-0005-0000-0000-000079580000}"/>
    <cellStyle name="Note 2 7 2 2" xfId="22357" xr:uid="{00000000-0005-0000-0000-00007A580000}"/>
    <cellStyle name="Note 2 7 2 3" xfId="22358" xr:uid="{00000000-0005-0000-0000-00007B580000}"/>
    <cellStyle name="Note 2 7 2 4" xfId="22359" xr:uid="{00000000-0005-0000-0000-00007C580000}"/>
    <cellStyle name="Note 2 7 2 5" xfId="22360" xr:uid="{00000000-0005-0000-0000-00007D580000}"/>
    <cellStyle name="Note 2 7 2 6" xfId="22361" xr:uid="{00000000-0005-0000-0000-00007E580000}"/>
    <cellStyle name="Note 2 7 2 7" xfId="22362" xr:uid="{00000000-0005-0000-0000-00007F580000}"/>
    <cellStyle name="Note 2 7 3" xfId="22363" xr:uid="{00000000-0005-0000-0000-000080580000}"/>
    <cellStyle name="Note 2 7 4" xfId="22364" xr:uid="{00000000-0005-0000-0000-000081580000}"/>
    <cellStyle name="Note 2 7 5" xfId="22365" xr:uid="{00000000-0005-0000-0000-000082580000}"/>
    <cellStyle name="Note 2 7 6" xfId="22366" xr:uid="{00000000-0005-0000-0000-000083580000}"/>
    <cellStyle name="Note 2 7 7" xfId="22367" xr:uid="{00000000-0005-0000-0000-000084580000}"/>
    <cellStyle name="Note 2 8" xfId="22368" xr:uid="{00000000-0005-0000-0000-000085580000}"/>
    <cellStyle name="Note 2 8 10" xfId="22369" xr:uid="{00000000-0005-0000-0000-000086580000}"/>
    <cellStyle name="Note 2 8 11" xfId="22370" xr:uid="{00000000-0005-0000-0000-000087580000}"/>
    <cellStyle name="Note 2 8 12" xfId="22371" xr:uid="{00000000-0005-0000-0000-000088580000}"/>
    <cellStyle name="Note 2 8 2" xfId="22372" xr:uid="{00000000-0005-0000-0000-000089580000}"/>
    <cellStyle name="Note 2 8 2 2" xfId="22373" xr:uid="{00000000-0005-0000-0000-00008A580000}"/>
    <cellStyle name="Note 2 8 3" xfId="22374" xr:uid="{00000000-0005-0000-0000-00008B580000}"/>
    <cellStyle name="Note 2 8 4" xfId="22375" xr:uid="{00000000-0005-0000-0000-00008C580000}"/>
    <cellStyle name="Note 2 8 5" xfId="22376" xr:uid="{00000000-0005-0000-0000-00008D580000}"/>
    <cellStyle name="Note 2 8 6" xfId="22377" xr:uid="{00000000-0005-0000-0000-00008E580000}"/>
    <cellStyle name="Note 2 8 7" xfId="22378" xr:uid="{00000000-0005-0000-0000-00008F580000}"/>
    <cellStyle name="Note 2 8 8" xfId="22379" xr:uid="{00000000-0005-0000-0000-000090580000}"/>
    <cellStyle name="Note 2 8 9" xfId="22380" xr:uid="{00000000-0005-0000-0000-000091580000}"/>
    <cellStyle name="Note 2 9" xfId="22381" xr:uid="{00000000-0005-0000-0000-000092580000}"/>
    <cellStyle name="Note 2 9 2" xfId="22382" xr:uid="{00000000-0005-0000-0000-000093580000}"/>
    <cellStyle name="Note 2 9 2 2" xfId="22383" xr:uid="{00000000-0005-0000-0000-000094580000}"/>
    <cellStyle name="Note 2 9 2 3" xfId="22384" xr:uid="{00000000-0005-0000-0000-000095580000}"/>
    <cellStyle name="Note 2 9 2 4" xfId="22385" xr:uid="{00000000-0005-0000-0000-000096580000}"/>
    <cellStyle name="Note 2 9 2 5" xfId="22386" xr:uid="{00000000-0005-0000-0000-000097580000}"/>
    <cellStyle name="Note 2 9 2 6" xfId="22387" xr:uid="{00000000-0005-0000-0000-000098580000}"/>
    <cellStyle name="Note 2 9 2 7" xfId="22388" xr:uid="{00000000-0005-0000-0000-000099580000}"/>
    <cellStyle name="Note 2 9 3" xfId="22389" xr:uid="{00000000-0005-0000-0000-00009A580000}"/>
    <cellStyle name="Note 2 9 4" xfId="22390" xr:uid="{00000000-0005-0000-0000-00009B580000}"/>
    <cellStyle name="Note 2 9 5" xfId="22391" xr:uid="{00000000-0005-0000-0000-00009C580000}"/>
    <cellStyle name="Note 2 9 6" xfId="22392" xr:uid="{00000000-0005-0000-0000-00009D580000}"/>
    <cellStyle name="Note 2 9 7" xfId="22393" xr:uid="{00000000-0005-0000-0000-00009E580000}"/>
    <cellStyle name="Note 20" xfId="22394" xr:uid="{00000000-0005-0000-0000-00009F580000}"/>
    <cellStyle name="Note 20 10" xfId="22395" xr:uid="{00000000-0005-0000-0000-0000A0580000}"/>
    <cellStyle name="Note 20 11" xfId="22396" xr:uid="{00000000-0005-0000-0000-0000A1580000}"/>
    <cellStyle name="Note 20 12" xfId="22397" xr:uid="{00000000-0005-0000-0000-0000A2580000}"/>
    <cellStyle name="Note 20 13" xfId="22398" xr:uid="{00000000-0005-0000-0000-0000A3580000}"/>
    <cellStyle name="Note 20 14" xfId="22399" xr:uid="{00000000-0005-0000-0000-0000A4580000}"/>
    <cellStyle name="Note 20 15" xfId="22400" xr:uid="{00000000-0005-0000-0000-0000A5580000}"/>
    <cellStyle name="Note 20 16" xfId="22401" xr:uid="{00000000-0005-0000-0000-0000A6580000}"/>
    <cellStyle name="Note 20 17" xfId="22402" xr:uid="{00000000-0005-0000-0000-0000A7580000}"/>
    <cellStyle name="Note 20 18" xfId="22403" xr:uid="{00000000-0005-0000-0000-0000A8580000}"/>
    <cellStyle name="Note 20 19" xfId="22404" xr:uid="{00000000-0005-0000-0000-0000A9580000}"/>
    <cellStyle name="Note 20 2" xfId="22405" xr:uid="{00000000-0005-0000-0000-0000AA580000}"/>
    <cellStyle name="Note 20 2 2" xfId="22406" xr:uid="{00000000-0005-0000-0000-0000AB580000}"/>
    <cellStyle name="Note 20 20" xfId="22407" xr:uid="{00000000-0005-0000-0000-0000AC580000}"/>
    <cellStyle name="Note 20 21" xfId="22408" xr:uid="{00000000-0005-0000-0000-0000AD580000}"/>
    <cellStyle name="Note 20 22" xfId="22409" xr:uid="{00000000-0005-0000-0000-0000AE580000}"/>
    <cellStyle name="Note 20 23" xfId="22410" xr:uid="{00000000-0005-0000-0000-0000AF580000}"/>
    <cellStyle name="Note 20 24" xfId="22411" xr:uid="{00000000-0005-0000-0000-0000B0580000}"/>
    <cellStyle name="Note 20 25" xfId="22412" xr:uid="{00000000-0005-0000-0000-0000B1580000}"/>
    <cellStyle name="Note 20 26" xfId="22413" xr:uid="{00000000-0005-0000-0000-0000B2580000}"/>
    <cellStyle name="Note 20 27" xfId="22414" xr:uid="{00000000-0005-0000-0000-0000B3580000}"/>
    <cellStyle name="Note 20 28" xfId="22415" xr:uid="{00000000-0005-0000-0000-0000B4580000}"/>
    <cellStyle name="Note 20 29" xfId="22416" xr:uid="{00000000-0005-0000-0000-0000B5580000}"/>
    <cellStyle name="Note 20 3" xfId="22417" xr:uid="{00000000-0005-0000-0000-0000B6580000}"/>
    <cellStyle name="Note 20 3 2" xfId="22418" xr:uid="{00000000-0005-0000-0000-0000B7580000}"/>
    <cellStyle name="Note 20 30" xfId="22419" xr:uid="{00000000-0005-0000-0000-0000B8580000}"/>
    <cellStyle name="Note 20 31" xfId="22420" xr:uid="{00000000-0005-0000-0000-0000B9580000}"/>
    <cellStyle name="Note 20 32" xfId="22421" xr:uid="{00000000-0005-0000-0000-0000BA580000}"/>
    <cellStyle name="Note 20 33" xfId="22422" xr:uid="{00000000-0005-0000-0000-0000BB580000}"/>
    <cellStyle name="Note 20 34" xfId="22423" xr:uid="{00000000-0005-0000-0000-0000BC580000}"/>
    <cellStyle name="Note 20 35" xfId="22424" xr:uid="{00000000-0005-0000-0000-0000BD580000}"/>
    <cellStyle name="Note 20 36" xfId="22425" xr:uid="{00000000-0005-0000-0000-0000BE580000}"/>
    <cellStyle name="Note 20 37" xfId="22426" xr:uid="{00000000-0005-0000-0000-0000BF580000}"/>
    <cellStyle name="Note 20 38" xfId="22427" xr:uid="{00000000-0005-0000-0000-0000C0580000}"/>
    <cellStyle name="Note 20 39" xfId="22428" xr:uid="{00000000-0005-0000-0000-0000C1580000}"/>
    <cellStyle name="Note 20 4" xfId="22429" xr:uid="{00000000-0005-0000-0000-0000C2580000}"/>
    <cellStyle name="Note 20 4 2" xfId="22430" xr:uid="{00000000-0005-0000-0000-0000C3580000}"/>
    <cellStyle name="Note 20 40" xfId="22431" xr:uid="{00000000-0005-0000-0000-0000C4580000}"/>
    <cellStyle name="Note 20 41" xfId="22432" xr:uid="{00000000-0005-0000-0000-0000C5580000}"/>
    <cellStyle name="Note 20 42" xfId="22433" xr:uid="{00000000-0005-0000-0000-0000C6580000}"/>
    <cellStyle name="Note 20 43" xfId="22434" xr:uid="{00000000-0005-0000-0000-0000C7580000}"/>
    <cellStyle name="Note 20 44" xfId="22435" xr:uid="{00000000-0005-0000-0000-0000C8580000}"/>
    <cellStyle name="Note 20 45" xfId="22436" xr:uid="{00000000-0005-0000-0000-0000C9580000}"/>
    <cellStyle name="Note 20 46" xfId="22437" xr:uid="{00000000-0005-0000-0000-0000CA580000}"/>
    <cellStyle name="Note 20 47" xfId="22438" xr:uid="{00000000-0005-0000-0000-0000CB580000}"/>
    <cellStyle name="Note 20 48" xfId="22439" xr:uid="{00000000-0005-0000-0000-0000CC580000}"/>
    <cellStyle name="Note 20 5" xfId="22440" xr:uid="{00000000-0005-0000-0000-0000CD580000}"/>
    <cellStyle name="Note 20 5 2" xfId="22441" xr:uid="{00000000-0005-0000-0000-0000CE580000}"/>
    <cellStyle name="Note 20 6" xfId="22442" xr:uid="{00000000-0005-0000-0000-0000CF580000}"/>
    <cellStyle name="Note 20 6 2" xfId="22443" xr:uid="{00000000-0005-0000-0000-0000D0580000}"/>
    <cellStyle name="Note 20 7" xfId="22444" xr:uid="{00000000-0005-0000-0000-0000D1580000}"/>
    <cellStyle name="Note 20 7 2" xfId="22445" xr:uid="{00000000-0005-0000-0000-0000D2580000}"/>
    <cellStyle name="Note 20 8" xfId="22446" xr:uid="{00000000-0005-0000-0000-0000D3580000}"/>
    <cellStyle name="Note 20 8 2" xfId="22447" xr:uid="{00000000-0005-0000-0000-0000D4580000}"/>
    <cellStyle name="Note 20 9" xfId="22448" xr:uid="{00000000-0005-0000-0000-0000D5580000}"/>
    <cellStyle name="Note 20 9 2" xfId="22449" xr:uid="{00000000-0005-0000-0000-0000D6580000}"/>
    <cellStyle name="Note 21" xfId="22450" xr:uid="{00000000-0005-0000-0000-0000D7580000}"/>
    <cellStyle name="Note 21 10" xfId="22451" xr:uid="{00000000-0005-0000-0000-0000D8580000}"/>
    <cellStyle name="Note 21 11" xfId="22452" xr:uid="{00000000-0005-0000-0000-0000D9580000}"/>
    <cellStyle name="Note 21 12" xfId="22453" xr:uid="{00000000-0005-0000-0000-0000DA580000}"/>
    <cellStyle name="Note 21 13" xfId="22454" xr:uid="{00000000-0005-0000-0000-0000DB580000}"/>
    <cellStyle name="Note 21 14" xfId="22455" xr:uid="{00000000-0005-0000-0000-0000DC580000}"/>
    <cellStyle name="Note 21 15" xfId="22456" xr:uid="{00000000-0005-0000-0000-0000DD580000}"/>
    <cellStyle name="Note 21 16" xfId="22457" xr:uid="{00000000-0005-0000-0000-0000DE580000}"/>
    <cellStyle name="Note 21 17" xfId="22458" xr:uid="{00000000-0005-0000-0000-0000DF580000}"/>
    <cellStyle name="Note 21 18" xfId="22459" xr:uid="{00000000-0005-0000-0000-0000E0580000}"/>
    <cellStyle name="Note 21 19" xfId="22460" xr:uid="{00000000-0005-0000-0000-0000E1580000}"/>
    <cellStyle name="Note 21 2" xfId="22461" xr:uid="{00000000-0005-0000-0000-0000E2580000}"/>
    <cellStyle name="Note 21 2 2" xfId="22462" xr:uid="{00000000-0005-0000-0000-0000E3580000}"/>
    <cellStyle name="Note 21 20" xfId="22463" xr:uid="{00000000-0005-0000-0000-0000E4580000}"/>
    <cellStyle name="Note 21 21" xfId="22464" xr:uid="{00000000-0005-0000-0000-0000E5580000}"/>
    <cellStyle name="Note 21 22" xfId="22465" xr:uid="{00000000-0005-0000-0000-0000E6580000}"/>
    <cellStyle name="Note 21 23" xfId="22466" xr:uid="{00000000-0005-0000-0000-0000E7580000}"/>
    <cellStyle name="Note 21 24" xfId="22467" xr:uid="{00000000-0005-0000-0000-0000E8580000}"/>
    <cellStyle name="Note 21 25" xfId="22468" xr:uid="{00000000-0005-0000-0000-0000E9580000}"/>
    <cellStyle name="Note 21 26" xfId="22469" xr:uid="{00000000-0005-0000-0000-0000EA580000}"/>
    <cellStyle name="Note 21 27" xfId="22470" xr:uid="{00000000-0005-0000-0000-0000EB580000}"/>
    <cellStyle name="Note 21 28" xfId="22471" xr:uid="{00000000-0005-0000-0000-0000EC580000}"/>
    <cellStyle name="Note 21 29" xfId="22472" xr:uid="{00000000-0005-0000-0000-0000ED580000}"/>
    <cellStyle name="Note 21 3" xfId="22473" xr:uid="{00000000-0005-0000-0000-0000EE580000}"/>
    <cellStyle name="Note 21 3 2" xfId="22474" xr:uid="{00000000-0005-0000-0000-0000EF580000}"/>
    <cellStyle name="Note 21 30" xfId="22475" xr:uid="{00000000-0005-0000-0000-0000F0580000}"/>
    <cellStyle name="Note 21 31" xfId="22476" xr:uid="{00000000-0005-0000-0000-0000F1580000}"/>
    <cellStyle name="Note 21 32" xfId="22477" xr:uid="{00000000-0005-0000-0000-0000F2580000}"/>
    <cellStyle name="Note 21 33" xfId="22478" xr:uid="{00000000-0005-0000-0000-0000F3580000}"/>
    <cellStyle name="Note 21 34" xfId="22479" xr:uid="{00000000-0005-0000-0000-0000F4580000}"/>
    <cellStyle name="Note 21 35" xfId="22480" xr:uid="{00000000-0005-0000-0000-0000F5580000}"/>
    <cellStyle name="Note 21 36" xfId="22481" xr:uid="{00000000-0005-0000-0000-0000F6580000}"/>
    <cellStyle name="Note 21 37" xfId="22482" xr:uid="{00000000-0005-0000-0000-0000F7580000}"/>
    <cellStyle name="Note 21 38" xfId="22483" xr:uid="{00000000-0005-0000-0000-0000F8580000}"/>
    <cellStyle name="Note 21 39" xfId="22484" xr:uid="{00000000-0005-0000-0000-0000F9580000}"/>
    <cellStyle name="Note 21 4" xfId="22485" xr:uid="{00000000-0005-0000-0000-0000FA580000}"/>
    <cellStyle name="Note 21 4 2" xfId="22486" xr:uid="{00000000-0005-0000-0000-0000FB580000}"/>
    <cellStyle name="Note 21 40" xfId="22487" xr:uid="{00000000-0005-0000-0000-0000FC580000}"/>
    <cellStyle name="Note 21 41" xfId="22488" xr:uid="{00000000-0005-0000-0000-0000FD580000}"/>
    <cellStyle name="Note 21 42" xfId="22489" xr:uid="{00000000-0005-0000-0000-0000FE580000}"/>
    <cellStyle name="Note 21 43" xfId="22490" xr:uid="{00000000-0005-0000-0000-0000FF580000}"/>
    <cellStyle name="Note 21 44" xfId="22491" xr:uid="{00000000-0005-0000-0000-000000590000}"/>
    <cellStyle name="Note 21 45" xfId="22492" xr:uid="{00000000-0005-0000-0000-000001590000}"/>
    <cellStyle name="Note 21 46" xfId="22493" xr:uid="{00000000-0005-0000-0000-000002590000}"/>
    <cellStyle name="Note 21 47" xfId="22494" xr:uid="{00000000-0005-0000-0000-000003590000}"/>
    <cellStyle name="Note 21 48" xfId="22495" xr:uid="{00000000-0005-0000-0000-000004590000}"/>
    <cellStyle name="Note 21 5" xfId="22496" xr:uid="{00000000-0005-0000-0000-000005590000}"/>
    <cellStyle name="Note 21 5 2" xfId="22497" xr:uid="{00000000-0005-0000-0000-000006590000}"/>
    <cellStyle name="Note 21 6" xfId="22498" xr:uid="{00000000-0005-0000-0000-000007590000}"/>
    <cellStyle name="Note 21 6 2" xfId="22499" xr:uid="{00000000-0005-0000-0000-000008590000}"/>
    <cellStyle name="Note 21 7" xfId="22500" xr:uid="{00000000-0005-0000-0000-000009590000}"/>
    <cellStyle name="Note 21 7 2" xfId="22501" xr:uid="{00000000-0005-0000-0000-00000A590000}"/>
    <cellStyle name="Note 21 8" xfId="22502" xr:uid="{00000000-0005-0000-0000-00000B590000}"/>
    <cellStyle name="Note 21 8 2" xfId="22503" xr:uid="{00000000-0005-0000-0000-00000C590000}"/>
    <cellStyle name="Note 21 9" xfId="22504" xr:uid="{00000000-0005-0000-0000-00000D590000}"/>
    <cellStyle name="Note 21 9 2" xfId="22505" xr:uid="{00000000-0005-0000-0000-00000E590000}"/>
    <cellStyle name="Note 22" xfId="22506" xr:uid="{00000000-0005-0000-0000-00000F590000}"/>
    <cellStyle name="Note 22 10" xfId="22507" xr:uid="{00000000-0005-0000-0000-000010590000}"/>
    <cellStyle name="Note 22 11" xfId="22508" xr:uid="{00000000-0005-0000-0000-000011590000}"/>
    <cellStyle name="Note 22 12" xfId="22509" xr:uid="{00000000-0005-0000-0000-000012590000}"/>
    <cellStyle name="Note 22 13" xfId="22510" xr:uid="{00000000-0005-0000-0000-000013590000}"/>
    <cellStyle name="Note 22 14" xfId="22511" xr:uid="{00000000-0005-0000-0000-000014590000}"/>
    <cellStyle name="Note 22 15" xfId="22512" xr:uid="{00000000-0005-0000-0000-000015590000}"/>
    <cellStyle name="Note 22 2" xfId="22513" xr:uid="{00000000-0005-0000-0000-000016590000}"/>
    <cellStyle name="Note 22 2 2" xfId="22514" xr:uid="{00000000-0005-0000-0000-000017590000}"/>
    <cellStyle name="Note 22 2 3" xfId="22515" xr:uid="{00000000-0005-0000-0000-000018590000}"/>
    <cellStyle name="Note 22 2 4" xfId="22516" xr:uid="{00000000-0005-0000-0000-000019590000}"/>
    <cellStyle name="Note 22 2 5" xfId="22517" xr:uid="{00000000-0005-0000-0000-00001A590000}"/>
    <cellStyle name="Note 22 2 6" xfId="22518" xr:uid="{00000000-0005-0000-0000-00001B590000}"/>
    <cellStyle name="Note 22 2 7" xfId="22519" xr:uid="{00000000-0005-0000-0000-00001C590000}"/>
    <cellStyle name="Note 22 3" xfId="22520" xr:uid="{00000000-0005-0000-0000-00001D590000}"/>
    <cellStyle name="Note 22 4" xfId="22521" xr:uid="{00000000-0005-0000-0000-00001E590000}"/>
    <cellStyle name="Note 22 5" xfId="22522" xr:uid="{00000000-0005-0000-0000-00001F590000}"/>
    <cellStyle name="Note 22 6" xfId="22523" xr:uid="{00000000-0005-0000-0000-000020590000}"/>
    <cellStyle name="Note 22 7" xfId="22524" xr:uid="{00000000-0005-0000-0000-000021590000}"/>
    <cellStyle name="Note 22 8" xfId="22525" xr:uid="{00000000-0005-0000-0000-000022590000}"/>
    <cellStyle name="Note 22 9" xfId="22526" xr:uid="{00000000-0005-0000-0000-000023590000}"/>
    <cellStyle name="Note 23" xfId="22527" xr:uid="{00000000-0005-0000-0000-000024590000}"/>
    <cellStyle name="Note 23 10" xfId="22528" xr:uid="{00000000-0005-0000-0000-000025590000}"/>
    <cellStyle name="Note 23 11" xfId="22529" xr:uid="{00000000-0005-0000-0000-000026590000}"/>
    <cellStyle name="Note 23 12" xfId="22530" xr:uid="{00000000-0005-0000-0000-000027590000}"/>
    <cellStyle name="Note 23 13" xfId="22531" xr:uid="{00000000-0005-0000-0000-000028590000}"/>
    <cellStyle name="Note 23 14" xfId="22532" xr:uid="{00000000-0005-0000-0000-000029590000}"/>
    <cellStyle name="Note 23 15" xfId="22533" xr:uid="{00000000-0005-0000-0000-00002A590000}"/>
    <cellStyle name="Note 23 2" xfId="22534" xr:uid="{00000000-0005-0000-0000-00002B590000}"/>
    <cellStyle name="Note 23 2 2" xfId="22535" xr:uid="{00000000-0005-0000-0000-00002C590000}"/>
    <cellStyle name="Note 23 2 3" xfId="22536" xr:uid="{00000000-0005-0000-0000-00002D590000}"/>
    <cellStyle name="Note 23 2 4" xfId="22537" xr:uid="{00000000-0005-0000-0000-00002E590000}"/>
    <cellStyle name="Note 23 2 5" xfId="22538" xr:uid="{00000000-0005-0000-0000-00002F590000}"/>
    <cellStyle name="Note 23 2 6" xfId="22539" xr:uid="{00000000-0005-0000-0000-000030590000}"/>
    <cellStyle name="Note 23 2 7" xfId="22540" xr:uid="{00000000-0005-0000-0000-000031590000}"/>
    <cellStyle name="Note 23 3" xfId="22541" xr:uid="{00000000-0005-0000-0000-000032590000}"/>
    <cellStyle name="Note 23 4" xfId="22542" xr:uid="{00000000-0005-0000-0000-000033590000}"/>
    <cellStyle name="Note 23 5" xfId="22543" xr:uid="{00000000-0005-0000-0000-000034590000}"/>
    <cellStyle name="Note 23 6" xfId="22544" xr:uid="{00000000-0005-0000-0000-000035590000}"/>
    <cellStyle name="Note 23 7" xfId="22545" xr:uid="{00000000-0005-0000-0000-000036590000}"/>
    <cellStyle name="Note 23 8" xfId="22546" xr:uid="{00000000-0005-0000-0000-000037590000}"/>
    <cellStyle name="Note 23 9" xfId="22547" xr:uid="{00000000-0005-0000-0000-000038590000}"/>
    <cellStyle name="Note 24" xfId="22548" xr:uid="{00000000-0005-0000-0000-000039590000}"/>
    <cellStyle name="Note 24 10" xfId="22549" xr:uid="{00000000-0005-0000-0000-00003A590000}"/>
    <cellStyle name="Note 24 11" xfId="22550" xr:uid="{00000000-0005-0000-0000-00003B590000}"/>
    <cellStyle name="Note 24 12" xfId="22551" xr:uid="{00000000-0005-0000-0000-00003C590000}"/>
    <cellStyle name="Note 24 13" xfId="22552" xr:uid="{00000000-0005-0000-0000-00003D590000}"/>
    <cellStyle name="Note 24 14" xfId="22553" xr:uid="{00000000-0005-0000-0000-00003E590000}"/>
    <cellStyle name="Note 24 2" xfId="22554" xr:uid="{00000000-0005-0000-0000-00003F590000}"/>
    <cellStyle name="Note 24 2 2" xfId="22555" xr:uid="{00000000-0005-0000-0000-000040590000}"/>
    <cellStyle name="Note 24 2 3" xfId="22556" xr:uid="{00000000-0005-0000-0000-000041590000}"/>
    <cellStyle name="Note 24 2 4" xfId="22557" xr:uid="{00000000-0005-0000-0000-000042590000}"/>
    <cellStyle name="Note 24 2 5" xfId="22558" xr:uid="{00000000-0005-0000-0000-000043590000}"/>
    <cellStyle name="Note 24 2 6" xfId="22559" xr:uid="{00000000-0005-0000-0000-000044590000}"/>
    <cellStyle name="Note 24 2 7" xfId="22560" xr:uid="{00000000-0005-0000-0000-000045590000}"/>
    <cellStyle name="Note 24 3" xfId="22561" xr:uid="{00000000-0005-0000-0000-000046590000}"/>
    <cellStyle name="Note 24 4" xfId="22562" xr:uid="{00000000-0005-0000-0000-000047590000}"/>
    <cellStyle name="Note 24 5" xfId="22563" xr:uid="{00000000-0005-0000-0000-000048590000}"/>
    <cellStyle name="Note 24 6" xfId="22564" xr:uid="{00000000-0005-0000-0000-000049590000}"/>
    <cellStyle name="Note 24 7" xfId="22565" xr:uid="{00000000-0005-0000-0000-00004A590000}"/>
    <cellStyle name="Note 24 8" xfId="22566" xr:uid="{00000000-0005-0000-0000-00004B590000}"/>
    <cellStyle name="Note 24 9" xfId="22567" xr:uid="{00000000-0005-0000-0000-00004C590000}"/>
    <cellStyle name="Note 25" xfId="22568" xr:uid="{00000000-0005-0000-0000-00004D590000}"/>
    <cellStyle name="Note 25 10" xfId="22569" xr:uid="{00000000-0005-0000-0000-00004E590000}"/>
    <cellStyle name="Note 25 10 2" xfId="22570" xr:uid="{00000000-0005-0000-0000-00004F590000}"/>
    <cellStyle name="Note 25 10 3" xfId="22571" xr:uid="{00000000-0005-0000-0000-000050590000}"/>
    <cellStyle name="Note 25 11" xfId="22572" xr:uid="{00000000-0005-0000-0000-000051590000}"/>
    <cellStyle name="Note 25 12" xfId="22573" xr:uid="{00000000-0005-0000-0000-000052590000}"/>
    <cellStyle name="Note 25 13" xfId="22574" xr:uid="{00000000-0005-0000-0000-000053590000}"/>
    <cellStyle name="Note 25 14" xfId="22575" xr:uid="{00000000-0005-0000-0000-000054590000}"/>
    <cellStyle name="Note 25 15" xfId="22576" xr:uid="{00000000-0005-0000-0000-000055590000}"/>
    <cellStyle name="Note 25 16" xfId="22577" xr:uid="{00000000-0005-0000-0000-000056590000}"/>
    <cellStyle name="Note 25 17" xfId="22578" xr:uid="{00000000-0005-0000-0000-000057590000}"/>
    <cellStyle name="Note 25 18" xfId="22579" xr:uid="{00000000-0005-0000-0000-000058590000}"/>
    <cellStyle name="Note 25 2" xfId="22580" xr:uid="{00000000-0005-0000-0000-000059590000}"/>
    <cellStyle name="Note 25 2 2" xfId="22581" xr:uid="{00000000-0005-0000-0000-00005A590000}"/>
    <cellStyle name="Note 25 2 3" xfId="22582" xr:uid="{00000000-0005-0000-0000-00005B590000}"/>
    <cellStyle name="Note 25 2 4" xfId="22583" xr:uid="{00000000-0005-0000-0000-00005C590000}"/>
    <cellStyle name="Note 25 2 5" xfId="22584" xr:uid="{00000000-0005-0000-0000-00005D590000}"/>
    <cellStyle name="Note 25 2 6" xfId="22585" xr:uid="{00000000-0005-0000-0000-00005E590000}"/>
    <cellStyle name="Note 25 2 7" xfId="22586" xr:uid="{00000000-0005-0000-0000-00005F590000}"/>
    <cellStyle name="Note 25 3" xfId="22587" xr:uid="{00000000-0005-0000-0000-000060590000}"/>
    <cellStyle name="Note 25 4" xfId="22588" xr:uid="{00000000-0005-0000-0000-000061590000}"/>
    <cellStyle name="Note 25 5" xfId="22589" xr:uid="{00000000-0005-0000-0000-000062590000}"/>
    <cellStyle name="Note 25 6" xfId="22590" xr:uid="{00000000-0005-0000-0000-000063590000}"/>
    <cellStyle name="Note 25 7" xfId="22591" xr:uid="{00000000-0005-0000-0000-000064590000}"/>
    <cellStyle name="Note 25 8" xfId="22592" xr:uid="{00000000-0005-0000-0000-000065590000}"/>
    <cellStyle name="Note 25 9" xfId="22593" xr:uid="{00000000-0005-0000-0000-000066590000}"/>
    <cellStyle name="Note 26" xfId="22594" xr:uid="{00000000-0005-0000-0000-000067590000}"/>
    <cellStyle name="Note 26 2" xfId="22595" xr:uid="{00000000-0005-0000-0000-000068590000}"/>
    <cellStyle name="Note 26 3" xfId="22596" xr:uid="{00000000-0005-0000-0000-000069590000}"/>
    <cellStyle name="Note 26 4" xfId="22597" xr:uid="{00000000-0005-0000-0000-00006A590000}"/>
    <cellStyle name="Note 26 5" xfId="22598" xr:uid="{00000000-0005-0000-0000-00006B590000}"/>
    <cellStyle name="Note 26 6" xfId="22599" xr:uid="{00000000-0005-0000-0000-00006C590000}"/>
    <cellStyle name="Note 26 7" xfId="22600" xr:uid="{00000000-0005-0000-0000-00006D590000}"/>
    <cellStyle name="Note 26 8" xfId="22601" xr:uid="{00000000-0005-0000-0000-00006E590000}"/>
    <cellStyle name="Note 26 9" xfId="22602" xr:uid="{00000000-0005-0000-0000-00006F590000}"/>
    <cellStyle name="Note 27" xfId="22603" xr:uid="{00000000-0005-0000-0000-000070590000}"/>
    <cellStyle name="Note 27 2" xfId="22604" xr:uid="{00000000-0005-0000-0000-000071590000}"/>
    <cellStyle name="Note 27 3" xfId="22605" xr:uid="{00000000-0005-0000-0000-000072590000}"/>
    <cellStyle name="Note 27 4" xfId="22606" xr:uid="{00000000-0005-0000-0000-000073590000}"/>
    <cellStyle name="Note 27 5" xfId="22607" xr:uid="{00000000-0005-0000-0000-000074590000}"/>
    <cellStyle name="Note 27 6" xfId="22608" xr:uid="{00000000-0005-0000-0000-000075590000}"/>
    <cellStyle name="Note 27 7" xfId="22609" xr:uid="{00000000-0005-0000-0000-000076590000}"/>
    <cellStyle name="Note 27 8" xfId="22610" xr:uid="{00000000-0005-0000-0000-000077590000}"/>
    <cellStyle name="Note 27 9" xfId="22611" xr:uid="{00000000-0005-0000-0000-000078590000}"/>
    <cellStyle name="Note 28" xfId="22612" xr:uid="{00000000-0005-0000-0000-000079590000}"/>
    <cellStyle name="Note 28 2" xfId="22613" xr:uid="{00000000-0005-0000-0000-00007A590000}"/>
    <cellStyle name="Note 28 3" xfId="22614" xr:uid="{00000000-0005-0000-0000-00007B590000}"/>
    <cellStyle name="Note 28 4" xfId="22615" xr:uid="{00000000-0005-0000-0000-00007C590000}"/>
    <cellStyle name="Note 28 5" xfId="22616" xr:uid="{00000000-0005-0000-0000-00007D590000}"/>
    <cellStyle name="Note 28 6" xfId="22617" xr:uid="{00000000-0005-0000-0000-00007E590000}"/>
    <cellStyle name="Note 28 7" xfId="22618" xr:uid="{00000000-0005-0000-0000-00007F590000}"/>
    <cellStyle name="Note 28 8" xfId="22619" xr:uid="{00000000-0005-0000-0000-000080590000}"/>
    <cellStyle name="Note 28 9" xfId="22620" xr:uid="{00000000-0005-0000-0000-000081590000}"/>
    <cellStyle name="Note 29" xfId="22621" xr:uid="{00000000-0005-0000-0000-000082590000}"/>
    <cellStyle name="Note 29 2" xfId="22622" xr:uid="{00000000-0005-0000-0000-000083590000}"/>
    <cellStyle name="Note 29 3" xfId="22623" xr:uid="{00000000-0005-0000-0000-000084590000}"/>
    <cellStyle name="Note 29 4" xfId="22624" xr:uid="{00000000-0005-0000-0000-000085590000}"/>
    <cellStyle name="Note 29 5" xfId="22625" xr:uid="{00000000-0005-0000-0000-000086590000}"/>
    <cellStyle name="Note 29 6" xfId="22626" xr:uid="{00000000-0005-0000-0000-000087590000}"/>
    <cellStyle name="Note 29 7" xfId="22627" xr:uid="{00000000-0005-0000-0000-000088590000}"/>
    <cellStyle name="Note 29 8" xfId="22628" xr:uid="{00000000-0005-0000-0000-000089590000}"/>
    <cellStyle name="Note 29 9" xfId="22629" xr:uid="{00000000-0005-0000-0000-00008A590000}"/>
    <cellStyle name="Note 3" xfId="22630" xr:uid="{00000000-0005-0000-0000-00008B590000}"/>
    <cellStyle name="Note 3 10" xfId="22631" xr:uid="{00000000-0005-0000-0000-00008C590000}"/>
    <cellStyle name="Note 3 11" xfId="22632" xr:uid="{00000000-0005-0000-0000-00008D590000}"/>
    <cellStyle name="Note 3 12" xfId="22633" xr:uid="{00000000-0005-0000-0000-00008E590000}"/>
    <cellStyle name="Note 3 13" xfId="22634" xr:uid="{00000000-0005-0000-0000-00008F590000}"/>
    <cellStyle name="Note 3 14" xfId="22635" xr:uid="{00000000-0005-0000-0000-000090590000}"/>
    <cellStyle name="Note 3 15" xfId="22636" xr:uid="{00000000-0005-0000-0000-000091590000}"/>
    <cellStyle name="Note 3 16" xfId="22637" xr:uid="{00000000-0005-0000-0000-000092590000}"/>
    <cellStyle name="Note 3 17" xfId="22638" xr:uid="{00000000-0005-0000-0000-000093590000}"/>
    <cellStyle name="Note 3 18" xfId="22639" xr:uid="{00000000-0005-0000-0000-000094590000}"/>
    <cellStyle name="Note 3 19" xfId="22640" xr:uid="{00000000-0005-0000-0000-000095590000}"/>
    <cellStyle name="Note 3 2" xfId="22641" xr:uid="{00000000-0005-0000-0000-000096590000}"/>
    <cellStyle name="Note 3 2 2" xfId="22642" xr:uid="{00000000-0005-0000-0000-000097590000}"/>
    <cellStyle name="Note 3 2 2 2" xfId="22643" xr:uid="{00000000-0005-0000-0000-000098590000}"/>
    <cellStyle name="Note 3 2 2 3" xfId="22644" xr:uid="{00000000-0005-0000-0000-000099590000}"/>
    <cellStyle name="Note 3 2 2 4" xfId="22645" xr:uid="{00000000-0005-0000-0000-00009A590000}"/>
    <cellStyle name="Note 3 2 2 5" xfId="22646" xr:uid="{00000000-0005-0000-0000-00009B590000}"/>
    <cellStyle name="Note 3 2 2 6" xfId="22647" xr:uid="{00000000-0005-0000-0000-00009C590000}"/>
    <cellStyle name="Note 3 2 2 7" xfId="22648" xr:uid="{00000000-0005-0000-0000-00009D590000}"/>
    <cellStyle name="Note 3 2 3" xfId="22649" xr:uid="{00000000-0005-0000-0000-00009E590000}"/>
    <cellStyle name="Note 3 2 4" xfId="22650" xr:uid="{00000000-0005-0000-0000-00009F590000}"/>
    <cellStyle name="Note 3 2 5" xfId="22651" xr:uid="{00000000-0005-0000-0000-0000A0590000}"/>
    <cellStyle name="Note 3 2 6" xfId="22652" xr:uid="{00000000-0005-0000-0000-0000A1590000}"/>
    <cellStyle name="Note 3 2 7" xfId="22653" xr:uid="{00000000-0005-0000-0000-0000A2590000}"/>
    <cellStyle name="Note 3 20" xfId="22654" xr:uid="{00000000-0005-0000-0000-0000A3590000}"/>
    <cellStyle name="Note 3 21" xfId="22655" xr:uid="{00000000-0005-0000-0000-0000A4590000}"/>
    <cellStyle name="Note 3 22" xfId="22656" xr:uid="{00000000-0005-0000-0000-0000A5590000}"/>
    <cellStyle name="Note 3 23" xfId="22657" xr:uid="{00000000-0005-0000-0000-0000A6590000}"/>
    <cellStyle name="Note 3 24" xfId="22658" xr:uid="{00000000-0005-0000-0000-0000A7590000}"/>
    <cellStyle name="Note 3 25" xfId="22659" xr:uid="{00000000-0005-0000-0000-0000A8590000}"/>
    <cellStyle name="Note 3 26" xfId="22660" xr:uid="{00000000-0005-0000-0000-0000A9590000}"/>
    <cellStyle name="Note 3 27" xfId="22661" xr:uid="{00000000-0005-0000-0000-0000AA590000}"/>
    <cellStyle name="Note 3 28" xfId="22662" xr:uid="{00000000-0005-0000-0000-0000AB590000}"/>
    <cellStyle name="Note 3 29" xfId="22663" xr:uid="{00000000-0005-0000-0000-0000AC590000}"/>
    <cellStyle name="Note 3 3" xfId="22664" xr:uid="{00000000-0005-0000-0000-0000AD590000}"/>
    <cellStyle name="Note 3 3 2" xfId="22665" xr:uid="{00000000-0005-0000-0000-0000AE590000}"/>
    <cellStyle name="Note 3 3 2 2" xfId="22666" xr:uid="{00000000-0005-0000-0000-0000AF590000}"/>
    <cellStyle name="Note 3 3 2 3" xfId="22667" xr:uid="{00000000-0005-0000-0000-0000B0590000}"/>
    <cellStyle name="Note 3 3 2 4" xfId="22668" xr:uid="{00000000-0005-0000-0000-0000B1590000}"/>
    <cellStyle name="Note 3 3 2 5" xfId="22669" xr:uid="{00000000-0005-0000-0000-0000B2590000}"/>
    <cellStyle name="Note 3 3 2 6" xfId="22670" xr:uid="{00000000-0005-0000-0000-0000B3590000}"/>
    <cellStyle name="Note 3 3 2 7" xfId="22671" xr:uid="{00000000-0005-0000-0000-0000B4590000}"/>
    <cellStyle name="Note 3 3 3" xfId="22672" xr:uid="{00000000-0005-0000-0000-0000B5590000}"/>
    <cellStyle name="Note 3 3 4" xfId="22673" xr:uid="{00000000-0005-0000-0000-0000B6590000}"/>
    <cellStyle name="Note 3 3 5" xfId="22674" xr:uid="{00000000-0005-0000-0000-0000B7590000}"/>
    <cellStyle name="Note 3 3 6" xfId="22675" xr:uid="{00000000-0005-0000-0000-0000B8590000}"/>
    <cellStyle name="Note 3 3 7" xfId="22676" xr:uid="{00000000-0005-0000-0000-0000B9590000}"/>
    <cellStyle name="Note 3 30" xfId="22677" xr:uid="{00000000-0005-0000-0000-0000BA590000}"/>
    <cellStyle name="Note 3 31" xfId="22678" xr:uid="{00000000-0005-0000-0000-0000BB590000}"/>
    <cellStyle name="Note 3 32" xfId="22679" xr:uid="{00000000-0005-0000-0000-0000BC590000}"/>
    <cellStyle name="Note 3 33" xfId="22680" xr:uid="{00000000-0005-0000-0000-0000BD590000}"/>
    <cellStyle name="Note 3 34" xfId="22681" xr:uid="{00000000-0005-0000-0000-0000BE590000}"/>
    <cellStyle name="Note 3 35" xfId="22682" xr:uid="{00000000-0005-0000-0000-0000BF590000}"/>
    <cellStyle name="Note 3 36" xfId="22683" xr:uid="{00000000-0005-0000-0000-0000C0590000}"/>
    <cellStyle name="Note 3 37" xfId="22684" xr:uid="{00000000-0005-0000-0000-0000C1590000}"/>
    <cellStyle name="Note 3 38" xfId="22685" xr:uid="{00000000-0005-0000-0000-0000C2590000}"/>
    <cellStyle name="Note 3 39" xfId="22686" xr:uid="{00000000-0005-0000-0000-0000C3590000}"/>
    <cellStyle name="Note 3 4" xfId="22687" xr:uid="{00000000-0005-0000-0000-0000C4590000}"/>
    <cellStyle name="Note 3 4 2" xfId="22688" xr:uid="{00000000-0005-0000-0000-0000C5590000}"/>
    <cellStyle name="Note 3 4 2 2" xfId="22689" xr:uid="{00000000-0005-0000-0000-0000C6590000}"/>
    <cellStyle name="Note 3 4 2 3" xfId="22690" xr:uid="{00000000-0005-0000-0000-0000C7590000}"/>
    <cellStyle name="Note 3 4 2 4" xfId="22691" xr:uid="{00000000-0005-0000-0000-0000C8590000}"/>
    <cellStyle name="Note 3 4 2 5" xfId="22692" xr:uid="{00000000-0005-0000-0000-0000C9590000}"/>
    <cellStyle name="Note 3 4 2 6" xfId="22693" xr:uid="{00000000-0005-0000-0000-0000CA590000}"/>
    <cellStyle name="Note 3 4 2 7" xfId="22694" xr:uid="{00000000-0005-0000-0000-0000CB590000}"/>
    <cellStyle name="Note 3 4 3" xfId="22695" xr:uid="{00000000-0005-0000-0000-0000CC590000}"/>
    <cellStyle name="Note 3 4 4" xfId="22696" xr:uid="{00000000-0005-0000-0000-0000CD590000}"/>
    <cellStyle name="Note 3 4 5" xfId="22697" xr:uid="{00000000-0005-0000-0000-0000CE590000}"/>
    <cellStyle name="Note 3 4 6" xfId="22698" xr:uid="{00000000-0005-0000-0000-0000CF590000}"/>
    <cellStyle name="Note 3 4 7" xfId="22699" xr:uid="{00000000-0005-0000-0000-0000D0590000}"/>
    <cellStyle name="Note 3 40" xfId="22700" xr:uid="{00000000-0005-0000-0000-0000D1590000}"/>
    <cellStyle name="Note 3 41" xfId="22701" xr:uid="{00000000-0005-0000-0000-0000D2590000}"/>
    <cellStyle name="Note 3 42" xfId="22702" xr:uid="{00000000-0005-0000-0000-0000D3590000}"/>
    <cellStyle name="Note 3 43" xfId="22703" xr:uid="{00000000-0005-0000-0000-0000D4590000}"/>
    <cellStyle name="Note 3 44" xfId="22704" xr:uid="{00000000-0005-0000-0000-0000D5590000}"/>
    <cellStyle name="Note 3 45" xfId="22705" xr:uid="{00000000-0005-0000-0000-0000D6590000}"/>
    <cellStyle name="Note 3 46" xfId="22706" xr:uid="{00000000-0005-0000-0000-0000D7590000}"/>
    <cellStyle name="Note 3 47" xfId="22707" xr:uid="{00000000-0005-0000-0000-0000D8590000}"/>
    <cellStyle name="Note 3 48" xfId="22708" xr:uid="{00000000-0005-0000-0000-0000D9590000}"/>
    <cellStyle name="Note 3 5" xfId="22709" xr:uid="{00000000-0005-0000-0000-0000DA590000}"/>
    <cellStyle name="Note 3 5 2" xfId="22710" xr:uid="{00000000-0005-0000-0000-0000DB590000}"/>
    <cellStyle name="Note 3 5 2 2" xfId="22711" xr:uid="{00000000-0005-0000-0000-0000DC590000}"/>
    <cellStyle name="Note 3 5 2 3" xfId="22712" xr:uid="{00000000-0005-0000-0000-0000DD590000}"/>
    <cellStyle name="Note 3 5 2 4" xfId="22713" xr:uid="{00000000-0005-0000-0000-0000DE590000}"/>
    <cellStyle name="Note 3 5 2 5" xfId="22714" xr:uid="{00000000-0005-0000-0000-0000DF590000}"/>
    <cellStyle name="Note 3 5 2 6" xfId="22715" xr:uid="{00000000-0005-0000-0000-0000E0590000}"/>
    <cellStyle name="Note 3 5 2 7" xfId="22716" xr:uid="{00000000-0005-0000-0000-0000E1590000}"/>
    <cellStyle name="Note 3 5 3" xfId="22717" xr:uid="{00000000-0005-0000-0000-0000E2590000}"/>
    <cellStyle name="Note 3 5 4" xfId="22718" xr:uid="{00000000-0005-0000-0000-0000E3590000}"/>
    <cellStyle name="Note 3 5 5" xfId="22719" xr:uid="{00000000-0005-0000-0000-0000E4590000}"/>
    <cellStyle name="Note 3 5 6" xfId="22720" xr:uid="{00000000-0005-0000-0000-0000E5590000}"/>
    <cellStyle name="Note 3 5 7" xfId="22721" xr:uid="{00000000-0005-0000-0000-0000E6590000}"/>
    <cellStyle name="Note 3 6" xfId="22722" xr:uid="{00000000-0005-0000-0000-0000E7590000}"/>
    <cellStyle name="Note 3 6 2" xfId="22723" xr:uid="{00000000-0005-0000-0000-0000E8590000}"/>
    <cellStyle name="Note 3 6 2 2" xfId="22724" xr:uid="{00000000-0005-0000-0000-0000E9590000}"/>
    <cellStyle name="Note 3 6 2 3" xfId="22725" xr:uid="{00000000-0005-0000-0000-0000EA590000}"/>
    <cellStyle name="Note 3 6 2 4" xfId="22726" xr:uid="{00000000-0005-0000-0000-0000EB590000}"/>
    <cellStyle name="Note 3 6 2 5" xfId="22727" xr:uid="{00000000-0005-0000-0000-0000EC590000}"/>
    <cellStyle name="Note 3 6 2 6" xfId="22728" xr:uid="{00000000-0005-0000-0000-0000ED590000}"/>
    <cellStyle name="Note 3 6 2 7" xfId="22729" xr:uid="{00000000-0005-0000-0000-0000EE590000}"/>
    <cellStyle name="Note 3 6 3" xfId="22730" xr:uid="{00000000-0005-0000-0000-0000EF590000}"/>
    <cellStyle name="Note 3 6 4" xfId="22731" xr:uid="{00000000-0005-0000-0000-0000F0590000}"/>
    <cellStyle name="Note 3 6 5" xfId="22732" xr:uid="{00000000-0005-0000-0000-0000F1590000}"/>
    <cellStyle name="Note 3 6 6" xfId="22733" xr:uid="{00000000-0005-0000-0000-0000F2590000}"/>
    <cellStyle name="Note 3 6 7" xfId="22734" xr:uid="{00000000-0005-0000-0000-0000F3590000}"/>
    <cellStyle name="Note 3 7" xfId="22735" xr:uid="{00000000-0005-0000-0000-0000F4590000}"/>
    <cellStyle name="Note 3 7 2" xfId="22736" xr:uid="{00000000-0005-0000-0000-0000F5590000}"/>
    <cellStyle name="Note 3 7 2 2" xfId="22737" xr:uid="{00000000-0005-0000-0000-0000F6590000}"/>
    <cellStyle name="Note 3 7 2 3" xfId="22738" xr:uid="{00000000-0005-0000-0000-0000F7590000}"/>
    <cellStyle name="Note 3 7 2 4" xfId="22739" xr:uid="{00000000-0005-0000-0000-0000F8590000}"/>
    <cellStyle name="Note 3 7 2 5" xfId="22740" xr:uid="{00000000-0005-0000-0000-0000F9590000}"/>
    <cellStyle name="Note 3 7 2 6" xfId="22741" xr:uid="{00000000-0005-0000-0000-0000FA590000}"/>
    <cellStyle name="Note 3 7 2 7" xfId="22742" xr:uid="{00000000-0005-0000-0000-0000FB590000}"/>
    <cellStyle name="Note 3 7 3" xfId="22743" xr:uid="{00000000-0005-0000-0000-0000FC590000}"/>
    <cellStyle name="Note 3 7 4" xfId="22744" xr:uid="{00000000-0005-0000-0000-0000FD590000}"/>
    <cellStyle name="Note 3 7 5" xfId="22745" xr:uid="{00000000-0005-0000-0000-0000FE590000}"/>
    <cellStyle name="Note 3 7 6" xfId="22746" xr:uid="{00000000-0005-0000-0000-0000FF590000}"/>
    <cellStyle name="Note 3 7 7" xfId="22747" xr:uid="{00000000-0005-0000-0000-0000005A0000}"/>
    <cellStyle name="Note 3 8" xfId="22748" xr:uid="{00000000-0005-0000-0000-0000015A0000}"/>
    <cellStyle name="Note 3 8 2" xfId="22749" xr:uid="{00000000-0005-0000-0000-0000025A0000}"/>
    <cellStyle name="Note 3 8 2 2" xfId="22750" xr:uid="{00000000-0005-0000-0000-0000035A0000}"/>
    <cellStyle name="Note 3 8 2 3" xfId="22751" xr:uid="{00000000-0005-0000-0000-0000045A0000}"/>
    <cellStyle name="Note 3 8 2 4" xfId="22752" xr:uid="{00000000-0005-0000-0000-0000055A0000}"/>
    <cellStyle name="Note 3 8 2 5" xfId="22753" xr:uid="{00000000-0005-0000-0000-0000065A0000}"/>
    <cellStyle name="Note 3 8 2 6" xfId="22754" xr:uid="{00000000-0005-0000-0000-0000075A0000}"/>
    <cellStyle name="Note 3 8 2 7" xfId="22755" xr:uid="{00000000-0005-0000-0000-0000085A0000}"/>
    <cellStyle name="Note 3 8 3" xfId="22756" xr:uid="{00000000-0005-0000-0000-0000095A0000}"/>
    <cellStyle name="Note 3 8 4" xfId="22757" xr:uid="{00000000-0005-0000-0000-00000A5A0000}"/>
    <cellStyle name="Note 3 8 5" xfId="22758" xr:uid="{00000000-0005-0000-0000-00000B5A0000}"/>
    <cellStyle name="Note 3 8 6" xfId="22759" xr:uid="{00000000-0005-0000-0000-00000C5A0000}"/>
    <cellStyle name="Note 3 8 7" xfId="22760" xr:uid="{00000000-0005-0000-0000-00000D5A0000}"/>
    <cellStyle name="Note 3 9" xfId="22761" xr:uid="{00000000-0005-0000-0000-00000E5A0000}"/>
    <cellStyle name="Note 3 9 2" xfId="22762" xr:uid="{00000000-0005-0000-0000-00000F5A0000}"/>
    <cellStyle name="Note 30" xfId="22763" xr:uid="{00000000-0005-0000-0000-0000105A0000}"/>
    <cellStyle name="Note 30 2" xfId="22764" xr:uid="{00000000-0005-0000-0000-0000115A0000}"/>
    <cellStyle name="Note 30 3" xfId="22765" xr:uid="{00000000-0005-0000-0000-0000125A0000}"/>
    <cellStyle name="Note 30 4" xfId="22766" xr:uid="{00000000-0005-0000-0000-0000135A0000}"/>
    <cellStyle name="Note 30 5" xfId="22767" xr:uid="{00000000-0005-0000-0000-0000145A0000}"/>
    <cellStyle name="Note 30 6" xfId="22768" xr:uid="{00000000-0005-0000-0000-0000155A0000}"/>
    <cellStyle name="Note 30 7" xfId="22769" xr:uid="{00000000-0005-0000-0000-0000165A0000}"/>
    <cellStyle name="Note 30 8" xfId="22770" xr:uid="{00000000-0005-0000-0000-0000175A0000}"/>
    <cellStyle name="Note 30 9" xfId="22771" xr:uid="{00000000-0005-0000-0000-0000185A0000}"/>
    <cellStyle name="Note 31" xfId="22772" xr:uid="{00000000-0005-0000-0000-0000195A0000}"/>
    <cellStyle name="Note 31 2" xfId="22773" xr:uid="{00000000-0005-0000-0000-00001A5A0000}"/>
    <cellStyle name="Note 31 3" xfId="22774" xr:uid="{00000000-0005-0000-0000-00001B5A0000}"/>
    <cellStyle name="Note 31 4" xfId="22775" xr:uid="{00000000-0005-0000-0000-00001C5A0000}"/>
    <cellStyle name="Note 31 5" xfId="22776" xr:uid="{00000000-0005-0000-0000-00001D5A0000}"/>
    <cellStyle name="Note 31 6" xfId="22777" xr:uid="{00000000-0005-0000-0000-00001E5A0000}"/>
    <cellStyle name="Note 31 7" xfId="22778" xr:uid="{00000000-0005-0000-0000-00001F5A0000}"/>
    <cellStyle name="Note 31 8" xfId="22779" xr:uid="{00000000-0005-0000-0000-0000205A0000}"/>
    <cellStyle name="Note 31 9" xfId="22780" xr:uid="{00000000-0005-0000-0000-0000215A0000}"/>
    <cellStyle name="Note 32" xfId="22781" xr:uid="{00000000-0005-0000-0000-0000225A0000}"/>
    <cellStyle name="Note 32 2" xfId="22782" xr:uid="{00000000-0005-0000-0000-0000235A0000}"/>
    <cellStyle name="Note 32 3" xfId="22783" xr:uid="{00000000-0005-0000-0000-0000245A0000}"/>
    <cellStyle name="Note 32 4" xfId="22784" xr:uid="{00000000-0005-0000-0000-0000255A0000}"/>
    <cellStyle name="Note 32 5" xfId="22785" xr:uid="{00000000-0005-0000-0000-0000265A0000}"/>
    <cellStyle name="Note 32 6" xfId="22786" xr:uid="{00000000-0005-0000-0000-0000275A0000}"/>
    <cellStyle name="Note 32 7" xfId="22787" xr:uid="{00000000-0005-0000-0000-0000285A0000}"/>
    <cellStyle name="Note 32 8" xfId="22788" xr:uid="{00000000-0005-0000-0000-0000295A0000}"/>
    <cellStyle name="Note 32 9" xfId="22789" xr:uid="{00000000-0005-0000-0000-00002A5A0000}"/>
    <cellStyle name="Note 33" xfId="22790" xr:uid="{00000000-0005-0000-0000-00002B5A0000}"/>
    <cellStyle name="Note 33 2" xfId="22791" xr:uid="{00000000-0005-0000-0000-00002C5A0000}"/>
    <cellStyle name="Note 33 3" xfId="22792" xr:uid="{00000000-0005-0000-0000-00002D5A0000}"/>
    <cellStyle name="Note 33 4" xfId="22793" xr:uid="{00000000-0005-0000-0000-00002E5A0000}"/>
    <cellStyle name="Note 33 5" xfId="22794" xr:uid="{00000000-0005-0000-0000-00002F5A0000}"/>
    <cellStyle name="Note 33 6" xfId="22795" xr:uid="{00000000-0005-0000-0000-0000305A0000}"/>
    <cellStyle name="Note 33 7" xfId="22796" xr:uid="{00000000-0005-0000-0000-0000315A0000}"/>
    <cellStyle name="Note 33 8" xfId="22797" xr:uid="{00000000-0005-0000-0000-0000325A0000}"/>
    <cellStyle name="Note 33 9" xfId="22798" xr:uid="{00000000-0005-0000-0000-0000335A0000}"/>
    <cellStyle name="Note 34" xfId="22799" xr:uid="{00000000-0005-0000-0000-0000345A0000}"/>
    <cellStyle name="Note 34 2" xfId="22800" xr:uid="{00000000-0005-0000-0000-0000355A0000}"/>
    <cellStyle name="Note 34 3" xfId="22801" xr:uid="{00000000-0005-0000-0000-0000365A0000}"/>
    <cellStyle name="Note 34 4" xfId="22802" xr:uid="{00000000-0005-0000-0000-0000375A0000}"/>
    <cellStyle name="Note 34 5" xfId="22803" xr:uid="{00000000-0005-0000-0000-0000385A0000}"/>
    <cellStyle name="Note 34 6" xfId="22804" xr:uid="{00000000-0005-0000-0000-0000395A0000}"/>
    <cellStyle name="Note 34 7" xfId="22805" xr:uid="{00000000-0005-0000-0000-00003A5A0000}"/>
    <cellStyle name="Note 34 8" xfId="22806" xr:uid="{00000000-0005-0000-0000-00003B5A0000}"/>
    <cellStyle name="Note 34 9" xfId="22807" xr:uid="{00000000-0005-0000-0000-00003C5A0000}"/>
    <cellStyle name="Note 35" xfId="22808" xr:uid="{00000000-0005-0000-0000-00003D5A0000}"/>
    <cellStyle name="Note 35 2" xfId="22809" xr:uid="{00000000-0005-0000-0000-00003E5A0000}"/>
    <cellStyle name="Note 35 3" xfId="22810" xr:uid="{00000000-0005-0000-0000-00003F5A0000}"/>
    <cellStyle name="Note 35 4" xfId="22811" xr:uid="{00000000-0005-0000-0000-0000405A0000}"/>
    <cellStyle name="Note 35 5" xfId="22812" xr:uid="{00000000-0005-0000-0000-0000415A0000}"/>
    <cellStyle name="Note 35 6" xfId="22813" xr:uid="{00000000-0005-0000-0000-0000425A0000}"/>
    <cellStyle name="Note 35 7" xfId="22814" xr:uid="{00000000-0005-0000-0000-0000435A0000}"/>
    <cellStyle name="Note 35 8" xfId="22815" xr:uid="{00000000-0005-0000-0000-0000445A0000}"/>
    <cellStyle name="Note 35 9" xfId="22816" xr:uid="{00000000-0005-0000-0000-0000455A0000}"/>
    <cellStyle name="Note 36" xfId="22817" xr:uid="{00000000-0005-0000-0000-0000465A0000}"/>
    <cellStyle name="Note 36 2" xfId="22818" xr:uid="{00000000-0005-0000-0000-0000475A0000}"/>
    <cellStyle name="Note 36 3" xfId="22819" xr:uid="{00000000-0005-0000-0000-0000485A0000}"/>
    <cellStyle name="Note 36 4" xfId="22820" xr:uid="{00000000-0005-0000-0000-0000495A0000}"/>
    <cellStyle name="Note 36 5" xfId="22821" xr:uid="{00000000-0005-0000-0000-00004A5A0000}"/>
    <cellStyle name="Note 36 6" xfId="22822" xr:uid="{00000000-0005-0000-0000-00004B5A0000}"/>
    <cellStyle name="Note 36 7" xfId="22823" xr:uid="{00000000-0005-0000-0000-00004C5A0000}"/>
    <cellStyle name="Note 36 8" xfId="22824" xr:uid="{00000000-0005-0000-0000-00004D5A0000}"/>
    <cellStyle name="Note 36 9" xfId="22825" xr:uid="{00000000-0005-0000-0000-00004E5A0000}"/>
    <cellStyle name="Note 37" xfId="22826" xr:uid="{00000000-0005-0000-0000-00004F5A0000}"/>
    <cellStyle name="Note 37 2" xfId="22827" xr:uid="{00000000-0005-0000-0000-0000505A0000}"/>
    <cellStyle name="Note 37 3" xfId="22828" xr:uid="{00000000-0005-0000-0000-0000515A0000}"/>
    <cellStyle name="Note 37 4" xfId="22829" xr:uid="{00000000-0005-0000-0000-0000525A0000}"/>
    <cellStyle name="Note 37 5" xfId="22830" xr:uid="{00000000-0005-0000-0000-0000535A0000}"/>
    <cellStyle name="Note 37 6" xfId="22831" xr:uid="{00000000-0005-0000-0000-0000545A0000}"/>
    <cellStyle name="Note 37 7" xfId="22832" xr:uid="{00000000-0005-0000-0000-0000555A0000}"/>
    <cellStyle name="Note 37 8" xfId="22833" xr:uid="{00000000-0005-0000-0000-0000565A0000}"/>
    <cellStyle name="Note 37 9" xfId="22834" xr:uid="{00000000-0005-0000-0000-0000575A0000}"/>
    <cellStyle name="Note 38" xfId="22835" xr:uid="{00000000-0005-0000-0000-0000585A0000}"/>
    <cellStyle name="Note 38 2" xfId="22836" xr:uid="{00000000-0005-0000-0000-0000595A0000}"/>
    <cellStyle name="Note 38 3" xfId="22837" xr:uid="{00000000-0005-0000-0000-00005A5A0000}"/>
    <cellStyle name="Note 38 4" xfId="22838" xr:uid="{00000000-0005-0000-0000-00005B5A0000}"/>
    <cellStyle name="Note 38 5" xfId="22839" xr:uid="{00000000-0005-0000-0000-00005C5A0000}"/>
    <cellStyle name="Note 38 6" xfId="22840" xr:uid="{00000000-0005-0000-0000-00005D5A0000}"/>
    <cellStyle name="Note 38 7" xfId="22841" xr:uid="{00000000-0005-0000-0000-00005E5A0000}"/>
    <cellStyle name="Note 38 8" xfId="22842" xr:uid="{00000000-0005-0000-0000-00005F5A0000}"/>
    <cellStyle name="Note 38 9" xfId="22843" xr:uid="{00000000-0005-0000-0000-0000605A0000}"/>
    <cellStyle name="Note 39" xfId="22844" xr:uid="{00000000-0005-0000-0000-0000615A0000}"/>
    <cellStyle name="Note 39 2" xfId="22845" xr:uid="{00000000-0005-0000-0000-0000625A0000}"/>
    <cellStyle name="Note 39 3" xfId="22846" xr:uid="{00000000-0005-0000-0000-0000635A0000}"/>
    <cellStyle name="Note 39 4" xfId="22847" xr:uid="{00000000-0005-0000-0000-0000645A0000}"/>
    <cellStyle name="Note 39 5" xfId="22848" xr:uid="{00000000-0005-0000-0000-0000655A0000}"/>
    <cellStyle name="Note 39 6" xfId="22849" xr:uid="{00000000-0005-0000-0000-0000665A0000}"/>
    <cellStyle name="Note 39 7" xfId="22850" xr:uid="{00000000-0005-0000-0000-0000675A0000}"/>
    <cellStyle name="Note 39 8" xfId="22851" xr:uid="{00000000-0005-0000-0000-0000685A0000}"/>
    <cellStyle name="Note 39 9" xfId="22852" xr:uid="{00000000-0005-0000-0000-0000695A0000}"/>
    <cellStyle name="Note 4" xfId="22853" xr:uid="{00000000-0005-0000-0000-00006A5A0000}"/>
    <cellStyle name="Note 4 10" xfId="22854" xr:uid="{00000000-0005-0000-0000-00006B5A0000}"/>
    <cellStyle name="Note 4 11" xfId="22855" xr:uid="{00000000-0005-0000-0000-00006C5A0000}"/>
    <cellStyle name="Note 4 12" xfId="22856" xr:uid="{00000000-0005-0000-0000-00006D5A0000}"/>
    <cellStyle name="Note 4 13" xfId="22857" xr:uid="{00000000-0005-0000-0000-00006E5A0000}"/>
    <cellStyle name="Note 4 14" xfId="22858" xr:uid="{00000000-0005-0000-0000-00006F5A0000}"/>
    <cellStyle name="Note 4 15" xfId="22859" xr:uid="{00000000-0005-0000-0000-0000705A0000}"/>
    <cellStyle name="Note 4 16" xfId="22860" xr:uid="{00000000-0005-0000-0000-0000715A0000}"/>
    <cellStyle name="Note 4 17" xfId="22861" xr:uid="{00000000-0005-0000-0000-0000725A0000}"/>
    <cellStyle name="Note 4 18" xfId="22862" xr:uid="{00000000-0005-0000-0000-0000735A0000}"/>
    <cellStyle name="Note 4 19" xfId="22863" xr:uid="{00000000-0005-0000-0000-0000745A0000}"/>
    <cellStyle name="Note 4 2" xfId="22864" xr:uid="{00000000-0005-0000-0000-0000755A0000}"/>
    <cellStyle name="Note 4 2 2" xfId="22865" xr:uid="{00000000-0005-0000-0000-0000765A0000}"/>
    <cellStyle name="Note 4 2 2 2" xfId="22866" xr:uid="{00000000-0005-0000-0000-0000775A0000}"/>
    <cellStyle name="Note 4 2 2 3" xfId="22867" xr:uid="{00000000-0005-0000-0000-0000785A0000}"/>
    <cellStyle name="Note 4 2 2 4" xfId="22868" xr:uid="{00000000-0005-0000-0000-0000795A0000}"/>
    <cellStyle name="Note 4 2 2 5" xfId="22869" xr:uid="{00000000-0005-0000-0000-00007A5A0000}"/>
    <cellStyle name="Note 4 2 2 6" xfId="22870" xr:uid="{00000000-0005-0000-0000-00007B5A0000}"/>
    <cellStyle name="Note 4 2 2 7" xfId="22871" xr:uid="{00000000-0005-0000-0000-00007C5A0000}"/>
    <cellStyle name="Note 4 2 3" xfId="22872" xr:uid="{00000000-0005-0000-0000-00007D5A0000}"/>
    <cellStyle name="Note 4 2 4" xfId="22873" xr:uid="{00000000-0005-0000-0000-00007E5A0000}"/>
    <cellStyle name="Note 4 2 5" xfId="22874" xr:uid="{00000000-0005-0000-0000-00007F5A0000}"/>
    <cellStyle name="Note 4 2 6" xfId="22875" xr:uid="{00000000-0005-0000-0000-0000805A0000}"/>
    <cellStyle name="Note 4 2 7" xfId="22876" xr:uid="{00000000-0005-0000-0000-0000815A0000}"/>
    <cellStyle name="Note 4 20" xfId="22877" xr:uid="{00000000-0005-0000-0000-0000825A0000}"/>
    <cellStyle name="Note 4 21" xfId="22878" xr:uid="{00000000-0005-0000-0000-0000835A0000}"/>
    <cellStyle name="Note 4 22" xfId="22879" xr:uid="{00000000-0005-0000-0000-0000845A0000}"/>
    <cellStyle name="Note 4 23" xfId="22880" xr:uid="{00000000-0005-0000-0000-0000855A0000}"/>
    <cellStyle name="Note 4 24" xfId="22881" xr:uid="{00000000-0005-0000-0000-0000865A0000}"/>
    <cellStyle name="Note 4 25" xfId="22882" xr:uid="{00000000-0005-0000-0000-0000875A0000}"/>
    <cellStyle name="Note 4 26" xfId="22883" xr:uid="{00000000-0005-0000-0000-0000885A0000}"/>
    <cellStyle name="Note 4 27" xfId="22884" xr:uid="{00000000-0005-0000-0000-0000895A0000}"/>
    <cellStyle name="Note 4 28" xfId="22885" xr:uid="{00000000-0005-0000-0000-00008A5A0000}"/>
    <cellStyle name="Note 4 29" xfId="22886" xr:uid="{00000000-0005-0000-0000-00008B5A0000}"/>
    <cellStyle name="Note 4 3" xfId="22887" xr:uid="{00000000-0005-0000-0000-00008C5A0000}"/>
    <cellStyle name="Note 4 3 2" xfId="22888" xr:uid="{00000000-0005-0000-0000-00008D5A0000}"/>
    <cellStyle name="Note 4 3 2 2" xfId="22889" xr:uid="{00000000-0005-0000-0000-00008E5A0000}"/>
    <cellStyle name="Note 4 3 2 3" xfId="22890" xr:uid="{00000000-0005-0000-0000-00008F5A0000}"/>
    <cellStyle name="Note 4 3 2 4" xfId="22891" xr:uid="{00000000-0005-0000-0000-0000905A0000}"/>
    <cellStyle name="Note 4 3 2 5" xfId="22892" xr:uid="{00000000-0005-0000-0000-0000915A0000}"/>
    <cellStyle name="Note 4 3 2 6" xfId="22893" xr:uid="{00000000-0005-0000-0000-0000925A0000}"/>
    <cellStyle name="Note 4 3 2 7" xfId="22894" xr:uid="{00000000-0005-0000-0000-0000935A0000}"/>
    <cellStyle name="Note 4 3 3" xfId="22895" xr:uid="{00000000-0005-0000-0000-0000945A0000}"/>
    <cellStyle name="Note 4 3 4" xfId="22896" xr:uid="{00000000-0005-0000-0000-0000955A0000}"/>
    <cellStyle name="Note 4 3 5" xfId="22897" xr:uid="{00000000-0005-0000-0000-0000965A0000}"/>
    <cellStyle name="Note 4 3 6" xfId="22898" xr:uid="{00000000-0005-0000-0000-0000975A0000}"/>
    <cellStyle name="Note 4 3 7" xfId="22899" xr:uid="{00000000-0005-0000-0000-0000985A0000}"/>
    <cellStyle name="Note 4 30" xfId="22900" xr:uid="{00000000-0005-0000-0000-0000995A0000}"/>
    <cellStyle name="Note 4 31" xfId="22901" xr:uid="{00000000-0005-0000-0000-00009A5A0000}"/>
    <cellStyle name="Note 4 32" xfId="22902" xr:uid="{00000000-0005-0000-0000-00009B5A0000}"/>
    <cellStyle name="Note 4 33" xfId="22903" xr:uid="{00000000-0005-0000-0000-00009C5A0000}"/>
    <cellStyle name="Note 4 34" xfId="22904" xr:uid="{00000000-0005-0000-0000-00009D5A0000}"/>
    <cellStyle name="Note 4 35" xfId="22905" xr:uid="{00000000-0005-0000-0000-00009E5A0000}"/>
    <cellStyle name="Note 4 36" xfId="22906" xr:uid="{00000000-0005-0000-0000-00009F5A0000}"/>
    <cellStyle name="Note 4 37" xfId="22907" xr:uid="{00000000-0005-0000-0000-0000A05A0000}"/>
    <cellStyle name="Note 4 38" xfId="22908" xr:uid="{00000000-0005-0000-0000-0000A15A0000}"/>
    <cellStyle name="Note 4 39" xfId="22909" xr:uid="{00000000-0005-0000-0000-0000A25A0000}"/>
    <cellStyle name="Note 4 4" xfId="22910" xr:uid="{00000000-0005-0000-0000-0000A35A0000}"/>
    <cellStyle name="Note 4 4 2" xfId="22911" xr:uid="{00000000-0005-0000-0000-0000A45A0000}"/>
    <cellStyle name="Note 4 4 2 2" xfId="22912" xr:uid="{00000000-0005-0000-0000-0000A55A0000}"/>
    <cellStyle name="Note 4 4 2 3" xfId="22913" xr:uid="{00000000-0005-0000-0000-0000A65A0000}"/>
    <cellStyle name="Note 4 4 2 4" xfId="22914" xr:uid="{00000000-0005-0000-0000-0000A75A0000}"/>
    <cellStyle name="Note 4 4 2 5" xfId="22915" xr:uid="{00000000-0005-0000-0000-0000A85A0000}"/>
    <cellStyle name="Note 4 4 2 6" xfId="22916" xr:uid="{00000000-0005-0000-0000-0000A95A0000}"/>
    <cellStyle name="Note 4 4 2 7" xfId="22917" xr:uid="{00000000-0005-0000-0000-0000AA5A0000}"/>
    <cellStyle name="Note 4 4 3" xfId="22918" xr:uid="{00000000-0005-0000-0000-0000AB5A0000}"/>
    <cellStyle name="Note 4 4 4" xfId="22919" xr:uid="{00000000-0005-0000-0000-0000AC5A0000}"/>
    <cellStyle name="Note 4 4 5" xfId="22920" xr:uid="{00000000-0005-0000-0000-0000AD5A0000}"/>
    <cellStyle name="Note 4 4 6" xfId="22921" xr:uid="{00000000-0005-0000-0000-0000AE5A0000}"/>
    <cellStyle name="Note 4 4 7" xfId="22922" xr:uid="{00000000-0005-0000-0000-0000AF5A0000}"/>
    <cellStyle name="Note 4 40" xfId="22923" xr:uid="{00000000-0005-0000-0000-0000B05A0000}"/>
    <cellStyle name="Note 4 41" xfId="22924" xr:uid="{00000000-0005-0000-0000-0000B15A0000}"/>
    <cellStyle name="Note 4 42" xfId="22925" xr:uid="{00000000-0005-0000-0000-0000B25A0000}"/>
    <cellStyle name="Note 4 43" xfId="22926" xr:uid="{00000000-0005-0000-0000-0000B35A0000}"/>
    <cellStyle name="Note 4 44" xfId="22927" xr:uid="{00000000-0005-0000-0000-0000B45A0000}"/>
    <cellStyle name="Note 4 45" xfId="22928" xr:uid="{00000000-0005-0000-0000-0000B55A0000}"/>
    <cellStyle name="Note 4 46" xfId="22929" xr:uid="{00000000-0005-0000-0000-0000B65A0000}"/>
    <cellStyle name="Note 4 47" xfId="22930" xr:uid="{00000000-0005-0000-0000-0000B75A0000}"/>
    <cellStyle name="Note 4 48" xfId="22931" xr:uid="{00000000-0005-0000-0000-0000B85A0000}"/>
    <cellStyle name="Note 4 5" xfId="22932" xr:uid="{00000000-0005-0000-0000-0000B95A0000}"/>
    <cellStyle name="Note 4 5 2" xfId="22933" xr:uid="{00000000-0005-0000-0000-0000BA5A0000}"/>
    <cellStyle name="Note 4 5 2 2" xfId="22934" xr:uid="{00000000-0005-0000-0000-0000BB5A0000}"/>
    <cellStyle name="Note 4 5 2 3" xfId="22935" xr:uid="{00000000-0005-0000-0000-0000BC5A0000}"/>
    <cellStyle name="Note 4 5 2 4" xfId="22936" xr:uid="{00000000-0005-0000-0000-0000BD5A0000}"/>
    <cellStyle name="Note 4 5 2 5" xfId="22937" xr:uid="{00000000-0005-0000-0000-0000BE5A0000}"/>
    <cellStyle name="Note 4 5 2 6" xfId="22938" xr:uid="{00000000-0005-0000-0000-0000BF5A0000}"/>
    <cellStyle name="Note 4 5 2 7" xfId="22939" xr:uid="{00000000-0005-0000-0000-0000C05A0000}"/>
    <cellStyle name="Note 4 5 3" xfId="22940" xr:uid="{00000000-0005-0000-0000-0000C15A0000}"/>
    <cellStyle name="Note 4 5 4" xfId="22941" xr:uid="{00000000-0005-0000-0000-0000C25A0000}"/>
    <cellStyle name="Note 4 5 5" xfId="22942" xr:uid="{00000000-0005-0000-0000-0000C35A0000}"/>
    <cellStyle name="Note 4 5 6" xfId="22943" xr:uid="{00000000-0005-0000-0000-0000C45A0000}"/>
    <cellStyle name="Note 4 5 7" xfId="22944" xr:uid="{00000000-0005-0000-0000-0000C55A0000}"/>
    <cellStyle name="Note 4 6" xfId="22945" xr:uid="{00000000-0005-0000-0000-0000C65A0000}"/>
    <cellStyle name="Note 4 6 2" xfId="22946" xr:uid="{00000000-0005-0000-0000-0000C75A0000}"/>
    <cellStyle name="Note 4 6 2 2" xfId="22947" xr:uid="{00000000-0005-0000-0000-0000C85A0000}"/>
    <cellStyle name="Note 4 6 2 3" xfId="22948" xr:uid="{00000000-0005-0000-0000-0000C95A0000}"/>
    <cellStyle name="Note 4 6 2 4" xfId="22949" xr:uid="{00000000-0005-0000-0000-0000CA5A0000}"/>
    <cellStyle name="Note 4 6 2 5" xfId="22950" xr:uid="{00000000-0005-0000-0000-0000CB5A0000}"/>
    <cellStyle name="Note 4 6 2 6" xfId="22951" xr:uid="{00000000-0005-0000-0000-0000CC5A0000}"/>
    <cellStyle name="Note 4 6 2 7" xfId="22952" xr:uid="{00000000-0005-0000-0000-0000CD5A0000}"/>
    <cellStyle name="Note 4 6 3" xfId="22953" xr:uid="{00000000-0005-0000-0000-0000CE5A0000}"/>
    <cellStyle name="Note 4 6 4" xfId="22954" xr:uid="{00000000-0005-0000-0000-0000CF5A0000}"/>
    <cellStyle name="Note 4 6 5" xfId="22955" xr:uid="{00000000-0005-0000-0000-0000D05A0000}"/>
    <cellStyle name="Note 4 6 6" xfId="22956" xr:uid="{00000000-0005-0000-0000-0000D15A0000}"/>
    <cellStyle name="Note 4 6 7" xfId="22957" xr:uid="{00000000-0005-0000-0000-0000D25A0000}"/>
    <cellStyle name="Note 4 7" xfId="22958" xr:uid="{00000000-0005-0000-0000-0000D35A0000}"/>
    <cellStyle name="Note 4 7 2" xfId="22959" xr:uid="{00000000-0005-0000-0000-0000D45A0000}"/>
    <cellStyle name="Note 4 7 2 2" xfId="22960" xr:uid="{00000000-0005-0000-0000-0000D55A0000}"/>
    <cellStyle name="Note 4 7 2 3" xfId="22961" xr:uid="{00000000-0005-0000-0000-0000D65A0000}"/>
    <cellStyle name="Note 4 7 2 4" xfId="22962" xr:uid="{00000000-0005-0000-0000-0000D75A0000}"/>
    <cellStyle name="Note 4 7 2 5" xfId="22963" xr:uid="{00000000-0005-0000-0000-0000D85A0000}"/>
    <cellStyle name="Note 4 7 2 6" xfId="22964" xr:uid="{00000000-0005-0000-0000-0000D95A0000}"/>
    <cellStyle name="Note 4 7 2 7" xfId="22965" xr:uid="{00000000-0005-0000-0000-0000DA5A0000}"/>
    <cellStyle name="Note 4 7 3" xfId="22966" xr:uid="{00000000-0005-0000-0000-0000DB5A0000}"/>
    <cellStyle name="Note 4 7 4" xfId="22967" xr:uid="{00000000-0005-0000-0000-0000DC5A0000}"/>
    <cellStyle name="Note 4 7 5" xfId="22968" xr:uid="{00000000-0005-0000-0000-0000DD5A0000}"/>
    <cellStyle name="Note 4 7 6" xfId="22969" xr:uid="{00000000-0005-0000-0000-0000DE5A0000}"/>
    <cellStyle name="Note 4 7 7" xfId="22970" xr:uid="{00000000-0005-0000-0000-0000DF5A0000}"/>
    <cellStyle name="Note 4 8" xfId="22971" xr:uid="{00000000-0005-0000-0000-0000E05A0000}"/>
    <cellStyle name="Note 4 8 2" xfId="22972" xr:uid="{00000000-0005-0000-0000-0000E15A0000}"/>
    <cellStyle name="Note 4 8 2 2" xfId="22973" xr:uid="{00000000-0005-0000-0000-0000E25A0000}"/>
    <cellStyle name="Note 4 8 2 3" xfId="22974" xr:uid="{00000000-0005-0000-0000-0000E35A0000}"/>
    <cellStyle name="Note 4 8 2 4" xfId="22975" xr:uid="{00000000-0005-0000-0000-0000E45A0000}"/>
    <cellStyle name="Note 4 8 2 5" xfId="22976" xr:uid="{00000000-0005-0000-0000-0000E55A0000}"/>
    <cellStyle name="Note 4 8 2 6" xfId="22977" xr:uid="{00000000-0005-0000-0000-0000E65A0000}"/>
    <cellStyle name="Note 4 8 2 7" xfId="22978" xr:uid="{00000000-0005-0000-0000-0000E75A0000}"/>
    <cellStyle name="Note 4 8 3" xfId="22979" xr:uid="{00000000-0005-0000-0000-0000E85A0000}"/>
    <cellStyle name="Note 4 8 4" xfId="22980" xr:uid="{00000000-0005-0000-0000-0000E95A0000}"/>
    <cellStyle name="Note 4 8 5" xfId="22981" xr:uid="{00000000-0005-0000-0000-0000EA5A0000}"/>
    <cellStyle name="Note 4 8 6" xfId="22982" xr:uid="{00000000-0005-0000-0000-0000EB5A0000}"/>
    <cellStyle name="Note 4 8 7" xfId="22983" xr:uid="{00000000-0005-0000-0000-0000EC5A0000}"/>
    <cellStyle name="Note 4 9" xfId="22984" xr:uid="{00000000-0005-0000-0000-0000ED5A0000}"/>
    <cellStyle name="Note 4 9 2" xfId="22985" xr:uid="{00000000-0005-0000-0000-0000EE5A0000}"/>
    <cellStyle name="Note 40" xfId="22986" xr:uid="{00000000-0005-0000-0000-0000EF5A0000}"/>
    <cellStyle name="Note 40 2" xfId="22987" xr:uid="{00000000-0005-0000-0000-0000F05A0000}"/>
    <cellStyle name="Note 40 3" xfId="22988" xr:uid="{00000000-0005-0000-0000-0000F15A0000}"/>
    <cellStyle name="Note 40 4" xfId="22989" xr:uid="{00000000-0005-0000-0000-0000F25A0000}"/>
    <cellStyle name="Note 40 5" xfId="22990" xr:uid="{00000000-0005-0000-0000-0000F35A0000}"/>
    <cellStyle name="Note 40 6" xfId="22991" xr:uid="{00000000-0005-0000-0000-0000F45A0000}"/>
    <cellStyle name="Note 40 7" xfId="22992" xr:uid="{00000000-0005-0000-0000-0000F55A0000}"/>
    <cellStyle name="Note 40 8" xfId="22993" xr:uid="{00000000-0005-0000-0000-0000F65A0000}"/>
    <cellStyle name="Note 40 9" xfId="22994" xr:uid="{00000000-0005-0000-0000-0000F75A0000}"/>
    <cellStyle name="Note 41" xfId="22995" xr:uid="{00000000-0005-0000-0000-0000F85A0000}"/>
    <cellStyle name="Note 41 2" xfId="22996" xr:uid="{00000000-0005-0000-0000-0000F95A0000}"/>
    <cellStyle name="Note 41 3" xfId="22997" xr:uid="{00000000-0005-0000-0000-0000FA5A0000}"/>
    <cellStyle name="Note 41 4" xfId="22998" xr:uid="{00000000-0005-0000-0000-0000FB5A0000}"/>
    <cellStyle name="Note 41 5" xfId="22999" xr:uid="{00000000-0005-0000-0000-0000FC5A0000}"/>
    <cellStyle name="Note 41 6" xfId="23000" xr:uid="{00000000-0005-0000-0000-0000FD5A0000}"/>
    <cellStyle name="Note 41 7" xfId="23001" xr:uid="{00000000-0005-0000-0000-0000FE5A0000}"/>
    <cellStyle name="Note 41 8" xfId="23002" xr:uid="{00000000-0005-0000-0000-0000FF5A0000}"/>
    <cellStyle name="Note 41 9" xfId="23003" xr:uid="{00000000-0005-0000-0000-0000005B0000}"/>
    <cellStyle name="Note 42" xfId="23004" xr:uid="{00000000-0005-0000-0000-0000015B0000}"/>
    <cellStyle name="Note 42 2" xfId="23005" xr:uid="{00000000-0005-0000-0000-0000025B0000}"/>
    <cellStyle name="Note 42 3" xfId="23006" xr:uid="{00000000-0005-0000-0000-0000035B0000}"/>
    <cellStyle name="Note 42 4" xfId="23007" xr:uid="{00000000-0005-0000-0000-0000045B0000}"/>
    <cellStyle name="Note 42 5" xfId="23008" xr:uid="{00000000-0005-0000-0000-0000055B0000}"/>
    <cellStyle name="Note 42 6" xfId="23009" xr:uid="{00000000-0005-0000-0000-0000065B0000}"/>
    <cellStyle name="Note 42 7" xfId="23010" xr:uid="{00000000-0005-0000-0000-0000075B0000}"/>
    <cellStyle name="Note 42 8" xfId="23011" xr:uid="{00000000-0005-0000-0000-0000085B0000}"/>
    <cellStyle name="Note 42 9" xfId="23012" xr:uid="{00000000-0005-0000-0000-0000095B0000}"/>
    <cellStyle name="Note 43" xfId="23013" xr:uid="{00000000-0005-0000-0000-00000A5B0000}"/>
    <cellStyle name="Note 43 2" xfId="23014" xr:uid="{00000000-0005-0000-0000-00000B5B0000}"/>
    <cellStyle name="Note 43 3" xfId="23015" xr:uid="{00000000-0005-0000-0000-00000C5B0000}"/>
    <cellStyle name="Note 43 4" xfId="23016" xr:uid="{00000000-0005-0000-0000-00000D5B0000}"/>
    <cellStyle name="Note 43 5" xfId="23017" xr:uid="{00000000-0005-0000-0000-00000E5B0000}"/>
    <cellStyle name="Note 43 6" xfId="23018" xr:uid="{00000000-0005-0000-0000-00000F5B0000}"/>
    <cellStyle name="Note 43 7" xfId="23019" xr:uid="{00000000-0005-0000-0000-0000105B0000}"/>
    <cellStyle name="Note 43 8" xfId="23020" xr:uid="{00000000-0005-0000-0000-0000115B0000}"/>
    <cellStyle name="Note 43 9" xfId="23021" xr:uid="{00000000-0005-0000-0000-0000125B0000}"/>
    <cellStyle name="Note 44" xfId="23022" xr:uid="{00000000-0005-0000-0000-0000135B0000}"/>
    <cellStyle name="Note 44 2" xfId="23023" xr:uid="{00000000-0005-0000-0000-0000145B0000}"/>
    <cellStyle name="Note 44 3" xfId="23024" xr:uid="{00000000-0005-0000-0000-0000155B0000}"/>
    <cellStyle name="Note 44 4" xfId="23025" xr:uid="{00000000-0005-0000-0000-0000165B0000}"/>
    <cellStyle name="Note 44 5" xfId="23026" xr:uid="{00000000-0005-0000-0000-0000175B0000}"/>
    <cellStyle name="Note 44 6" xfId="23027" xr:uid="{00000000-0005-0000-0000-0000185B0000}"/>
    <cellStyle name="Note 44 7" xfId="23028" xr:uid="{00000000-0005-0000-0000-0000195B0000}"/>
    <cellStyle name="Note 44 8" xfId="23029" xr:uid="{00000000-0005-0000-0000-00001A5B0000}"/>
    <cellStyle name="Note 44 9" xfId="23030" xr:uid="{00000000-0005-0000-0000-00001B5B0000}"/>
    <cellStyle name="Note 45" xfId="23031" xr:uid="{00000000-0005-0000-0000-00001C5B0000}"/>
    <cellStyle name="Note 45 2" xfId="23032" xr:uid="{00000000-0005-0000-0000-00001D5B0000}"/>
    <cellStyle name="Note 45 3" xfId="23033" xr:uid="{00000000-0005-0000-0000-00001E5B0000}"/>
    <cellStyle name="Note 45 4" xfId="23034" xr:uid="{00000000-0005-0000-0000-00001F5B0000}"/>
    <cellStyle name="Note 45 5" xfId="23035" xr:uid="{00000000-0005-0000-0000-0000205B0000}"/>
    <cellStyle name="Note 45 6" xfId="23036" xr:uid="{00000000-0005-0000-0000-0000215B0000}"/>
    <cellStyle name="Note 45 7" xfId="23037" xr:uid="{00000000-0005-0000-0000-0000225B0000}"/>
    <cellStyle name="Note 45 8" xfId="23038" xr:uid="{00000000-0005-0000-0000-0000235B0000}"/>
    <cellStyle name="Note 45 9" xfId="23039" xr:uid="{00000000-0005-0000-0000-0000245B0000}"/>
    <cellStyle name="Note 46" xfId="23040" xr:uid="{00000000-0005-0000-0000-0000255B0000}"/>
    <cellStyle name="Note 46 2" xfId="23041" xr:uid="{00000000-0005-0000-0000-0000265B0000}"/>
    <cellStyle name="Note 46 3" xfId="23042" xr:uid="{00000000-0005-0000-0000-0000275B0000}"/>
    <cellStyle name="Note 46 4" xfId="23043" xr:uid="{00000000-0005-0000-0000-0000285B0000}"/>
    <cellStyle name="Note 46 5" xfId="23044" xr:uid="{00000000-0005-0000-0000-0000295B0000}"/>
    <cellStyle name="Note 46 6" xfId="23045" xr:uid="{00000000-0005-0000-0000-00002A5B0000}"/>
    <cellStyle name="Note 46 7" xfId="23046" xr:uid="{00000000-0005-0000-0000-00002B5B0000}"/>
    <cellStyle name="Note 46 8" xfId="23047" xr:uid="{00000000-0005-0000-0000-00002C5B0000}"/>
    <cellStyle name="Note 46 9" xfId="23048" xr:uid="{00000000-0005-0000-0000-00002D5B0000}"/>
    <cellStyle name="Note 47" xfId="23049" xr:uid="{00000000-0005-0000-0000-00002E5B0000}"/>
    <cellStyle name="Note 47 2" xfId="23050" xr:uid="{00000000-0005-0000-0000-00002F5B0000}"/>
    <cellStyle name="Note 47 3" xfId="23051" xr:uid="{00000000-0005-0000-0000-0000305B0000}"/>
    <cellStyle name="Note 47 4" xfId="23052" xr:uid="{00000000-0005-0000-0000-0000315B0000}"/>
    <cellStyle name="Note 47 5" xfId="23053" xr:uid="{00000000-0005-0000-0000-0000325B0000}"/>
    <cellStyle name="Note 47 6" xfId="23054" xr:uid="{00000000-0005-0000-0000-0000335B0000}"/>
    <cellStyle name="Note 47 7" xfId="23055" xr:uid="{00000000-0005-0000-0000-0000345B0000}"/>
    <cellStyle name="Note 47 8" xfId="23056" xr:uid="{00000000-0005-0000-0000-0000355B0000}"/>
    <cellStyle name="Note 47 9" xfId="23057" xr:uid="{00000000-0005-0000-0000-0000365B0000}"/>
    <cellStyle name="Note 48" xfId="23058" xr:uid="{00000000-0005-0000-0000-0000375B0000}"/>
    <cellStyle name="Note 48 2" xfId="23059" xr:uid="{00000000-0005-0000-0000-0000385B0000}"/>
    <cellStyle name="Note 48 3" xfId="23060" xr:uid="{00000000-0005-0000-0000-0000395B0000}"/>
    <cellStyle name="Note 48 4" xfId="23061" xr:uid="{00000000-0005-0000-0000-00003A5B0000}"/>
    <cellStyle name="Note 48 5" xfId="23062" xr:uid="{00000000-0005-0000-0000-00003B5B0000}"/>
    <cellStyle name="Note 48 6" xfId="23063" xr:uid="{00000000-0005-0000-0000-00003C5B0000}"/>
    <cellStyle name="Note 48 7" xfId="23064" xr:uid="{00000000-0005-0000-0000-00003D5B0000}"/>
    <cellStyle name="Note 48 8" xfId="23065" xr:uid="{00000000-0005-0000-0000-00003E5B0000}"/>
    <cellStyle name="Note 48 9" xfId="23066" xr:uid="{00000000-0005-0000-0000-00003F5B0000}"/>
    <cellStyle name="Note 49" xfId="23067" xr:uid="{00000000-0005-0000-0000-0000405B0000}"/>
    <cellStyle name="Note 49 2" xfId="23068" xr:uid="{00000000-0005-0000-0000-0000415B0000}"/>
    <cellStyle name="Note 49 3" xfId="23069" xr:uid="{00000000-0005-0000-0000-0000425B0000}"/>
    <cellStyle name="Note 49 4" xfId="23070" xr:uid="{00000000-0005-0000-0000-0000435B0000}"/>
    <cellStyle name="Note 49 5" xfId="23071" xr:uid="{00000000-0005-0000-0000-0000445B0000}"/>
    <cellStyle name="Note 49 6" xfId="23072" xr:uid="{00000000-0005-0000-0000-0000455B0000}"/>
    <cellStyle name="Note 49 7" xfId="23073" xr:uid="{00000000-0005-0000-0000-0000465B0000}"/>
    <cellStyle name="Note 49 8" xfId="23074" xr:uid="{00000000-0005-0000-0000-0000475B0000}"/>
    <cellStyle name="Note 49 9" xfId="23075" xr:uid="{00000000-0005-0000-0000-0000485B0000}"/>
    <cellStyle name="Note 5" xfId="23076" xr:uid="{00000000-0005-0000-0000-0000495B0000}"/>
    <cellStyle name="Note 5 10" xfId="23077" xr:uid="{00000000-0005-0000-0000-00004A5B0000}"/>
    <cellStyle name="Note 5 11" xfId="23078" xr:uid="{00000000-0005-0000-0000-00004B5B0000}"/>
    <cellStyle name="Note 5 12" xfId="23079" xr:uid="{00000000-0005-0000-0000-00004C5B0000}"/>
    <cellStyle name="Note 5 13" xfId="23080" xr:uid="{00000000-0005-0000-0000-00004D5B0000}"/>
    <cellStyle name="Note 5 14" xfId="23081" xr:uid="{00000000-0005-0000-0000-00004E5B0000}"/>
    <cellStyle name="Note 5 15" xfId="23082" xr:uid="{00000000-0005-0000-0000-00004F5B0000}"/>
    <cellStyle name="Note 5 16" xfId="23083" xr:uid="{00000000-0005-0000-0000-0000505B0000}"/>
    <cellStyle name="Note 5 17" xfId="23084" xr:uid="{00000000-0005-0000-0000-0000515B0000}"/>
    <cellStyle name="Note 5 18" xfId="23085" xr:uid="{00000000-0005-0000-0000-0000525B0000}"/>
    <cellStyle name="Note 5 19" xfId="23086" xr:uid="{00000000-0005-0000-0000-0000535B0000}"/>
    <cellStyle name="Note 5 2" xfId="23087" xr:uid="{00000000-0005-0000-0000-0000545B0000}"/>
    <cellStyle name="Note 5 2 2" xfId="23088" xr:uid="{00000000-0005-0000-0000-0000555B0000}"/>
    <cellStyle name="Note 5 2 2 2" xfId="23089" xr:uid="{00000000-0005-0000-0000-0000565B0000}"/>
    <cellStyle name="Note 5 2 2 3" xfId="23090" xr:uid="{00000000-0005-0000-0000-0000575B0000}"/>
    <cellStyle name="Note 5 2 2 4" xfId="23091" xr:uid="{00000000-0005-0000-0000-0000585B0000}"/>
    <cellStyle name="Note 5 2 2 5" xfId="23092" xr:uid="{00000000-0005-0000-0000-0000595B0000}"/>
    <cellStyle name="Note 5 2 2 6" xfId="23093" xr:uid="{00000000-0005-0000-0000-00005A5B0000}"/>
    <cellStyle name="Note 5 2 2 7" xfId="23094" xr:uid="{00000000-0005-0000-0000-00005B5B0000}"/>
    <cellStyle name="Note 5 2 3" xfId="23095" xr:uid="{00000000-0005-0000-0000-00005C5B0000}"/>
    <cellStyle name="Note 5 2 4" xfId="23096" xr:uid="{00000000-0005-0000-0000-00005D5B0000}"/>
    <cellStyle name="Note 5 2 5" xfId="23097" xr:uid="{00000000-0005-0000-0000-00005E5B0000}"/>
    <cellStyle name="Note 5 2 6" xfId="23098" xr:uid="{00000000-0005-0000-0000-00005F5B0000}"/>
    <cellStyle name="Note 5 2 7" xfId="23099" xr:uid="{00000000-0005-0000-0000-0000605B0000}"/>
    <cellStyle name="Note 5 20" xfId="23100" xr:uid="{00000000-0005-0000-0000-0000615B0000}"/>
    <cellStyle name="Note 5 21" xfId="23101" xr:uid="{00000000-0005-0000-0000-0000625B0000}"/>
    <cellStyle name="Note 5 22" xfId="23102" xr:uid="{00000000-0005-0000-0000-0000635B0000}"/>
    <cellStyle name="Note 5 23" xfId="23103" xr:uid="{00000000-0005-0000-0000-0000645B0000}"/>
    <cellStyle name="Note 5 24" xfId="23104" xr:uid="{00000000-0005-0000-0000-0000655B0000}"/>
    <cellStyle name="Note 5 25" xfId="23105" xr:uid="{00000000-0005-0000-0000-0000665B0000}"/>
    <cellStyle name="Note 5 26" xfId="23106" xr:uid="{00000000-0005-0000-0000-0000675B0000}"/>
    <cellStyle name="Note 5 27" xfId="23107" xr:uid="{00000000-0005-0000-0000-0000685B0000}"/>
    <cellStyle name="Note 5 28" xfId="23108" xr:uid="{00000000-0005-0000-0000-0000695B0000}"/>
    <cellStyle name="Note 5 29" xfId="23109" xr:uid="{00000000-0005-0000-0000-00006A5B0000}"/>
    <cellStyle name="Note 5 3" xfId="23110" xr:uid="{00000000-0005-0000-0000-00006B5B0000}"/>
    <cellStyle name="Note 5 3 2" xfId="23111" xr:uid="{00000000-0005-0000-0000-00006C5B0000}"/>
    <cellStyle name="Note 5 3 2 2" xfId="23112" xr:uid="{00000000-0005-0000-0000-00006D5B0000}"/>
    <cellStyle name="Note 5 3 2 3" xfId="23113" xr:uid="{00000000-0005-0000-0000-00006E5B0000}"/>
    <cellStyle name="Note 5 3 2 4" xfId="23114" xr:uid="{00000000-0005-0000-0000-00006F5B0000}"/>
    <cellStyle name="Note 5 3 2 5" xfId="23115" xr:uid="{00000000-0005-0000-0000-0000705B0000}"/>
    <cellStyle name="Note 5 3 2 6" xfId="23116" xr:uid="{00000000-0005-0000-0000-0000715B0000}"/>
    <cellStyle name="Note 5 3 2 7" xfId="23117" xr:uid="{00000000-0005-0000-0000-0000725B0000}"/>
    <cellStyle name="Note 5 3 3" xfId="23118" xr:uid="{00000000-0005-0000-0000-0000735B0000}"/>
    <cellStyle name="Note 5 3 4" xfId="23119" xr:uid="{00000000-0005-0000-0000-0000745B0000}"/>
    <cellStyle name="Note 5 3 5" xfId="23120" xr:uid="{00000000-0005-0000-0000-0000755B0000}"/>
    <cellStyle name="Note 5 3 6" xfId="23121" xr:uid="{00000000-0005-0000-0000-0000765B0000}"/>
    <cellStyle name="Note 5 3 7" xfId="23122" xr:uid="{00000000-0005-0000-0000-0000775B0000}"/>
    <cellStyle name="Note 5 30" xfId="23123" xr:uid="{00000000-0005-0000-0000-0000785B0000}"/>
    <cellStyle name="Note 5 31" xfId="23124" xr:uid="{00000000-0005-0000-0000-0000795B0000}"/>
    <cellStyle name="Note 5 32" xfId="23125" xr:uid="{00000000-0005-0000-0000-00007A5B0000}"/>
    <cellStyle name="Note 5 33" xfId="23126" xr:uid="{00000000-0005-0000-0000-00007B5B0000}"/>
    <cellStyle name="Note 5 34" xfId="23127" xr:uid="{00000000-0005-0000-0000-00007C5B0000}"/>
    <cellStyle name="Note 5 35" xfId="23128" xr:uid="{00000000-0005-0000-0000-00007D5B0000}"/>
    <cellStyle name="Note 5 36" xfId="23129" xr:uid="{00000000-0005-0000-0000-00007E5B0000}"/>
    <cellStyle name="Note 5 37" xfId="23130" xr:uid="{00000000-0005-0000-0000-00007F5B0000}"/>
    <cellStyle name="Note 5 38" xfId="23131" xr:uid="{00000000-0005-0000-0000-0000805B0000}"/>
    <cellStyle name="Note 5 39" xfId="23132" xr:uid="{00000000-0005-0000-0000-0000815B0000}"/>
    <cellStyle name="Note 5 4" xfId="23133" xr:uid="{00000000-0005-0000-0000-0000825B0000}"/>
    <cellStyle name="Note 5 4 2" xfId="23134" xr:uid="{00000000-0005-0000-0000-0000835B0000}"/>
    <cellStyle name="Note 5 4 2 2" xfId="23135" xr:uid="{00000000-0005-0000-0000-0000845B0000}"/>
    <cellStyle name="Note 5 4 2 3" xfId="23136" xr:uid="{00000000-0005-0000-0000-0000855B0000}"/>
    <cellStyle name="Note 5 4 2 4" xfId="23137" xr:uid="{00000000-0005-0000-0000-0000865B0000}"/>
    <cellStyle name="Note 5 4 2 5" xfId="23138" xr:uid="{00000000-0005-0000-0000-0000875B0000}"/>
    <cellStyle name="Note 5 4 2 6" xfId="23139" xr:uid="{00000000-0005-0000-0000-0000885B0000}"/>
    <cellStyle name="Note 5 4 2 7" xfId="23140" xr:uid="{00000000-0005-0000-0000-0000895B0000}"/>
    <cellStyle name="Note 5 4 3" xfId="23141" xr:uid="{00000000-0005-0000-0000-00008A5B0000}"/>
    <cellStyle name="Note 5 4 4" xfId="23142" xr:uid="{00000000-0005-0000-0000-00008B5B0000}"/>
    <cellStyle name="Note 5 4 5" xfId="23143" xr:uid="{00000000-0005-0000-0000-00008C5B0000}"/>
    <cellStyle name="Note 5 4 6" xfId="23144" xr:uid="{00000000-0005-0000-0000-00008D5B0000}"/>
    <cellStyle name="Note 5 4 7" xfId="23145" xr:uid="{00000000-0005-0000-0000-00008E5B0000}"/>
    <cellStyle name="Note 5 40" xfId="23146" xr:uid="{00000000-0005-0000-0000-00008F5B0000}"/>
    <cellStyle name="Note 5 41" xfId="23147" xr:uid="{00000000-0005-0000-0000-0000905B0000}"/>
    <cellStyle name="Note 5 42" xfId="23148" xr:uid="{00000000-0005-0000-0000-0000915B0000}"/>
    <cellStyle name="Note 5 43" xfId="23149" xr:uid="{00000000-0005-0000-0000-0000925B0000}"/>
    <cellStyle name="Note 5 44" xfId="23150" xr:uid="{00000000-0005-0000-0000-0000935B0000}"/>
    <cellStyle name="Note 5 45" xfId="23151" xr:uid="{00000000-0005-0000-0000-0000945B0000}"/>
    <cellStyle name="Note 5 46" xfId="23152" xr:uid="{00000000-0005-0000-0000-0000955B0000}"/>
    <cellStyle name="Note 5 47" xfId="23153" xr:uid="{00000000-0005-0000-0000-0000965B0000}"/>
    <cellStyle name="Note 5 48" xfId="23154" xr:uid="{00000000-0005-0000-0000-0000975B0000}"/>
    <cellStyle name="Note 5 5" xfId="23155" xr:uid="{00000000-0005-0000-0000-0000985B0000}"/>
    <cellStyle name="Note 5 5 2" xfId="23156" xr:uid="{00000000-0005-0000-0000-0000995B0000}"/>
    <cellStyle name="Note 5 5 2 2" xfId="23157" xr:uid="{00000000-0005-0000-0000-00009A5B0000}"/>
    <cellStyle name="Note 5 5 2 3" xfId="23158" xr:uid="{00000000-0005-0000-0000-00009B5B0000}"/>
    <cellStyle name="Note 5 5 2 4" xfId="23159" xr:uid="{00000000-0005-0000-0000-00009C5B0000}"/>
    <cellStyle name="Note 5 5 2 5" xfId="23160" xr:uid="{00000000-0005-0000-0000-00009D5B0000}"/>
    <cellStyle name="Note 5 5 2 6" xfId="23161" xr:uid="{00000000-0005-0000-0000-00009E5B0000}"/>
    <cellStyle name="Note 5 5 2 7" xfId="23162" xr:uid="{00000000-0005-0000-0000-00009F5B0000}"/>
    <cellStyle name="Note 5 5 3" xfId="23163" xr:uid="{00000000-0005-0000-0000-0000A05B0000}"/>
    <cellStyle name="Note 5 5 4" xfId="23164" xr:uid="{00000000-0005-0000-0000-0000A15B0000}"/>
    <cellStyle name="Note 5 5 5" xfId="23165" xr:uid="{00000000-0005-0000-0000-0000A25B0000}"/>
    <cellStyle name="Note 5 5 6" xfId="23166" xr:uid="{00000000-0005-0000-0000-0000A35B0000}"/>
    <cellStyle name="Note 5 5 7" xfId="23167" xr:uid="{00000000-0005-0000-0000-0000A45B0000}"/>
    <cellStyle name="Note 5 6" xfId="23168" xr:uid="{00000000-0005-0000-0000-0000A55B0000}"/>
    <cellStyle name="Note 5 6 2" xfId="23169" xr:uid="{00000000-0005-0000-0000-0000A65B0000}"/>
    <cellStyle name="Note 5 6 2 2" xfId="23170" xr:uid="{00000000-0005-0000-0000-0000A75B0000}"/>
    <cellStyle name="Note 5 6 2 3" xfId="23171" xr:uid="{00000000-0005-0000-0000-0000A85B0000}"/>
    <cellStyle name="Note 5 6 2 4" xfId="23172" xr:uid="{00000000-0005-0000-0000-0000A95B0000}"/>
    <cellStyle name="Note 5 6 2 5" xfId="23173" xr:uid="{00000000-0005-0000-0000-0000AA5B0000}"/>
    <cellStyle name="Note 5 6 2 6" xfId="23174" xr:uid="{00000000-0005-0000-0000-0000AB5B0000}"/>
    <cellStyle name="Note 5 6 2 7" xfId="23175" xr:uid="{00000000-0005-0000-0000-0000AC5B0000}"/>
    <cellStyle name="Note 5 6 3" xfId="23176" xr:uid="{00000000-0005-0000-0000-0000AD5B0000}"/>
    <cellStyle name="Note 5 6 4" xfId="23177" xr:uid="{00000000-0005-0000-0000-0000AE5B0000}"/>
    <cellStyle name="Note 5 6 5" xfId="23178" xr:uid="{00000000-0005-0000-0000-0000AF5B0000}"/>
    <cellStyle name="Note 5 6 6" xfId="23179" xr:uid="{00000000-0005-0000-0000-0000B05B0000}"/>
    <cellStyle name="Note 5 6 7" xfId="23180" xr:uid="{00000000-0005-0000-0000-0000B15B0000}"/>
    <cellStyle name="Note 5 7" xfId="23181" xr:uid="{00000000-0005-0000-0000-0000B25B0000}"/>
    <cellStyle name="Note 5 7 2" xfId="23182" xr:uid="{00000000-0005-0000-0000-0000B35B0000}"/>
    <cellStyle name="Note 5 7 2 2" xfId="23183" xr:uid="{00000000-0005-0000-0000-0000B45B0000}"/>
    <cellStyle name="Note 5 7 2 3" xfId="23184" xr:uid="{00000000-0005-0000-0000-0000B55B0000}"/>
    <cellStyle name="Note 5 7 2 4" xfId="23185" xr:uid="{00000000-0005-0000-0000-0000B65B0000}"/>
    <cellStyle name="Note 5 7 2 5" xfId="23186" xr:uid="{00000000-0005-0000-0000-0000B75B0000}"/>
    <cellStyle name="Note 5 7 2 6" xfId="23187" xr:uid="{00000000-0005-0000-0000-0000B85B0000}"/>
    <cellStyle name="Note 5 7 2 7" xfId="23188" xr:uid="{00000000-0005-0000-0000-0000B95B0000}"/>
    <cellStyle name="Note 5 7 3" xfId="23189" xr:uid="{00000000-0005-0000-0000-0000BA5B0000}"/>
    <cellStyle name="Note 5 7 4" xfId="23190" xr:uid="{00000000-0005-0000-0000-0000BB5B0000}"/>
    <cellStyle name="Note 5 7 5" xfId="23191" xr:uid="{00000000-0005-0000-0000-0000BC5B0000}"/>
    <cellStyle name="Note 5 7 6" xfId="23192" xr:uid="{00000000-0005-0000-0000-0000BD5B0000}"/>
    <cellStyle name="Note 5 7 7" xfId="23193" xr:uid="{00000000-0005-0000-0000-0000BE5B0000}"/>
    <cellStyle name="Note 5 8" xfId="23194" xr:uid="{00000000-0005-0000-0000-0000BF5B0000}"/>
    <cellStyle name="Note 5 8 2" xfId="23195" xr:uid="{00000000-0005-0000-0000-0000C05B0000}"/>
    <cellStyle name="Note 5 9" xfId="23196" xr:uid="{00000000-0005-0000-0000-0000C15B0000}"/>
    <cellStyle name="Note 5 9 2" xfId="23197" xr:uid="{00000000-0005-0000-0000-0000C25B0000}"/>
    <cellStyle name="Note 50" xfId="23198" xr:uid="{00000000-0005-0000-0000-0000C35B0000}"/>
    <cellStyle name="Note 50 2" xfId="23199" xr:uid="{00000000-0005-0000-0000-0000C45B0000}"/>
    <cellStyle name="Note 50 3" xfId="23200" xr:uid="{00000000-0005-0000-0000-0000C55B0000}"/>
    <cellStyle name="Note 50 4" xfId="23201" xr:uid="{00000000-0005-0000-0000-0000C65B0000}"/>
    <cellStyle name="Note 50 5" xfId="23202" xr:uid="{00000000-0005-0000-0000-0000C75B0000}"/>
    <cellStyle name="Note 50 6" xfId="23203" xr:uid="{00000000-0005-0000-0000-0000C85B0000}"/>
    <cellStyle name="Note 50 7" xfId="23204" xr:uid="{00000000-0005-0000-0000-0000C95B0000}"/>
    <cellStyle name="Note 50 8" xfId="23205" xr:uid="{00000000-0005-0000-0000-0000CA5B0000}"/>
    <cellStyle name="Note 50 9" xfId="23206" xr:uid="{00000000-0005-0000-0000-0000CB5B0000}"/>
    <cellStyle name="Note 51" xfId="23207" xr:uid="{00000000-0005-0000-0000-0000CC5B0000}"/>
    <cellStyle name="Note 51 2" xfId="23208" xr:uid="{00000000-0005-0000-0000-0000CD5B0000}"/>
    <cellStyle name="Note 51 3" xfId="23209" xr:uid="{00000000-0005-0000-0000-0000CE5B0000}"/>
    <cellStyle name="Note 51 4" xfId="23210" xr:uid="{00000000-0005-0000-0000-0000CF5B0000}"/>
    <cellStyle name="Note 51 5" xfId="23211" xr:uid="{00000000-0005-0000-0000-0000D05B0000}"/>
    <cellStyle name="Note 51 6" xfId="23212" xr:uid="{00000000-0005-0000-0000-0000D15B0000}"/>
    <cellStyle name="Note 51 7" xfId="23213" xr:uid="{00000000-0005-0000-0000-0000D25B0000}"/>
    <cellStyle name="Note 51 8" xfId="23214" xr:uid="{00000000-0005-0000-0000-0000D35B0000}"/>
    <cellStyle name="Note 51 9" xfId="23215" xr:uid="{00000000-0005-0000-0000-0000D45B0000}"/>
    <cellStyle name="Note 52" xfId="23216" xr:uid="{00000000-0005-0000-0000-0000D55B0000}"/>
    <cellStyle name="Note 52 2" xfId="23217" xr:uid="{00000000-0005-0000-0000-0000D65B0000}"/>
    <cellStyle name="Note 52 3" xfId="23218" xr:uid="{00000000-0005-0000-0000-0000D75B0000}"/>
    <cellStyle name="Note 52 4" xfId="23219" xr:uid="{00000000-0005-0000-0000-0000D85B0000}"/>
    <cellStyle name="Note 52 5" xfId="23220" xr:uid="{00000000-0005-0000-0000-0000D95B0000}"/>
    <cellStyle name="Note 52 6" xfId="23221" xr:uid="{00000000-0005-0000-0000-0000DA5B0000}"/>
    <cellStyle name="Note 52 7" xfId="23222" xr:uid="{00000000-0005-0000-0000-0000DB5B0000}"/>
    <cellStyle name="Note 52 8" xfId="23223" xr:uid="{00000000-0005-0000-0000-0000DC5B0000}"/>
    <cellStyle name="Note 52 9" xfId="23224" xr:uid="{00000000-0005-0000-0000-0000DD5B0000}"/>
    <cellStyle name="Note 53" xfId="23225" xr:uid="{00000000-0005-0000-0000-0000DE5B0000}"/>
    <cellStyle name="Note 53 2" xfId="23226" xr:uid="{00000000-0005-0000-0000-0000DF5B0000}"/>
    <cellStyle name="Note 53 3" xfId="23227" xr:uid="{00000000-0005-0000-0000-0000E05B0000}"/>
    <cellStyle name="Note 53 4" xfId="23228" xr:uid="{00000000-0005-0000-0000-0000E15B0000}"/>
    <cellStyle name="Note 53 5" xfId="23229" xr:uid="{00000000-0005-0000-0000-0000E25B0000}"/>
    <cellStyle name="Note 53 6" xfId="23230" xr:uid="{00000000-0005-0000-0000-0000E35B0000}"/>
    <cellStyle name="Note 53 7" xfId="23231" xr:uid="{00000000-0005-0000-0000-0000E45B0000}"/>
    <cellStyle name="Note 53 8" xfId="23232" xr:uid="{00000000-0005-0000-0000-0000E55B0000}"/>
    <cellStyle name="Note 53 9" xfId="23233" xr:uid="{00000000-0005-0000-0000-0000E65B0000}"/>
    <cellStyle name="Note 54" xfId="23234" xr:uid="{00000000-0005-0000-0000-0000E75B0000}"/>
    <cellStyle name="Note 54 2" xfId="23235" xr:uid="{00000000-0005-0000-0000-0000E85B0000}"/>
    <cellStyle name="Note 54 3" xfId="23236" xr:uid="{00000000-0005-0000-0000-0000E95B0000}"/>
    <cellStyle name="Note 54 4" xfId="23237" xr:uid="{00000000-0005-0000-0000-0000EA5B0000}"/>
    <cellStyle name="Note 54 5" xfId="23238" xr:uid="{00000000-0005-0000-0000-0000EB5B0000}"/>
    <cellStyle name="Note 54 6" xfId="23239" xr:uid="{00000000-0005-0000-0000-0000EC5B0000}"/>
    <cellStyle name="Note 54 7" xfId="23240" xr:uid="{00000000-0005-0000-0000-0000ED5B0000}"/>
    <cellStyle name="Note 54 8" xfId="23241" xr:uid="{00000000-0005-0000-0000-0000EE5B0000}"/>
    <cellStyle name="Note 54 9" xfId="23242" xr:uid="{00000000-0005-0000-0000-0000EF5B0000}"/>
    <cellStyle name="Note 55" xfId="23243" xr:uid="{00000000-0005-0000-0000-0000F05B0000}"/>
    <cellStyle name="Note 55 2" xfId="23244" xr:uid="{00000000-0005-0000-0000-0000F15B0000}"/>
    <cellStyle name="Note 55 3" xfId="23245" xr:uid="{00000000-0005-0000-0000-0000F25B0000}"/>
    <cellStyle name="Note 55 4" xfId="23246" xr:uid="{00000000-0005-0000-0000-0000F35B0000}"/>
    <cellStyle name="Note 55 5" xfId="23247" xr:uid="{00000000-0005-0000-0000-0000F45B0000}"/>
    <cellStyle name="Note 55 6" xfId="23248" xr:uid="{00000000-0005-0000-0000-0000F55B0000}"/>
    <cellStyle name="Note 55 7" xfId="23249" xr:uid="{00000000-0005-0000-0000-0000F65B0000}"/>
    <cellStyle name="Note 55 8" xfId="23250" xr:uid="{00000000-0005-0000-0000-0000F75B0000}"/>
    <cellStyle name="Note 55 9" xfId="23251" xr:uid="{00000000-0005-0000-0000-0000F85B0000}"/>
    <cellStyle name="Note 56" xfId="23252" xr:uid="{00000000-0005-0000-0000-0000F95B0000}"/>
    <cellStyle name="Note 56 2" xfId="23253" xr:uid="{00000000-0005-0000-0000-0000FA5B0000}"/>
    <cellStyle name="Note 56 3" xfId="23254" xr:uid="{00000000-0005-0000-0000-0000FB5B0000}"/>
    <cellStyle name="Note 56 4" xfId="23255" xr:uid="{00000000-0005-0000-0000-0000FC5B0000}"/>
    <cellStyle name="Note 56 5" xfId="23256" xr:uid="{00000000-0005-0000-0000-0000FD5B0000}"/>
    <cellStyle name="Note 56 6" xfId="23257" xr:uid="{00000000-0005-0000-0000-0000FE5B0000}"/>
    <cellStyle name="Note 56 7" xfId="23258" xr:uid="{00000000-0005-0000-0000-0000FF5B0000}"/>
    <cellStyle name="Note 56 8" xfId="23259" xr:uid="{00000000-0005-0000-0000-0000005C0000}"/>
    <cellStyle name="Note 56 9" xfId="23260" xr:uid="{00000000-0005-0000-0000-0000015C0000}"/>
    <cellStyle name="Note 57" xfId="23261" xr:uid="{00000000-0005-0000-0000-0000025C0000}"/>
    <cellStyle name="Note 57 2" xfId="23262" xr:uid="{00000000-0005-0000-0000-0000035C0000}"/>
    <cellStyle name="Note 57 3" xfId="23263" xr:uid="{00000000-0005-0000-0000-0000045C0000}"/>
    <cellStyle name="Note 57 4" xfId="23264" xr:uid="{00000000-0005-0000-0000-0000055C0000}"/>
    <cellStyle name="Note 57 5" xfId="23265" xr:uid="{00000000-0005-0000-0000-0000065C0000}"/>
    <cellStyle name="Note 57 6" xfId="23266" xr:uid="{00000000-0005-0000-0000-0000075C0000}"/>
    <cellStyle name="Note 57 7" xfId="23267" xr:uid="{00000000-0005-0000-0000-0000085C0000}"/>
    <cellStyle name="Note 57 8" xfId="23268" xr:uid="{00000000-0005-0000-0000-0000095C0000}"/>
    <cellStyle name="Note 57 9" xfId="23269" xr:uid="{00000000-0005-0000-0000-00000A5C0000}"/>
    <cellStyle name="Note 58" xfId="23270" xr:uid="{00000000-0005-0000-0000-00000B5C0000}"/>
    <cellStyle name="Note 58 2" xfId="23271" xr:uid="{00000000-0005-0000-0000-00000C5C0000}"/>
    <cellStyle name="Note 58 3" xfId="23272" xr:uid="{00000000-0005-0000-0000-00000D5C0000}"/>
    <cellStyle name="Note 58 4" xfId="23273" xr:uid="{00000000-0005-0000-0000-00000E5C0000}"/>
    <cellStyle name="Note 58 5" xfId="23274" xr:uid="{00000000-0005-0000-0000-00000F5C0000}"/>
    <cellStyle name="Note 58 6" xfId="23275" xr:uid="{00000000-0005-0000-0000-0000105C0000}"/>
    <cellStyle name="Note 58 7" xfId="23276" xr:uid="{00000000-0005-0000-0000-0000115C0000}"/>
    <cellStyle name="Note 58 8" xfId="23277" xr:uid="{00000000-0005-0000-0000-0000125C0000}"/>
    <cellStyle name="Note 58 9" xfId="23278" xr:uid="{00000000-0005-0000-0000-0000135C0000}"/>
    <cellStyle name="Note 59" xfId="23279" xr:uid="{00000000-0005-0000-0000-0000145C0000}"/>
    <cellStyle name="Note 59 2" xfId="23280" xr:uid="{00000000-0005-0000-0000-0000155C0000}"/>
    <cellStyle name="Note 59 3" xfId="23281" xr:uid="{00000000-0005-0000-0000-0000165C0000}"/>
    <cellStyle name="Note 59 4" xfId="23282" xr:uid="{00000000-0005-0000-0000-0000175C0000}"/>
    <cellStyle name="Note 59 5" xfId="23283" xr:uid="{00000000-0005-0000-0000-0000185C0000}"/>
    <cellStyle name="Note 59 6" xfId="23284" xr:uid="{00000000-0005-0000-0000-0000195C0000}"/>
    <cellStyle name="Note 59 7" xfId="23285" xr:uid="{00000000-0005-0000-0000-00001A5C0000}"/>
    <cellStyle name="Note 59 8" xfId="23286" xr:uid="{00000000-0005-0000-0000-00001B5C0000}"/>
    <cellStyle name="Note 59 9" xfId="23287" xr:uid="{00000000-0005-0000-0000-00001C5C0000}"/>
    <cellStyle name="Note 6" xfId="23288" xr:uid="{00000000-0005-0000-0000-00001D5C0000}"/>
    <cellStyle name="Note 6 10" xfId="23289" xr:uid="{00000000-0005-0000-0000-00001E5C0000}"/>
    <cellStyle name="Note 6 11" xfId="23290" xr:uid="{00000000-0005-0000-0000-00001F5C0000}"/>
    <cellStyle name="Note 6 12" xfId="23291" xr:uid="{00000000-0005-0000-0000-0000205C0000}"/>
    <cellStyle name="Note 6 13" xfId="23292" xr:uid="{00000000-0005-0000-0000-0000215C0000}"/>
    <cellStyle name="Note 6 14" xfId="23293" xr:uid="{00000000-0005-0000-0000-0000225C0000}"/>
    <cellStyle name="Note 6 15" xfId="23294" xr:uid="{00000000-0005-0000-0000-0000235C0000}"/>
    <cellStyle name="Note 6 16" xfId="23295" xr:uid="{00000000-0005-0000-0000-0000245C0000}"/>
    <cellStyle name="Note 6 17" xfId="23296" xr:uid="{00000000-0005-0000-0000-0000255C0000}"/>
    <cellStyle name="Note 6 18" xfId="23297" xr:uid="{00000000-0005-0000-0000-0000265C0000}"/>
    <cellStyle name="Note 6 19" xfId="23298" xr:uid="{00000000-0005-0000-0000-0000275C0000}"/>
    <cellStyle name="Note 6 2" xfId="23299" xr:uid="{00000000-0005-0000-0000-0000285C0000}"/>
    <cellStyle name="Note 6 2 2" xfId="23300" xr:uid="{00000000-0005-0000-0000-0000295C0000}"/>
    <cellStyle name="Note 6 2 2 2" xfId="23301" xr:uid="{00000000-0005-0000-0000-00002A5C0000}"/>
    <cellStyle name="Note 6 2 2 3" xfId="23302" xr:uid="{00000000-0005-0000-0000-00002B5C0000}"/>
    <cellStyle name="Note 6 2 2 4" xfId="23303" xr:uid="{00000000-0005-0000-0000-00002C5C0000}"/>
    <cellStyle name="Note 6 2 2 5" xfId="23304" xr:uid="{00000000-0005-0000-0000-00002D5C0000}"/>
    <cellStyle name="Note 6 2 2 6" xfId="23305" xr:uid="{00000000-0005-0000-0000-00002E5C0000}"/>
    <cellStyle name="Note 6 2 2 7" xfId="23306" xr:uid="{00000000-0005-0000-0000-00002F5C0000}"/>
    <cellStyle name="Note 6 2 3" xfId="23307" xr:uid="{00000000-0005-0000-0000-0000305C0000}"/>
    <cellStyle name="Note 6 2 4" xfId="23308" xr:uid="{00000000-0005-0000-0000-0000315C0000}"/>
    <cellStyle name="Note 6 2 5" xfId="23309" xr:uid="{00000000-0005-0000-0000-0000325C0000}"/>
    <cellStyle name="Note 6 2 6" xfId="23310" xr:uid="{00000000-0005-0000-0000-0000335C0000}"/>
    <cellStyle name="Note 6 2 7" xfId="23311" xr:uid="{00000000-0005-0000-0000-0000345C0000}"/>
    <cellStyle name="Note 6 20" xfId="23312" xr:uid="{00000000-0005-0000-0000-0000355C0000}"/>
    <cellStyle name="Note 6 21" xfId="23313" xr:uid="{00000000-0005-0000-0000-0000365C0000}"/>
    <cellStyle name="Note 6 22" xfId="23314" xr:uid="{00000000-0005-0000-0000-0000375C0000}"/>
    <cellStyle name="Note 6 23" xfId="23315" xr:uid="{00000000-0005-0000-0000-0000385C0000}"/>
    <cellStyle name="Note 6 24" xfId="23316" xr:uid="{00000000-0005-0000-0000-0000395C0000}"/>
    <cellStyle name="Note 6 25" xfId="23317" xr:uid="{00000000-0005-0000-0000-00003A5C0000}"/>
    <cellStyle name="Note 6 26" xfId="23318" xr:uid="{00000000-0005-0000-0000-00003B5C0000}"/>
    <cellStyle name="Note 6 27" xfId="23319" xr:uid="{00000000-0005-0000-0000-00003C5C0000}"/>
    <cellStyle name="Note 6 28" xfId="23320" xr:uid="{00000000-0005-0000-0000-00003D5C0000}"/>
    <cellStyle name="Note 6 29" xfId="23321" xr:uid="{00000000-0005-0000-0000-00003E5C0000}"/>
    <cellStyle name="Note 6 3" xfId="23322" xr:uid="{00000000-0005-0000-0000-00003F5C0000}"/>
    <cellStyle name="Note 6 3 2" xfId="23323" xr:uid="{00000000-0005-0000-0000-0000405C0000}"/>
    <cellStyle name="Note 6 3 2 2" xfId="23324" xr:uid="{00000000-0005-0000-0000-0000415C0000}"/>
    <cellStyle name="Note 6 3 2 3" xfId="23325" xr:uid="{00000000-0005-0000-0000-0000425C0000}"/>
    <cellStyle name="Note 6 3 2 4" xfId="23326" xr:uid="{00000000-0005-0000-0000-0000435C0000}"/>
    <cellStyle name="Note 6 3 2 5" xfId="23327" xr:uid="{00000000-0005-0000-0000-0000445C0000}"/>
    <cellStyle name="Note 6 3 2 6" xfId="23328" xr:uid="{00000000-0005-0000-0000-0000455C0000}"/>
    <cellStyle name="Note 6 3 2 7" xfId="23329" xr:uid="{00000000-0005-0000-0000-0000465C0000}"/>
    <cellStyle name="Note 6 3 3" xfId="23330" xr:uid="{00000000-0005-0000-0000-0000475C0000}"/>
    <cellStyle name="Note 6 3 4" xfId="23331" xr:uid="{00000000-0005-0000-0000-0000485C0000}"/>
    <cellStyle name="Note 6 3 5" xfId="23332" xr:uid="{00000000-0005-0000-0000-0000495C0000}"/>
    <cellStyle name="Note 6 3 6" xfId="23333" xr:uid="{00000000-0005-0000-0000-00004A5C0000}"/>
    <cellStyle name="Note 6 3 7" xfId="23334" xr:uid="{00000000-0005-0000-0000-00004B5C0000}"/>
    <cellStyle name="Note 6 30" xfId="23335" xr:uid="{00000000-0005-0000-0000-00004C5C0000}"/>
    <cellStyle name="Note 6 31" xfId="23336" xr:uid="{00000000-0005-0000-0000-00004D5C0000}"/>
    <cellStyle name="Note 6 32" xfId="23337" xr:uid="{00000000-0005-0000-0000-00004E5C0000}"/>
    <cellStyle name="Note 6 33" xfId="23338" xr:uid="{00000000-0005-0000-0000-00004F5C0000}"/>
    <cellStyle name="Note 6 34" xfId="23339" xr:uid="{00000000-0005-0000-0000-0000505C0000}"/>
    <cellStyle name="Note 6 35" xfId="23340" xr:uid="{00000000-0005-0000-0000-0000515C0000}"/>
    <cellStyle name="Note 6 36" xfId="23341" xr:uid="{00000000-0005-0000-0000-0000525C0000}"/>
    <cellStyle name="Note 6 37" xfId="23342" xr:uid="{00000000-0005-0000-0000-0000535C0000}"/>
    <cellStyle name="Note 6 38" xfId="23343" xr:uid="{00000000-0005-0000-0000-0000545C0000}"/>
    <cellStyle name="Note 6 39" xfId="23344" xr:uid="{00000000-0005-0000-0000-0000555C0000}"/>
    <cellStyle name="Note 6 4" xfId="23345" xr:uid="{00000000-0005-0000-0000-0000565C0000}"/>
    <cellStyle name="Note 6 4 2" xfId="23346" xr:uid="{00000000-0005-0000-0000-0000575C0000}"/>
    <cellStyle name="Note 6 4 2 2" xfId="23347" xr:uid="{00000000-0005-0000-0000-0000585C0000}"/>
    <cellStyle name="Note 6 4 2 3" xfId="23348" xr:uid="{00000000-0005-0000-0000-0000595C0000}"/>
    <cellStyle name="Note 6 4 2 4" xfId="23349" xr:uid="{00000000-0005-0000-0000-00005A5C0000}"/>
    <cellStyle name="Note 6 4 2 5" xfId="23350" xr:uid="{00000000-0005-0000-0000-00005B5C0000}"/>
    <cellStyle name="Note 6 4 2 6" xfId="23351" xr:uid="{00000000-0005-0000-0000-00005C5C0000}"/>
    <cellStyle name="Note 6 4 2 7" xfId="23352" xr:uid="{00000000-0005-0000-0000-00005D5C0000}"/>
    <cellStyle name="Note 6 4 3" xfId="23353" xr:uid="{00000000-0005-0000-0000-00005E5C0000}"/>
    <cellStyle name="Note 6 4 4" xfId="23354" xr:uid="{00000000-0005-0000-0000-00005F5C0000}"/>
    <cellStyle name="Note 6 4 5" xfId="23355" xr:uid="{00000000-0005-0000-0000-0000605C0000}"/>
    <cellStyle name="Note 6 4 6" xfId="23356" xr:uid="{00000000-0005-0000-0000-0000615C0000}"/>
    <cellStyle name="Note 6 4 7" xfId="23357" xr:uid="{00000000-0005-0000-0000-0000625C0000}"/>
    <cellStyle name="Note 6 40" xfId="23358" xr:uid="{00000000-0005-0000-0000-0000635C0000}"/>
    <cellStyle name="Note 6 41" xfId="23359" xr:uid="{00000000-0005-0000-0000-0000645C0000}"/>
    <cellStyle name="Note 6 42" xfId="23360" xr:uid="{00000000-0005-0000-0000-0000655C0000}"/>
    <cellStyle name="Note 6 43" xfId="23361" xr:uid="{00000000-0005-0000-0000-0000665C0000}"/>
    <cellStyle name="Note 6 44" xfId="23362" xr:uid="{00000000-0005-0000-0000-0000675C0000}"/>
    <cellStyle name="Note 6 45" xfId="23363" xr:uid="{00000000-0005-0000-0000-0000685C0000}"/>
    <cellStyle name="Note 6 46" xfId="23364" xr:uid="{00000000-0005-0000-0000-0000695C0000}"/>
    <cellStyle name="Note 6 47" xfId="23365" xr:uid="{00000000-0005-0000-0000-00006A5C0000}"/>
    <cellStyle name="Note 6 48" xfId="23366" xr:uid="{00000000-0005-0000-0000-00006B5C0000}"/>
    <cellStyle name="Note 6 5" xfId="23367" xr:uid="{00000000-0005-0000-0000-00006C5C0000}"/>
    <cellStyle name="Note 6 5 2" xfId="23368" xr:uid="{00000000-0005-0000-0000-00006D5C0000}"/>
    <cellStyle name="Note 6 5 2 2" xfId="23369" xr:uid="{00000000-0005-0000-0000-00006E5C0000}"/>
    <cellStyle name="Note 6 5 2 3" xfId="23370" xr:uid="{00000000-0005-0000-0000-00006F5C0000}"/>
    <cellStyle name="Note 6 5 2 4" xfId="23371" xr:uid="{00000000-0005-0000-0000-0000705C0000}"/>
    <cellStyle name="Note 6 5 2 5" xfId="23372" xr:uid="{00000000-0005-0000-0000-0000715C0000}"/>
    <cellStyle name="Note 6 5 2 6" xfId="23373" xr:uid="{00000000-0005-0000-0000-0000725C0000}"/>
    <cellStyle name="Note 6 5 2 7" xfId="23374" xr:uid="{00000000-0005-0000-0000-0000735C0000}"/>
    <cellStyle name="Note 6 5 3" xfId="23375" xr:uid="{00000000-0005-0000-0000-0000745C0000}"/>
    <cellStyle name="Note 6 5 4" xfId="23376" xr:uid="{00000000-0005-0000-0000-0000755C0000}"/>
    <cellStyle name="Note 6 5 5" xfId="23377" xr:uid="{00000000-0005-0000-0000-0000765C0000}"/>
    <cellStyle name="Note 6 5 6" xfId="23378" xr:uid="{00000000-0005-0000-0000-0000775C0000}"/>
    <cellStyle name="Note 6 5 7" xfId="23379" xr:uid="{00000000-0005-0000-0000-0000785C0000}"/>
    <cellStyle name="Note 6 6" xfId="23380" xr:uid="{00000000-0005-0000-0000-0000795C0000}"/>
    <cellStyle name="Note 6 6 2" xfId="23381" xr:uid="{00000000-0005-0000-0000-00007A5C0000}"/>
    <cellStyle name="Note 6 6 2 2" xfId="23382" xr:uid="{00000000-0005-0000-0000-00007B5C0000}"/>
    <cellStyle name="Note 6 6 2 3" xfId="23383" xr:uid="{00000000-0005-0000-0000-00007C5C0000}"/>
    <cellStyle name="Note 6 6 2 4" xfId="23384" xr:uid="{00000000-0005-0000-0000-00007D5C0000}"/>
    <cellStyle name="Note 6 6 2 5" xfId="23385" xr:uid="{00000000-0005-0000-0000-00007E5C0000}"/>
    <cellStyle name="Note 6 6 2 6" xfId="23386" xr:uid="{00000000-0005-0000-0000-00007F5C0000}"/>
    <cellStyle name="Note 6 6 2 7" xfId="23387" xr:uid="{00000000-0005-0000-0000-0000805C0000}"/>
    <cellStyle name="Note 6 6 3" xfId="23388" xr:uid="{00000000-0005-0000-0000-0000815C0000}"/>
    <cellStyle name="Note 6 6 4" xfId="23389" xr:uid="{00000000-0005-0000-0000-0000825C0000}"/>
    <cellStyle name="Note 6 6 5" xfId="23390" xr:uid="{00000000-0005-0000-0000-0000835C0000}"/>
    <cellStyle name="Note 6 6 6" xfId="23391" xr:uid="{00000000-0005-0000-0000-0000845C0000}"/>
    <cellStyle name="Note 6 6 7" xfId="23392" xr:uid="{00000000-0005-0000-0000-0000855C0000}"/>
    <cellStyle name="Note 6 7" xfId="23393" xr:uid="{00000000-0005-0000-0000-0000865C0000}"/>
    <cellStyle name="Note 6 7 2" xfId="23394" xr:uid="{00000000-0005-0000-0000-0000875C0000}"/>
    <cellStyle name="Note 6 7 2 2" xfId="23395" xr:uid="{00000000-0005-0000-0000-0000885C0000}"/>
    <cellStyle name="Note 6 7 2 3" xfId="23396" xr:uid="{00000000-0005-0000-0000-0000895C0000}"/>
    <cellStyle name="Note 6 7 2 4" xfId="23397" xr:uid="{00000000-0005-0000-0000-00008A5C0000}"/>
    <cellStyle name="Note 6 7 2 5" xfId="23398" xr:uid="{00000000-0005-0000-0000-00008B5C0000}"/>
    <cellStyle name="Note 6 7 2 6" xfId="23399" xr:uid="{00000000-0005-0000-0000-00008C5C0000}"/>
    <cellStyle name="Note 6 7 2 7" xfId="23400" xr:uid="{00000000-0005-0000-0000-00008D5C0000}"/>
    <cellStyle name="Note 6 7 3" xfId="23401" xr:uid="{00000000-0005-0000-0000-00008E5C0000}"/>
    <cellStyle name="Note 6 7 4" xfId="23402" xr:uid="{00000000-0005-0000-0000-00008F5C0000}"/>
    <cellStyle name="Note 6 7 5" xfId="23403" xr:uid="{00000000-0005-0000-0000-0000905C0000}"/>
    <cellStyle name="Note 6 7 6" xfId="23404" xr:uid="{00000000-0005-0000-0000-0000915C0000}"/>
    <cellStyle name="Note 6 7 7" xfId="23405" xr:uid="{00000000-0005-0000-0000-0000925C0000}"/>
    <cellStyle name="Note 6 8" xfId="23406" xr:uid="{00000000-0005-0000-0000-0000935C0000}"/>
    <cellStyle name="Note 6 8 2" xfId="23407" xr:uid="{00000000-0005-0000-0000-0000945C0000}"/>
    <cellStyle name="Note 6 9" xfId="23408" xr:uid="{00000000-0005-0000-0000-0000955C0000}"/>
    <cellStyle name="Note 6 9 2" xfId="23409" xr:uid="{00000000-0005-0000-0000-0000965C0000}"/>
    <cellStyle name="Note 60" xfId="23410" xr:uid="{00000000-0005-0000-0000-0000975C0000}"/>
    <cellStyle name="Note 60 2" xfId="23411" xr:uid="{00000000-0005-0000-0000-0000985C0000}"/>
    <cellStyle name="Note 60 3" xfId="23412" xr:uid="{00000000-0005-0000-0000-0000995C0000}"/>
    <cellStyle name="Note 60 4" xfId="23413" xr:uid="{00000000-0005-0000-0000-00009A5C0000}"/>
    <cellStyle name="Note 60 5" xfId="23414" xr:uid="{00000000-0005-0000-0000-00009B5C0000}"/>
    <cellStyle name="Note 60 6" xfId="23415" xr:uid="{00000000-0005-0000-0000-00009C5C0000}"/>
    <cellStyle name="Note 60 7" xfId="23416" xr:uid="{00000000-0005-0000-0000-00009D5C0000}"/>
    <cellStyle name="Note 60 8" xfId="23417" xr:uid="{00000000-0005-0000-0000-00009E5C0000}"/>
    <cellStyle name="Note 60 9" xfId="23418" xr:uid="{00000000-0005-0000-0000-00009F5C0000}"/>
    <cellStyle name="Note 61" xfId="23419" xr:uid="{00000000-0005-0000-0000-0000A05C0000}"/>
    <cellStyle name="Note 61 2" xfId="23420" xr:uid="{00000000-0005-0000-0000-0000A15C0000}"/>
    <cellStyle name="Note 61 3" xfId="23421" xr:uid="{00000000-0005-0000-0000-0000A25C0000}"/>
    <cellStyle name="Note 61 4" xfId="23422" xr:uid="{00000000-0005-0000-0000-0000A35C0000}"/>
    <cellStyle name="Note 61 5" xfId="23423" xr:uid="{00000000-0005-0000-0000-0000A45C0000}"/>
    <cellStyle name="Note 61 6" xfId="23424" xr:uid="{00000000-0005-0000-0000-0000A55C0000}"/>
    <cellStyle name="Note 61 7" xfId="23425" xr:uid="{00000000-0005-0000-0000-0000A65C0000}"/>
    <cellStyle name="Note 61 8" xfId="23426" xr:uid="{00000000-0005-0000-0000-0000A75C0000}"/>
    <cellStyle name="Note 61 9" xfId="23427" xr:uid="{00000000-0005-0000-0000-0000A85C0000}"/>
    <cellStyle name="Note 62" xfId="23428" xr:uid="{00000000-0005-0000-0000-0000A95C0000}"/>
    <cellStyle name="Note 62 2" xfId="23429" xr:uid="{00000000-0005-0000-0000-0000AA5C0000}"/>
    <cellStyle name="Note 62 3" xfId="23430" xr:uid="{00000000-0005-0000-0000-0000AB5C0000}"/>
    <cellStyle name="Note 62 4" xfId="23431" xr:uid="{00000000-0005-0000-0000-0000AC5C0000}"/>
    <cellStyle name="Note 62 5" xfId="23432" xr:uid="{00000000-0005-0000-0000-0000AD5C0000}"/>
    <cellStyle name="Note 62 6" xfId="23433" xr:uid="{00000000-0005-0000-0000-0000AE5C0000}"/>
    <cellStyle name="Note 62 7" xfId="23434" xr:uid="{00000000-0005-0000-0000-0000AF5C0000}"/>
    <cellStyle name="Note 62 8" xfId="23435" xr:uid="{00000000-0005-0000-0000-0000B05C0000}"/>
    <cellStyle name="Note 62 9" xfId="23436" xr:uid="{00000000-0005-0000-0000-0000B15C0000}"/>
    <cellStyle name="Note 63" xfId="23437" xr:uid="{00000000-0005-0000-0000-0000B25C0000}"/>
    <cellStyle name="Note 63 2" xfId="23438" xr:uid="{00000000-0005-0000-0000-0000B35C0000}"/>
    <cellStyle name="Note 63 3" xfId="23439" xr:uid="{00000000-0005-0000-0000-0000B45C0000}"/>
    <cellStyle name="Note 63 4" xfId="23440" xr:uid="{00000000-0005-0000-0000-0000B55C0000}"/>
    <cellStyle name="Note 63 5" xfId="23441" xr:uid="{00000000-0005-0000-0000-0000B65C0000}"/>
    <cellStyle name="Note 63 6" xfId="23442" xr:uid="{00000000-0005-0000-0000-0000B75C0000}"/>
    <cellStyle name="Note 63 7" xfId="23443" xr:uid="{00000000-0005-0000-0000-0000B85C0000}"/>
    <cellStyle name="Note 63 8" xfId="23444" xr:uid="{00000000-0005-0000-0000-0000B95C0000}"/>
    <cellStyle name="Note 63 9" xfId="23445" xr:uid="{00000000-0005-0000-0000-0000BA5C0000}"/>
    <cellStyle name="Note 64" xfId="23446" xr:uid="{00000000-0005-0000-0000-0000BB5C0000}"/>
    <cellStyle name="Note 64 2" xfId="23447" xr:uid="{00000000-0005-0000-0000-0000BC5C0000}"/>
    <cellStyle name="Note 64 3" xfId="23448" xr:uid="{00000000-0005-0000-0000-0000BD5C0000}"/>
    <cellStyle name="Note 64 4" xfId="23449" xr:uid="{00000000-0005-0000-0000-0000BE5C0000}"/>
    <cellStyle name="Note 64 5" xfId="23450" xr:uid="{00000000-0005-0000-0000-0000BF5C0000}"/>
    <cellStyle name="Note 64 6" xfId="23451" xr:uid="{00000000-0005-0000-0000-0000C05C0000}"/>
    <cellStyle name="Note 64 7" xfId="23452" xr:uid="{00000000-0005-0000-0000-0000C15C0000}"/>
    <cellStyle name="Note 64 8" xfId="23453" xr:uid="{00000000-0005-0000-0000-0000C25C0000}"/>
    <cellStyle name="Note 64 9" xfId="23454" xr:uid="{00000000-0005-0000-0000-0000C35C0000}"/>
    <cellStyle name="Note 65" xfId="23455" xr:uid="{00000000-0005-0000-0000-0000C45C0000}"/>
    <cellStyle name="Note 65 2" xfId="23456" xr:uid="{00000000-0005-0000-0000-0000C55C0000}"/>
    <cellStyle name="Note 65 3" xfId="23457" xr:uid="{00000000-0005-0000-0000-0000C65C0000}"/>
    <cellStyle name="Note 65 4" xfId="23458" xr:uid="{00000000-0005-0000-0000-0000C75C0000}"/>
    <cellStyle name="Note 65 5" xfId="23459" xr:uid="{00000000-0005-0000-0000-0000C85C0000}"/>
    <cellStyle name="Note 65 6" xfId="23460" xr:uid="{00000000-0005-0000-0000-0000C95C0000}"/>
    <cellStyle name="Note 65 7" xfId="23461" xr:uid="{00000000-0005-0000-0000-0000CA5C0000}"/>
    <cellStyle name="Note 65 8" xfId="23462" xr:uid="{00000000-0005-0000-0000-0000CB5C0000}"/>
    <cellStyle name="Note 65 9" xfId="23463" xr:uid="{00000000-0005-0000-0000-0000CC5C0000}"/>
    <cellStyle name="Note 66" xfId="23464" xr:uid="{00000000-0005-0000-0000-0000CD5C0000}"/>
    <cellStyle name="Note 66 2" xfId="23465" xr:uid="{00000000-0005-0000-0000-0000CE5C0000}"/>
    <cellStyle name="Note 66 3" xfId="23466" xr:uid="{00000000-0005-0000-0000-0000CF5C0000}"/>
    <cellStyle name="Note 66 4" xfId="23467" xr:uid="{00000000-0005-0000-0000-0000D05C0000}"/>
    <cellStyle name="Note 66 5" xfId="23468" xr:uid="{00000000-0005-0000-0000-0000D15C0000}"/>
    <cellStyle name="Note 66 6" xfId="23469" xr:uid="{00000000-0005-0000-0000-0000D25C0000}"/>
    <cellStyle name="Note 66 7" xfId="23470" xr:uid="{00000000-0005-0000-0000-0000D35C0000}"/>
    <cellStyle name="Note 66 8" xfId="23471" xr:uid="{00000000-0005-0000-0000-0000D45C0000}"/>
    <cellStyle name="Note 66 9" xfId="23472" xr:uid="{00000000-0005-0000-0000-0000D55C0000}"/>
    <cellStyle name="Note 67" xfId="23473" xr:uid="{00000000-0005-0000-0000-0000D65C0000}"/>
    <cellStyle name="Note 67 2" xfId="23474" xr:uid="{00000000-0005-0000-0000-0000D75C0000}"/>
    <cellStyle name="Note 67 3" xfId="23475" xr:uid="{00000000-0005-0000-0000-0000D85C0000}"/>
    <cellStyle name="Note 67 4" xfId="23476" xr:uid="{00000000-0005-0000-0000-0000D95C0000}"/>
    <cellStyle name="Note 67 5" xfId="23477" xr:uid="{00000000-0005-0000-0000-0000DA5C0000}"/>
    <cellStyle name="Note 67 6" xfId="23478" xr:uid="{00000000-0005-0000-0000-0000DB5C0000}"/>
    <cellStyle name="Note 67 7" xfId="23479" xr:uid="{00000000-0005-0000-0000-0000DC5C0000}"/>
    <cellStyle name="Note 67 8" xfId="23480" xr:uid="{00000000-0005-0000-0000-0000DD5C0000}"/>
    <cellStyle name="Note 67 9" xfId="23481" xr:uid="{00000000-0005-0000-0000-0000DE5C0000}"/>
    <cellStyle name="Note 68" xfId="23482" xr:uid="{00000000-0005-0000-0000-0000DF5C0000}"/>
    <cellStyle name="Note 68 2" xfId="23483" xr:uid="{00000000-0005-0000-0000-0000E05C0000}"/>
    <cellStyle name="Note 68 3" xfId="23484" xr:uid="{00000000-0005-0000-0000-0000E15C0000}"/>
    <cellStyle name="Note 68 4" xfId="23485" xr:uid="{00000000-0005-0000-0000-0000E25C0000}"/>
    <cellStyle name="Note 68 5" xfId="23486" xr:uid="{00000000-0005-0000-0000-0000E35C0000}"/>
    <cellStyle name="Note 68 6" xfId="23487" xr:uid="{00000000-0005-0000-0000-0000E45C0000}"/>
    <cellStyle name="Note 68 7" xfId="23488" xr:uid="{00000000-0005-0000-0000-0000E55C0000}"/>
    <cellStyle name="Note 68 8" xfId="23489" xr:uid="{00000000-0005-0000-0000-0000E65C0000}"/>
    <cellStyle name="Note 68 9" xfId="23490" xr:uid="{00000000-0005-0000-0000-0000E75C0000}"/>
    <cellStyle name="Note 69" xfId="23491" xr:uid="{00000000-0005-0000-0000-0000E85C0000}"/>
    <cellStyle name="Note 69 2" xfId="23492" xr:uid="{00000000-0005-0000-0000-0000E95C0000}"/>
    <cellStyle name="Note 69 3" xfId="23493" xr:uid="{00000000-0005-0000-0000-0000EA5C0000}"/>
    <cellStyle name="Note 69 4" xfId="23494" xr:uid="{00000000-0005-0000-0000-0000EB5C0000}"/>
    <cellStyle name="Note 69 5" xfId="23495" xr:uid="{00000000-0005-0000-0000-0000EC5C0000}"/>
    <cellStyle name="Note 69 6" xfId="23496" xr:uid="{00000000-0005-0000-0000-0000ED5C0000}"/>
    <cellStyle name="Note 69 7" xfId="23497" xr:uid="{00000000-0005-0000-0000-0000EE5C0000}"/>
    <cellStyle name="Note 69 8" xfId="23498" xr:uid="{00000000-0005-0000-0000-0000EF5C0000}"/>
    <cellStyle name="Note 69 9" xfId="23499" xr:uid="{00000000-0005-0000-0000-0000F05C0000}"/>
    <cellStyle name="Note 7" xfId="23500" xr:uid="{00000000-0005-0000-0000-0000F15C0000}"/>
    <cellStyle name="Note 7 10" xfId="23501" xr:uid="{00000000-0005-0000-0000-0000F25C0000}"/>
    <cellStyle name="Note 7 11" xfId="23502" xr:uid="{00000000-0005-0000-0000-0000F35C0000}"/>
    <cellStyle name="Note 7 12" xfId="23503" xr:uid="{00000000-0005-0000-0000-0000F45C0000}"/>
    <cellStyle name="Note 7 13" xfId="23504" xr:uid="{00000000-0005-0000-0000-0000F55C0000}"/>
    <cellStyle name="Note 7 14" xfId="23505" xr:uid="{00000000-0005-0000-0000-0000F65C0000}"/>
    <cellStyle name="Note 7 15" xfId="23506" xr:uid="{00000000-0005-0000-0000-0000F75C0000}"/>
    <cellStyle name="Note 7 16" xfId="23507" xr:uid="{00000000-0005-0000-0000-0000F85C0000}"/>
    <cellStyle name="Note 7 17" xfId="23508" xr:uid="{00000000-0005-0000-0000-0000F95C0000}"/>
    <cellStyle name="Note 7 18" xfId="23509" xr:uid="{00000000-0005-0000-0000-0000FA5C0000}"/>
    <cellStyle name="Note 7 19" xfId="23510" xr:uid="{00000000-0005-0000-0000-0000FB5C0000}"/>
    <cellStyle name="Note 7 2" xfId="23511" xr:uid="{00000000-0005-0000-0000-0000FC5C0000}"/>
    <cellStyle name="Note 7 2 2" xfId="23512" xr:uid="{00000000-0005-0000-0000-0000FD5C0000}"/>
    <cellStyle name="Note 7 2 2 2" xfId="23513" xr:uid="{00000000-0005-0000-0000-0000FE5C0000}"/>
    <cellStyle name="Note 7 2 2 3" xfId="23514" xr:uid="{00000000-0005-0000-0000-0000FF5C0000}"/>
    <cellStyle name="Note 7 2 2 4" xfId="23515" xr:uid="{00000000-0005-0000-0000-0000005D0000}"/>
    <cellStyle name="Note 7 2 2 5" xfId="23516" xr:uid="{00000000-0005-0000-0000-0000015D0000}"/>
    <cellStyle name="Note 7 2 2 6" xfId="23517" xr:uid="{00000000-0005-0000-0000-0000025D0000}"/>
    <cellStyle name="Note 7 2 2 7" xfId="23518" xr:uid="{00000000-0005-0000-0000-0000035D0000}"/>
    <cellStyle name="Note 7 2 3" xfId="23519" xr:uid="{00000000-0005-0000-0000-0000045D0000}"/>
    <cellStyle name="Note 7 2 4" xfId="23520" xr:uid="{00000000-0005-0000-0000-0000055D0000}"/>
    <cellStyle name="Note 7 2 5" xfId="23521" xr:uid="{00000000-0005-0000-0000-0000065D0000}"/>
    <cellStyle name="Note 7 2 6" xfId="23522" xr:uid="{00000000-0005-0000-0000-0000075D0000}"/>
    <cellStyle name="Note 7 2 7" xfId="23523" xr:uid="{00000000-0005-0000-0000-0000085D0000}"/>
    <cellStyle name="Note 7 20" xfId="23524" xr:uid="{00000000-0005-0000-0000-0000095D0000}"/>
    <cellStyle name="Note 7 21" xfId="23525" xr:uid="{00000000-0005-0000-0000-00000A5D0000}"/>
    <cellStyle name="Note 7 22" xfId="23526" xr:uid="{00000000-0005-0000-0000-00000B5D0000}"/>
    <cellStyle name="Note 7 23" xfId="23527" xr:uid="{00000000-0005-0000-0000-00000C5D0000}"/>
    <cellStyle name="Note 7 24" xfId="23528" xr:uid="{00000000-0005-0000-0000-00000D5D0000}"/>
    <cellStyle name="Note 7 25" xfId="23529" xr:uid="{00000000-0005-0000-0000-00000E5D0000}"/>
    <cellStyle name="Note 7 26" xfId="23530" xr:uid="{00000000-0005-0000-0000-00000F5D0000}"/>
    <cellStyle name="Note 7 27" xfId="23531" xr:uid="{00000000-0005-0000-0000-0000105D0000}"/>
    <cellStyle name="Note 7 28" xfId="23532" xr:uid="{00000000-0005-0000-0000-0000115D0000}"/>
    <cellStyle name="Note 7 29" xfId="23533" xr:uid="{00000000-0005-0000-0000-0000125D0000}"/>
    <cellStyle name="Note 7 3" xfId="23534" xr:uid="{00000000-0005-0000-0000-0000135D0000}"/>
    <cellStyle name="Note 7 3 2" xfId="23535" xr:uid="{00000000-0005-0000-0000-0000145D0000}"/>
    <cellStyle name="Note 7 3 2 2" xfId="23536" xr:uid="{00000000-0005-0000-0000-0000155D0000}"/>
    <cellStyle name="Note 7 3 2 3" xfId="23537" xr:uid="{00000000-0005-0000-0000-0000165D0000}"/>
    <cellStyle name="Note 7 3 2 4" xfId="23538" xr:uid="{00000000-0005-0000-0000-0000175D0000}"/>
    <cellStyle name="Note 7 3 2 5" xfId="23539" xr:uid="{00000000-0005-0000-0000-0000185D0000}"/>
    <cellStyle name="Note 7 3 2 6" xfId="23540" xr:uid="{00000000-0005-0000-0000-0000195D0000}"/>
    <cellStyle name="Note 7 3 2 7" xfId="23541" xr:uid="{00000000-0005-0000-0000-00001A5D0000}"/>
    <cellStyle name="Note 7 3 3" xfId="23542" xr:uid="{00000000-0005-0000-0000-00001B5D0000}"/>
    <cellStyle name="Note 7 3 4" xfId="23543" xr:uid="{00000000-0005-0000-0000-00001C5D0000}"/>
    <cellStyle name="Note 7 3 5" xfId="23544" xr:uid="{00000000-0005-0000-0000-00001D5D0000}"/>
    <cellStyle name="Note 7 3 6" xfId="23545" xr:uid="{00000000-0005-0000-0000-00001E5D0000}"/>
    <cellStyle name="Note 7 3 7" xfId="23546" xr:uid="{00000000-0005-0000-0000-00001F5D0000}"/>
    <cellStyle name="Note 7 30" xfId="23547" xr:uid="{00000000-0005-0000-0000-0000205D0000}"/>
    <cellStyle name="Note 7 31" xfId="23548" xr:uid="{00000000-0005-0000-0000-0000215D0000}"/>
    <cellStyle name="Note 7 32" xfId="23549" xr:uid="{00000000-0005-0000-0000-0000225D0000}"/>
    <cellStyle name="Note 7 33" xfId="23550" xr:uid="{00000000-0005-0000-0000-0000235D0000}"/>
    <cellStyle name="Note 7 34" xfId="23551" xr:uid="{00000000-0005-0000-0000-0000245D0000}"/>
    <cellStyle name="Note 7 35" xfId="23552" xr:uid="{00000000-0005-0000-0000-0000255D0000}"/>
    <cellStyle name="Note 7 36" xfId="23553" xr:uid="{00000000-0005-0000-0000-0000265D0000}"/>
    <cellStyle name="Note 7 37" xfId="23554" xr:uid="{00000000-0005-0000-0000-0000275D0000}"/>
    <cellStyle name="Note 7 38" xfId="23555" xr:uid="{00000000-0005-0000-0000-0000285D0000}"/>
    <cellStyle name="Note 7 39" xfId="23556" xr:uid="{00000000-0005-0000-0000-0000295D0000}"/>
    <cellStyle name="Note 7 4" xfId="23557" xr:uid="{00000000-0005-0000-0000-00002A5D0000}"/>
    <cellStyle name="Note 7 4 2" xfId="23558" xr:uid="{00000000-0005-0000-0000-00002B5D0000}"/>
    <cellStyle name="Note 7 4 2 2" xfId="23559" xr:uid="{00000000-0005-0000-0000-00002C5D0000}"/>
    <cellStyle name="Note 7 4 2 3" xfId="23560" xr:uid="{00000000-0005-0000-0000-00002D5D0000}"/>
    <cellStyle name="Note 7 4 2 4" xfId="23561" xr:uid="{00000000-0005-0000-0000-00002E5D0000}"/>
    <cellStyle name="Note 7 4 2 5" xfId="23562" xr:uid="{00000000-0005-0000-0000-00002F5D0000}"/>
    <cellStyle name="Note 7 4 2 6" xfId="23563" xr:uid="{00000000-0005-0000-0000-0000305D0000}"/>
    <cellStyle name="Note 7 4 2 7" xfId="23564" xr:uid="{00000000-0005-0000-0000-0000315D0000}"/>
    <cellStyle name="Note 7 4 3" xfId="23565" xr:uid="{00000000-0005-0000-0000-0000325D0000}"/>
    <cellStyle name="Note 7 4 4" xfId="23566" xr:uid="{00000000-0005-0000-0000-0000335D0000}"/>
    <cellStyle name="Note 7 4 5" xfId="23567" xr:uid="{00000000-0005-0000-0000-0000345D0000}"/>
    <cellStyle name="Note 7 4 6" xfId="23568" xr:uid="{00000000-0005-0000-0000-0000355D0000}"/>
    <cellStyle name="Note 7 4 7" xfId="23569" xr:uid="{00000000-0005-0000-0000-0000365D0000}"/>
    <cellStyle name="Note 7 40" xfId="23570" xr:uid="{00000000-0005-0000-0000-0000375D0000}"/>
    <cellStyle name="Note 7 41" xfId="23571" xr:uid="{00000000-0005-0000-0000-0000385D0000}"/>
    <cellStyle name="Note 7 42" xfId="23572" xr:uid="{00000000-0005-0000-0000-0000395D0000}"/>
    <cellStyle name="Note 7 43" xfId="23573" xr:uid="{00000000-0005-0000-0000-00003A5D0000}"/>
    <cellStyle name="Note 7 44" xfId="23574" xr:uid="{00000000-0005-0000-0000-00003B5D0000}"/>
    <cellStyle name="Note 7 45" xfId="23575" xr:uid="{00000000-0005-0000-0000-00003C5D0000}"/>
    <cellStyle name="Note 7 46" xfId="23576" xr:uid="{00000000-0005-0000-0000-00003D5D0000}"/>
    <cellStyle name="Note 7 47" xfId="23577" xr:uid="{00000000-0005-0000-0000-00003E5D0000}"/>
    <cellStyle name="Note 7 48" xfId="23578" xr:uid="{00000000-0005-0000-0000-00003F5D0000}"/>
    <cellStyle name="Note 7 5" xfId="23579" xr:uid="{00000000-0005-0000-0000-0000405D0000}"/>
    <cellStyle name="Note 7 5 2" xfId="23580" xr:uid="{00000000-0005-0000-0000-0000415D0000}"/>
    <cellStyle name="Note 7 5 2 2" xfId="23581" xr:uid="{00000000-0005-0000-0000-0000425D0000}"/>
    <cellStyle name="Note 7 5 2 3" xfId="23582" xr:uid="{00000000-0005-0000-0000-0000435D0000}"/>
    <cellStyle name="Note 7 5 2 4" xfId="23583" xr:uid="{00000000-0005-0000-0000-0000445D0000}"/>
    <cellStyle name="Note 7 5 2 5" xfId="23584" xr:uid="{00000000-0005-0000-0000-0000455D0000}"/>
    <cellStyle name="Note 7 5 2 6" xfId="23585" xr:uid="{00000000-0005-0000-0000-0000465D0000}"/>
    <cellStyle name="Note 7 5 2 7" xfId="23586" xr:uid="{00000000-0005-0000-0000-0000475D0000}"/>
    <cellStyle name="Note 7 5 3" xfId="23587" xr:uid="{00000000-0005-0000-0000-0000485D0000}"/>
    <cellStyle name="Note 7 5 4" xfId="23588" xr:uid="{00000000-0005-0000-0000-0000495D0000}"/>
    <cellStyle name="Note 7 5 5" xfId="23589" xr:uid="{00000000-0005-0000-0000-00004A5D0000}"/>
    <cellStyle name="Note 7 5 6" xfId="23590" xr:uid="{00000000-0005-0000-0000-00004B5D0000}"/>
    <cellStyle name="Note 7 5 7" xfId="23591" xr:uid="{00000000-0005-0000-0000-00004C5D0000}"/>
    <cellStyle name="Note 7 6" xfId="23592" xr:uid="{00000000-0005-0000-0000-00004D5D0000}"/>
    <cellStyle name="Note 7 6 2" xfId="23593" xr:uid="{00000000-0005-0000-0000-00004E5D0000}"/>
    <cellStyle name="Note 7 6 2 2" xfId="23594" xr:uid="{00000000-0005-0000-0000-00004F5D0000}"/>
    <cellStyle name="Note 7 6 2 3" xfId="23595" xr:uid="{00000000-0005-0000-0000-0000505D0000}"/>
    <cellStyle name="Note 7 6 2 4" xfId="23596" xr:uid="{00000000-0005-0000-0000-0000515D0000}"/>
    <cellStyle name="Note 7 6 2 5" xfId="23597" xr:uid="{00000000-0005-0000-0000-0000525D0000}"/>
    <cellStyle name="Note 7 6 2 6" xfId="23598" xr:uid="{00000000-0005-0000-0000-0000535D0000}"/>
    <cellStyle name="Note 7 6 2 7" xfId="23599" xr:uid="{00000000-0005-0000-0000-0000545D0000}"/>
    <cellStyle name="Note 7 6 3" xfId="23600" xr:uid="{00000000-0005-0000-0000-0000555D0000}"/>
    <cellStyle name="Note 7 6 4" xfId="23601" xr:uid="{00000000-0005-0000-0000-0000565D0000}"/>
    <cellStyle name="Note 7 6 5" xfId="23602" xr:uid="{00000000-0005-0000-0000-0000575D0000}"/>
    <cellStyle name="Note 7 6 6" xfId="23603" xr:uid="{00000000-0005-0000-0000-0000585D0000}"/>
    <cellStyle name="Note 7 6 7" xfId="23604" xr:uid="{00000000-0005-0000-0000-0000595D0000}"/>
    <cellStyle name="Note 7 7" xfId="23605" xr:uid="{00000000-0005-0000-0000-00005A5D0000}"/>
    <cellStyle name="Note 7 7 2" xfId="23606" xr:uid="{00000000-0005-0000-0000-00005B5D0000}"/>
    <cellStyle name="Note 7 7 2 2" xfId="23607" xr:uid="{00000000-0005-0000-0000-00005C5D0000}"/>
    <cellStyle name="Note 7 7 2 3" xfId="23608" xr:uid="{00000000-0005-0000-0000-00005D5D0000}"/>
    <cellStyle name="Note 7 7 2 4" xfId="23609" xr:uid="{00000000-0005-0000-0000-00005E5D0000}"/>
    <cellStyle name="Note 7 7 2 5" xfId="23610" xr:uid="{00000000-0005-0000-0000-00005F5D0000}"/>
    <cellStyle name="Note 7 7 2 6" xfId="23611" xr:uid="{00000000-0005-0000-0000-0000605D0000}"/>
    <cellStyle name="Note 7 7 2 7" xfId="23612" xr:uid="{00000000-0005-0000-0000-0000615D0000}"/>
    <cellStyle name="Note 7 7 3" xfId="23613" xr:uid="{00000000-0005-0000-0000-0000625D0000}"/>
    <cellStyle name="Note 7 7 4" xfId="23614" xr:uid="{00000000-0005-0000-0000-0000635D0000}"/>
    <cellStyle name="Note 7 7 5" xfId="23615" xr:uid="{00000000-0005-0000-0000-0000645D0000}"/>
    <cellStyle name="Note 7 7 6" xfId="23616" xr:uid="{00000000-0005-0000-0000-0000655D0000}"/>
    <cellStyle name="Note 7 7 7" xfId="23617" xr:uid="{00000000-0005-0000-0000-0000665D0000}"/>
    <cellStyle name="Note 7 8" xfId="23618" xr:uid="{00000000-0005-0000-0000-0000675D0000}"/>
    <cellStyle name="Note 7 8 2" xfId="23619" xr:uid="{00000000-0005-0000-0000-0000685D0000}"/>
    <cellStyle name="Note 7 9" xfId="23620" xr:uid="{00000000-0005-0000-0000-0000695D0000}"/>
    <cellStyle name="Note 7 9 2" xfId="23621" xr:uid="{00000000-0005-0000-0000-00006A5D0000}"/>
    <cellStyle name="Note 70" xfId="23622" xr:uid="{00000000-0005-0000-0000-00006B5D0000}"/>
    <cellStyle name="Note 70 2" xfId="23623" xr:uid="{00000000-0005-0000-0000-00006C5D0000}"/>
    <cellStyle name="Note 70 3" xfId="23624" xr:uid="{00000000-0005-0000-0000-00006D5D0000}"/>
    <cellStyle name="Note 70 4" xfId="23625" xr:uid="{00000000-0005-0000-0000-00006E5D0000}"/>
    <cellStyle name="Note 70 5" xfId="23626" xr:uid="{00000000-0005-0000-0000-00006F5D0000}"/>
    <cellStyle name="Note 70 6" xfId="23627" xr:uid="{00000000-0005-0000-0000-0000705D0000}"/>
    <cellStyle name="Note 70 7" xfId="23628" xr:uid="{00000000-0005-0000-0000-0000715D0000}"/>
    <cellStyle name="Note 70 8" xfId="23629" xr:uid="{00000000-0005-0000-0000-0000725D0000}"/>
    <cellStyle name="Note 70 9" xfId="23630" xr:uid="{00000000-0005-0000-0000-0000735D0000}"/>
    <cellStyle name="Note 71" xfId="23631" xr:uid="{00000000-0005-0000-0000-0000745D0000}"/>
    <cellStyle name="Note 71 2" xfId="23632" xr:uid="{00000000-0005-0000-0000-0000755D0000}"/>
    <cellStyle name="Note 71 3" xfId="23633" xr:uid="{00000000-0005-0000-0000-0000765D0000}"/>
    <cellStyle name="Note 71 4" xfId="23634" xr:uid="{00000000-0005-0000-0000-0000775D0000}"/>
    <cellStyle name="Note 71 5" xfId="23635" xr:uid="{00000000-0005-0000-0000-0000785D0000}"/>
    <cellStyle name="Note 71 6" xfId="23636" xr:uid="{00000000-0005-0000-0000-0000795D0000}"/>
    <cellStyle name="Note 71 7" xfId="23637" xr:uid="{00000000-0005-0000-0000-00007A5D0000}"/>
    <cellStyle name="Note 71 8" xfId="23638" xr:uid="{00000000-0005-0000-0000-00007B5D0000}"/>
    <cellStyle name="Note 71 9" xfId="23639" xr:uid="{00000000-0005-0000-0000-00007C5D0000}"/>
    <cellStyle name="Note 72" xfId="23640" xr:uid="{00000000-0005-0000-0000-00007D5D0000}"/>
    <cellStyle name="Note 8" xfId="23641" xr:uid="{00000000-0005-0000-0000-00007E5D0000}"/>
    <cellStyle name="Note 8 10" xfId="23642" xr:uid="{00000000-0005-0000-0000-00007F5D0000}"/>
    <cellStyle name="Note 8 11" xfId="23643" xr:uid="{00000000-0005-0000-0000-0000805D0000}"/>
    <cellStyle name="Note 8 12" xfId="23644" xr:uid="{00000000-0005-0000-0000-0000815D0000}"/>
    <cellStyle name="Note 8 13" xfId="23645" xr:uid="{00000000-0005-0000-0000-0000825D0000}"/>
    <cellStyle name="Note 8 14" xfId="23646" xr:uid="{00000000-0005-0000-0000-0000835D0000}"/>
    <cellStyle name="Note 8 15" xfId="23647" xr:uid="{00000000-0005-0000-0000-0000845D0000}"/>
    <cellStyle name="Note 8 16" xfId="23648" xr:uid="{00000000-0005-0000-0000-0000855D0000}"/>
    <cellStyle name="Note 8 17" xfId="23649" xr:uid="{00000000-0005-0000-0000-0000865D0000}"/>
    <cellStyle name="Note 8 18" xfId="23650" xr:uid="{00000000-0005-0000-0000-0000875D0000}"/>
    <cellStyle name="Note 8 19" xfId="23651" xr:uid="{00000000-0005-0000-0000-0000885D0000}"/>
    <cellStyle name="Note 8 2" xfId="23652" xr:uid="{00000000-0005-0000-0000-0000895D0000}"/>
    <cellStyle name="Note 8 2 2" xfId="23653" xr:uid="{00000000-0005-0000-0000-00008A5D0000}"/>
    <cellStyle name="Note 8 2 2 2" xfId="23654" xr:uid="{00000000-0005-0000-0000-00008B5D0000}"/>
    <cellStyle name="Note 8 2 2 3" xfId="23655" xr:uid="{00000000-0005-0000-0000-00008C5D0000}"/>
    <cellStyle name="Note 8 2 2 4" xfId="23656" xr:uid="{00000000-0005-0000-0000-00008D5D0000}"/>
    <cellStyle name="Note 8 2 2 5" xfId="23657" xr:uid="{00000000-0005-0000-0000-00008E5D0000}"/>
    <cellStyle name="Note 8 2 2 6" xfId="23658" xr:uid="{00000000-0005-0000-0000-00008F5D0000}"/>
    <cellStyle name="Note 8 2 2 7" xfId="23659" xr:uid="{00000000-0005-0000-0000-0000905D0000}"/>
    <cellStyle name="Note 8 2 3" xfId="23660" xr:uid="{00000000-0005-0000-0000-0000915D0000}"/>
    <cellStyle name="Note 8 2 4" xfId="23661" xr:uid="{00000000-0005-0000-0000-0000925D0000}"/>
    <cellStyle name="Note 8 2 5" xfId="23662" xr:uid="{00000000-0005-0000-0000-0000935D0000}"/>
    <cellStyle name="Note 8 2 6" xfId="23663" xr:uid="{00000000-0005-0000-0000-0000945D0000}"/>
    <cellStyle name="Note 8 2 7" xfId="23664" xr:uid="{00000000-0005-0000-0000-0000955D0000}"/>
    <cellStyle name="Note 8 20" xfId="23665" xr:uid="{00000000-0005-0000-0000-0000965D0000}"/>
    <cellStyle name="Note 8 21" xfId="23666" xr:uid="{00000000-0005-0000-0000-0000975D0000}"/>
    <cellStyle name="Note 8 22" xfId="23667" xr:uid="{00000000-0005-0000-0000-0000985D0000}"/>
    <cellStyle name="Note 8 23" xfId="23668" xr:uid="{00000000-0005-0000-0000-0000995D0000}"/>
    <cellStyle name="Note 8 24" xfId="23669" xr:uid="{00000000-0005-0000-0000-00009A5D0000}"/>
    <cellStyle name="Note 8 25" xfId="23670" xr:uid="{00000000-0005-0000-0000-00009B5D0000}"/>
    <cellStyle name="Note 8 26" xfId="23671" xr:uid="{00000000-0005-0000-0000-00009C5D0000}"/>
    <cellStyle name="Note 8 27" xfId="23672" xr:uid="{00000000-0005-0000-0000-00009D5D0000}"/>
    <cellStyle name="Note 8 28" xfId="23673" xr:uid="{00000000-0005-0000-0000-00009E5D0000}"/>
    <cellStyle name="Note 8 29" xfId="23674" xr:uid="{00000000-0005-0000-0000-00009F5D0000}"/>
    <cellStyle name="Note 8 3" xfId="23675" xr:uid="{00000000-0005-0000-0000-0000A05D0000}"/>
    <cellStyle name="Note 8 3 2" xfId="23676" xr:uid="{00000000-0005-0000-0000-0000A15D0000}"/>
    <cellStyle name="Note 8 3 2 2" xfId="23677" xr:uid="{00000000-0005-0000-0000-0000A25D0000}"/>
    <cellStyle name="Note 8 3 2 3" xfId="23678" xr:uid="{00000000-0005-0000-0000-0000A35D0000}"/>
    <cellStyle name="Note 8 3 2 4" xfId="23679" xr:uid="{00000000-0005-0000-0000-0000A45D0000}"/>
    <cellStyle name="Note 8 3 2 5" xfId="23680" xr:uid="{00000000-0005-0000-0000-0000A55D0000}"/>
    <cellStyle name="Note 8 3 2 6" xfId="23681" xr:uid="{00000000-0005-0000-0000-0000A65D0000}"/>
    <cellStyle name="Note 8 3 2 7" xfId="23682" xr:uid="{00000000-0005-0000-0000-0000A75D0000}"/>
    <cellStyle name="Note 8 3 3" xfId="23683" xr:uid="{00000000-0005-0000-0000-0000A85D0000}"/>
    <cellStyle name="Note 8 3 4" xfId="23684" xr:uid="{00000000-0005-0000-0000-0000A95D0000}"/>
    <cellStyle name="Note 8 3 5" xfId="23685" xr:uid="{00000000-0005-0000-0000-0000AA5D0000}"/>
    <cellStyle name="Note 8 3 6" xfId="23686" xr:uid="{00000000-0005-0000-0000-0000AB5D0000}"/>
    <cellStyle name="Note 8 3 7" xfId="23687" xr:uid="{00000000-0005-0000-0000-0000AC5D0000}"/>
    <cellStyle name="Note 8 30" xfId="23688" xr:uid="{00000000-0005-0000-0000-0000AD5D0000}"/>
    <cellStyle name="Note 8 31" xfId="23689" xr:uid="{00000000-0005-0000-0000-0000AE5D0000}"/>
    <cellStyle name="Note 8 32" xfId="23690" xr:uid="{00000000-0005-0000-0000-0000AF5D0000}"/>
    <cellStyle name="Note 8 33" xfId="23691" xr:uid="{00000000-0005-0000-0000-0000B05D0000}"/>
    <cellStyle name="Note 8 34" xfId="23692" xr:uid="{00000000-0005-0000-0000-0000B15D0000}"/>
    <cellStyle name="Note 8 35" xfId="23693" xr:uid="{00000000-0005-0000-0000-0000B25D0000}"/>
    <cellStyle name="Note 8 36" xfId="23694" xr:uid="{00000000-0005-0000-0000-0000B35D0000}"/>
    <cellStyle name="Note 8 37" xfId="23695" xr:uid="{00000000-0005-0000-0000-0000B45D0000}"/>
    <cellStyle name="Note 8 38" xfId="23696" xr:uid="{00000000-0005-0000-0000-0000B55D0000}"/>
    <cellStyle name="Note 8 39" xfId="23697" xr:uid="{00000000-0005-0000-0000-0000B65D0000}"/>
    <cellStyle name="Note 8 4" xfId="23698" xr:uid="{00000000-0005-0000-0000-0000B75D0000}"/>
    <cellStyle name="Note 8 4 2" xfId="23699" xr:uid="{00000000-0005-0000-0000-0000B85D0000}"/>
    <cellStyle name="Note 8 4 2 2" xfId="23700" xr:uid="{00000000-0005-0000-0000-0000B95D0000}"/>
    <cellStyle name="Note 8 4 2 3" xfId="23701" xr:uid="{00000000-0005-0000-0000-0000BA5D0000}"/>
    <cellStyle name="Note 8 4 2 4" xfId="23702" xr:uid="{00000000-0005-0000-0000-0000BB5D0000}"/>
    <cellStyle name="Note 8 4 2 5" xfId="23703" xr:uid="{00000000-0005-0000-0000-0000BC5D0000}"/>
    <cellStyle name="Note 8 4 2 6" xfId="23704" xr:uid="{00000000-0005-0000-0000-0000BD5D0000}"/>
    <cellStyle name="Note 8 4 2 7" xfId="23705" xr:uid="{00000000-0005-0000-0000-0000BE5D0000}"/>
    <cellStyle name="Note 8 4 3" xfId="23706" xr:uid="{00000000-0005-0000-0000-0000BF5D0000}"/>
    <cellStyle name="Note 8 4 4" xfId="23707" xr:uid="{00000000-0005-0000-0000-0000C05D0000}"/>
    <cellStyle name="Note 8 4 5" xfId="23708" xr:uid="{00000000-0005-0000-0000-0000C15D0000}"/>
    <cellStyle name="Note 8 4 6" xfId="23709" xr:uid="{00000000-0005-0000-0000-0000C25D0000}"/>
    <cellStyle name="Note 8 4 7" xfId="23710" xr:uid="{00000000-0005-0000-0000-0000C35D0000}"/>
    <cellStyle name="Note 8 40" xfId="23711" xr:uid="{00000000-0005-0000-0000-0000C45D0000}"/>
    <cellStyle name="Note 8 41" xfId="23712" xr:uid="{00000000-0005-0000-0000-0000C55D0000}"/>
    <cellStyle name="Note 8 42" xfId="23713" xr:uid="{00000000-0005-0000-0000-0000C65D0000}"/>
    <cellStyle name="Note 8 43" xfId="23714" xr:uid="{00000000-0005-0000-0000-0000C75D0000}"/>
    <cellStyle name="Note 8 44" xfId="23715" xr:uid="{00000000-0005-0000-0000-0000C85D0000}"/>
    <cellStyle name="Note 8 45" xfId="23716" xr:uid="{00000000-0005-0000-0000-0000C95D0000}"/>
    <cellStyle name="Note 8 46" xfId="23717" xr:uid="{00000000-0005-0000-0000-0000CA5D0000}"/>
    <cellStyle name="Note 8 47" xfId="23718" xr:uid="{00000000-0005-0000-0000-0000CB5D0000}"/>
    <cellStyle name="Note 8 48" xfId="23719" xr:uid="{00000000-0005-0000-0000-0000CC5D0000}"/>
    <cellStyle name="Note 8 5" xfId="23720" xr:uid="{00000000-0005-0000-0000-0000CD5D0000}"/>
    <cellStyle name="Note 8 5 2" xfId="23721" xr:uid="{00000000-0005-0000-0000-0000CE5D0000}"/>
    <cellStyle name="Note 8 5 2 2" xfId="23722" xr:uid="{00000000-0005-0000-0000-0000CF5D0000}"/>
    <cellStyle name="Note 8 5 2 3" xfId="23723" xr:uid="{00000000-0005-0000-0000-0000D05D0000}"/>
    <cellStyle name="Note 8 5 2 4" xfId="23724" xr:uid="{00000000-0005-0000-0000-0000D15D0000}"/>
    <cellStyle name="Note 8 5 2 5" xfId="23725" xr:uid="{00000000-0005-0000-0000-0000D25D0000}"/>
    <cellStyle name="Note 8 5 2 6" xfId="23726" xr:uid="{00000000-0005-0000-0000-0000D35D0000}"/>
    <cellStyle name="Note 8 5 2 7" xfId="23727" xr:uid="{00000000-0005-0000-0000-0000D45D0000}"/>
    <cellStyle name="Note 8 5 3" xfId="23728" xr:uid="{00000000-0005-0000-0000-0000D55D0000}"/>
    <cellStyle name="Note 8 5 4" xfId="23729" xr:uid="{00000000-0005-0000-0000-0000D65D0000}"/>
    <cellStyle name="Note 8 5 5" xfId="23730" xr:uid="{00000000-0005-0000-0000-0000D75D0000}"/>
    <cellStyle name="Note 8 5 6" xfId="23731" xr:uid="{00000000-0005-0000-0000-0000D85D0000}"/>
    <cellStyle name="Note 8 5 7" xfId="23732" xr:uid="{00000000-0005-0000-0000-0000D95D0000}"/>
    <cellStyle name="Note 8 6" xfId="23733" xr:uid="{00000000-0005-0000-0000-0000DA5D0000}"/>
    <cellStyle name="Note 8 6 2" xfId="23734" xr:uid="{00000000-0005-0000-0000-0000DB5D0000}"/>
    <cellStyle name="Note 8 6 2 2" xfId="23735" xr:uid="{00000000-0005-0000-0000-0000DC5D0000}"/>
    <cellStyle name="Note 8 6 2 3" xfId="23736" xr:uid="{00000000-0005-0000-0000-0000DD5D0000}"/>
    <cellStyle name="Note 8 6 2 4" xfId="23737" xr:uid="{00000000-0005-0000-0000-0000DE5D0000}"/>
    <cellStyle name="Note 8 6 2 5" xfId="23738" xr:uid="{00000000-0005-0000-0000-0000DF5D0000}"/>
    <cellStyle name="Note 8 6 2 6" xfId="23739" xr:uid="{00000000-0005-0000-0000-0000E05D0000}"/>
    <cellStyle name="Note 8 6 2 7" xfId="23740" xr:uid="{00000000-0005-0000-0000-0000E15D0000}"/>
    <cellStyle name="Note 8 6 3" xfId="23741" xr:uid="{00000000-0005-0000-0000-0000E25D0000}"/>
    <cellStyle name="Note 8 6 4" xfId="23742" xr:uid="{00000000-0005-0000-0000-0000E35D0000}"/>
    <cellStyle name="Note 8 6 5" xfId="23743" xr:uid="{00000000-0005-0000-0000-0000E45D0000}"/>
    <cellStyle name="Note 8 6 6" xfId="23744" xr:uid="{00000000-0005-0000-0000-0000E55D0000}"/>
    <cellStyle name="Note 8 6 7" xfId="23745" xr:uid="{00000000-0005-0000-0000-0000E65D0000}"/>
    <cellStyle name="Note 8 7" xfId="23746" xr:uid="{00000000-0005-0000-0000-0000E75D0000}"/>
    <cellStyle name="Note 8 7 2" xfId="23747" xr:uid="{00000000-0005-0000-0000-0000E85D0000}"/>
    <cellStyle name="Note 8 7 2 2" xfId="23748" xr:uid="{00000000-0005-0000-0000-0000E95D0000}"/>
    <cellStyle name="Note 8 7 2 3" xfId="23749" xr:uid="{00000000-0005-0000-0000-0000EA5D0000}"/>
    <cellStyle name="Note 8 7 2 4" xfId="23750" xr:uid="{00000000-0005-0000-0000-0000EB5D0000}"/>
    <cellStyle name="Note 8 7 2 5" xfId="23751" xr:uid="{00000000-0005-0000-0000-0000EC5D0000}"/>
    <cellStyle name="Note 8 7 2 6" xfId="23752" xr:uid="{00000000-0005-0000-0000-0000ED5D0000}"/>
    <cellStyle name="Note 8 7 2 7" xfId="23753" xr:uid="{00000000-0005-0000-0000-0000EE5D0000}"/>
    <cellStyle name="Note 8 7 3" xfId="23754" xr:uid="{00000000-0005-0000-0000-0000EF5D0000}"/>
    <cellStyle name="Note 8 7 4" xfId="23755" xr:uid="{00000000-0005-0000-0000-0000F05D0000}"/>
    <cellStyle name="Note 8 7 5" xfId="23756" xr:uid="{00000000-0005-0000-0000-0000F15D0000}"/>
    <cellStyle name="Note 8 7 6" xfId="23757" xr:uid="{00000000-0005-0000-0000-0000F25D0000}"/>
    <cellStyle name="Note 8 7 7" xfId="23758" xr:uid="{00000000-0005-0000-0000-0000F35D0000}"/>
    <cellStyle name="Note 8 8" xfId="23759" xr:uid="{00000000-0005-0000-0000-0000F45D0000}"/>
    <cellStyle name="Note 8 8 2" xfId="23760" xr:uid="{00000000-0005-0000-0000-0000F55D0000}"/>
    <cellStyle name="Note 8 9" xfId="23761" xr:uid="{00000000-0005-0000-0000-0000F65D0000}"/>
    <cellStyle name="Note 8 9 2" xfId="23762" xr:uid="{00000000-0005-0000-0000-0000F75D0000}"/>
    <cellStyle name="Note 9" xfId="23763" xr:uid="{00000000-0005-0000-0000-0000F85D0000}"/>
    <cellStyle name="Note 9 10" xfId="23764" xr:uid="{00000000-0005-0000-0000-0000F95D0000}"/>
    <cellStyle name="Note 9 11" xfId="23765" xr:uid="{00000000-0005-0000-0000-0000FA5D0000}"/>
    <cellStyle name="Note 9 12" xfId="23766" xr:uid="{00000000-0005-0000-0000-0000FB5D0000}"/>
    <cellStyle name="Note 9 13" xfId="23767" xr:uid="{00000000-0005-0000-0000-0000FC5D0000}"/>
    <cellStyle name="Note 9 14" xfId="23768" xr:uid="{00000000-0005-0000-0000-0000FD5D0000}"/>
    <cellStyle name="Note 9 15" xfId="23769" xr:uid="{00000000-0005-0000-0000-0000FE5D0000}"/>
    <cellStyle name="Note 9 16" xfId="23770" xr:uid="{00000000-0005-0000-0000-0000FF5D0000}"/>
    <cellStyle name="Note 9 17" xfId="23771" xr:uid="{00000000-0005-0000-0000-0000005E0000}"/>
    <cellStyle name="Note 9 18" xfId="23772" xr:uid="{00000000-0005-0000-0000-0000015E0000}"/>
    <cellStyle name="Note 9 19" xfId="23773" xr:uid="{00000000-0005-0000-0000-0000025E0000}"/>
    <cellStyle name="Note 9 2" xfId="23774" xr:uid="{00000000-0005-0000-0000-0000035E0000}"/>
    <cellStyle name="Note 9 2 2" xfId="23775" xr:uid="{00000000-0005-0000-0000-0000045E0000}"/>
    <cellStyle name="Note 9 20" xfId="23776" xr:uid="{00000000-0005-0000-0000-0000055E0000}"/>
    <cellStyle name="Note 9 21" xfId="23777" xr:uid="{00000000-0005-0000-0000-0000065E0000}"/>
    <cellStyle name="Note 9 22" xfId="23778" xr:uid="{00000000-0005-0000-0000-0000075E0000}"/>
    <cellStyle name="Note 9 23" xfId="23779" xr:uid="{00000000-0005-0000-0000-0000085E0000}"/>
    <cellStyle name="Note 9 24" xfId="23780" xr:uid="{00000000-0005-0000-0000-0000095E0000}"/>
    <cellStyle name="Note 9 25" xfId="23781" xr:uid="{00000000-0005-0000-0000-00000A5E0000}"/>
    <cellStyle name="Note 9 26" xfId="23782" xr:uid="{00000000-0005-0000-0000-00000B5E0000}"/>
    <cellStyle name="Note 9 27" xfId="23783" xr:uid="{00000000-0005-0000-0000-00000C5E0000}"/>
    <cellStyle name="Note 9 28" xfId="23784" xr:uid="{00000000-0005-0000-0000-00000D5E0000}"/>
    <cellStyle name="Note 9 29" xfId="23785" xr:uid="{00000000-0005-0000-0000-00000E5E0000}"/>
    <cellStyle name="Note 9 3" xfId="23786" xr:uid="{00000000-0005-0000-0000-00000F5E0000}"/>
    <cellStyle name="Note 9 3 2" xfId="23787" xr:uid="{00000000-0005-0000-0000-0000105E0000}"/>
    <cellStyle name="Note 9 30" xfId="23788" xr:uid="{00000000-0005-0000-0000-0000115E0000}"/>
    <cellStyle name="Note 9 31" xfId="23789" xr:uid="{00000000-0005-0000-0000-0000125E0000}"/>
    <cellStyle name="Note 9 32" xfId="23790" xr:uid="{00000000-0005-0000-0000-0000135E0000}"/>
    <cellStyle name="Note 9 33" xfId="23791" xr:uid="{00000000-0005-0000-0000-0000145E0000}"/>
    <cellStyle name="Note 9 34" xfId="23792" xr:uid="{00000000-0005-0000-0000-0000155E0000}"/>
    <cellStyle name="Note 9 35" xfId="23793" xr:uid="{00000000-0005-0000-0000-0000165E0000}"/>
    <cellStyle name="Note 9 36" xfId="23794" xr:uid="{00000000-0005-0000-0000-0000175E0000}"/>
    <cellStyle name="Note 9 37" xfId="23795" xr:uid="{00000000-0005-0000-0000-0000185E0000}"/>
    <cellStyle name="Note 9 38" xfId="23796" xr:uid="{00000000-0005-0000-0000-0000195E0000}"/>
    <cellStyle name="Note 9 39" xfId="23797" xr:uid="{00000000-0005-0000-0000-00001A5E0000}"/>
    <cellStyle name="Note 9 4" xfId="23798" xr:uid="{00000000-0005-0000-0000-00001B5E0000}"/>
    <cellStyle name="Note 9 4 2" xfId="23799" xr:uid="{00000000-0005-0000-0000-00001C5E0000}"/>
    <cellStyle name="Note 9 40" xfId="23800" xr:uid="{00000000-0005-0000-0000-00001D5E0000}"/>
    <cellStyle name="Note 9 41" xfId="23801" xr:uid="{00000000-0005-0000-0000-00001E5E0000}"/>
    <cellStyle name="Note 9 42" xfId="23802" xr:uid="{00000000-0005-0000-0000-00001F5E0000}"/>
    <cellStyle name="Note 9 43" xfId="23803" xr:uid="{00000000-0005-0000-0000-0000205E0000}"/>
    <cellStyle name="Note 9 44" xfId="23804" xr:uid="{00000000-0005-0000-0000-0000215E0000}"/>
    <cellStyle name="Note 9 45" xfId="23805" xr:uid="{00000000-0005-0000-0000-0000225E0000}"/>
    <cellStyle name="Note 9 46" xfId="23806" xr:uid="{00000000-0005-0000-0000-0000235E0000}"/>
    <cellStyle name="Note 9 47" xfId="23807" xr:uid="{00000000-0005-0000-0000-0000245E0000}"/>
    <cellStyle name="Note 9 48" xfId="23808" xr:uid="{00000000-0005-0000-0000-0000255E0000}"/>
    <cellStyle name="Note 9 5" xfId="23809" xr:uid="{00000000-0005-0000-0000-0000265E0000}"/>
    <cellStyle name="Note 9 5 2" xfId="23810" xr:uid="{00000000-0005-0000-0000-0000275E0000}"/>
    <cellStyle name="Note 9 6" xfId="23811" xr:uid="{00000000-0005-0000-0000-0000285E0000}"/>
    <cellStyle name="Note 9 6 2" xfId="23812" xr:uid="{00000000-0005-0000-0000-0000295E0000}"/>
    <cellStyle name="Note 9 7" xfId="23813" xr:uid="{00000000-0005-0000-0000-00002A5E0000}"/>
    <cellStyle name="Note 9 7 2" xfId="23814" xr:uid="{00000000-0005-0000-0000-00002B5E0000}"/>
    <cellStyle name="Note 9 8" xfId="23815" xr:uid="{00000000-0005-0000-0000-00002C5E0000}"/>
    <cellStyle name="Note 9 8 2" xfId="23816" xr:uid="{00000000-0005-0000-0000-00002D5E0000}"/>
    <cellStyle name="Note 9 9" xfId="23817" xr:uid="{00000000-0005-0000-0000-00002E5E0000}"/>
    <cellStyle name="Note 9 9 2" xfId="23818" xr:uid="{00000000-0005-0000-0000-00002F5E0000}"/>
    <cellStyle name="Output" xfId="30293" builtinId="21" customBuiltin="1"/>
    <cellStyle name="Output 10" xfId="23819" xr:uid="{00000000-0005-0000-0000-0000315E0000}"/>
    <cellStyle name="Output 10 10" xfId="23820" xr:uid="{00000000-0005-0000-0000-0000325E0000}"/>
    <cellStyle name="Output 10 11" xfId="23821" xr:uid="{00000000-0005-0000-0000-0000335E0000}"/>
    <cellStyle name="Output 10 12" xfId="23822" xr:uid="{00000000-0005-0000-0000-0000345E0000}"/>
    <cellStyle name="Output 10 13" xfId="23823" xr:uid="{00000000-0005-0000-0000-0000355E0000}"/>
    <cellStyle name="Output 10 14" xfId="23824" xr:uid="{00000000-0005-0000-0000-0000365E0000}"/>
    <cellStyle name="Output 10 15" xfId="23825" xr:uid="{00000000-0005-0000-0000-0000375E0000}"/>
    <cellStyle name="Output 10 2" xfId="23826" xr:uid="{00000000-0005-0000-0000-0000385E0000}"/>
    <cellStyle name="Output 10 2 2" xfId="23827" xr:uid="{00000000-0005-0000-0000-0000395E0000}"/>
    <cellStyle name="Output 10 2 3" xfId="23828" xr:uid="{00000000-0005-0000-0000-00003A5E0000}"/>
    <cellStyle name="Output 10 2 4" xfId="23829" xr:uid="{00000000-0005-0000-0000-00003B5E0000}"/>
    <cellStyle name="Output 10 2 5" xfId="23830" xr:uid="{00000000-0005-0000-0000-00003C5E0000}"/>
    <cellStyle name="Output 10 2 6" xfId="23831" xr:uid="{00000000-0005-0000-0000-00003D5E0000}"/>
    <cellStyle name="Output 10 2 7" xfId="23832" xr:uid="{00000000-0005-0000-0000-00003E5E0000}"/>
    <cellStyle name="Output 10 3" xfId="23833" xr:uid="{00000000-0005-0000-0000-00003F5E0000}"/>
    <cellStyle name="Output 10 4" xfId="23834" xr:uid="{00000000-0005-0000-0000-0000405E0000}"/>
    <cellStyle name="Output 10 5" xfId="23835" xr:uid="{00000000-0005-0000-0000-0000415E0000}"/>
    <cellStyle name="Output 10 6" xfId="23836" xr:uid="{00000000-0005-0000-0000-0000425E0000}"/>
    <cellStyle name="Output 10 7" xfId="23837" xr:uid="{00000000-0005-0000-0000-0000435E0000}"/>
    <cellStyle name="Output 10 8" xfId="23838" xr:uid="{00000000-0005-0000-0000-0000445E0000}"/>
    <cellStyle name="Output 10 9" xfId="23839" xr:uid="{00000000-0005-0000-0000-0000455E0000}"/>
    <cellStyle name="Output 11" xfId="23840" xr:uid="{00000000-0005-0000-0000-0000465E0000}"/>
    <cellStyle name="Output 11 10" xfId="23841" xr:uid="{00000000-0005-0000-0000-0000475E0000}"/>
    <cellStyle name="Output 11 11" xfId="23842" xr:uid="{00000000-0005-0000-0000-0000485E0000}"/>
    <cellStyle name="Output 11 12" xfId="23843" xr:uid="{00000000-0005-0000-0000-0000495E0000}"/>
    <cellStyle name="Output 11 13" xfId="23844" xr:uid="{00000000-0005-0000-0000-00004A5E0000}"/>
    <cellStyle name="Output 11 14" xfId="23845" xr:uid="{00000000-0005-0000-0000-00004B5E0000}"/>
    <cellStyle name="Output 11 15" xfId="23846" xr:uid="{00000000-0005-0000-0000-00004C5E0000}"/>
    <cellStyle name="Output 11 2" xfId="23847" xr:uid="{00000000-0005-0000-0000-00004D5E0000}"/>
    <cellStyle name="Output 11 2 2" xfId="23848" xr:uid="{00000000-0005-0000-0000-00004E5E0000}"/>
    <cellStyle name="Output 11 2 3" xfId="23849" xr:uid="{00000000-0005-0000-0000-00004F5E0000}"/>
    <cellStyle name="Output 11 2 4" xfId="23850" xr:uid="{00000000-0005-0000-0000-0000505E0000}"/>
    <cellStyle name="Output 11 2 5" xfId="23851" xr:uid="{00000000-0005-0000-0000-0000515E0000}"/>
    <cellStyle name="Output 11 2 6" xfId="23852" xr:uid="{00000000-0005-0000-0000-0000525E0000}"/>
    <cellStyle name="Output 11 2 7" xfId="23853" xr:uid="{00000000-0005-0000-0000-0000535E0000}"/>
    <cellStyle name="Output 11 3" xfId="23854" xr:uid="{00000000-0005-0000-0000-0000545E0000}"/>
    <cellStyle name="Output 11 4" xfId="23855" xr:uid="{00000000-0005-0000-0000-0000555E0000}"/>
    <cellStyle name="Output 11 5" xfId="23856" xr:uid="{00000000-0005-0000-0000-0000565E0000}"/>
    <cellStyle name="Output 11 6" xfId="23857" xr:uid="{00000000-0005-0000-0000-0000575E0000}"/>
    <cellStyle name="Output 11 7" xfId="23858" xr:uid="{00000000-0005-0000-0000-0000585E0000}"/>
    <cellStyle name="Output 11 8" xfId="23859" xr:uid="{00000000-0005-0000-0000-0000595E0000}"/>
    <cellStyle name="Output 11 9" xfId="23860" xr:uid="{00000000-0005-0000-0000-00005A5E0000}"/>
    <cellStyle name="Output 12" xfId="23861" xr:uid="{00000000-0005-0000-0000-00005B5E0000}"/>
    <cellStyle name="Output 12 10" xfId="23862" xr:uid="{00000000-0005-0000-0000-00005C5E0000}"/>
    <cellStyle name="Output 12 11" xfId="23863" xr:uid="{00000000-0005-0000-0000-00005D5E0000}"/>
    <cellStyle name="Output 12 12" xfId="23864" xr:uid="{00000000-0005-0000-0000-00005E5E0000}"/>
    <cellStyle name="Output 12 13" xfId="23865" xr:uid="{00000000-0005-0000-0000-00005F5E0000}"/>
    <cellStyle name="Output 12 14" xfId="23866" xr:uid="{00000000-0005-0000-0000-0000605E0000}"/>
    <cellStyle name="Output 12 15" xfId="23867" xr:uid="{00000000-0005-0000-0000-0000615E0000}"/>
    <cellStyle name="Output 12 2" xfId="23868" xr:uid="{00000000-0005-0000-0000-0000625E0000}"/>
    <cellStyle name="Output 12 2 2" xfId="23869" xr:uid="{00000000-0005-0000-0000-0000635E0000}"/>
    <cellStyle name="Output 12 2 3" xfId="23870" xr:uid="{00000000-0005-0000-0000-0000645E0000}"/>
    <cellStyle name="Output 12 2 4" xfId="23871" xr:uid="{00000000-0005-0000-0000-0000655E0000}"/>
    <cellStyle name="Output 12 2 5" xfId="23872" xr:uid="{00000000-0005-0000-0000-0000665E0000}"/>
    <cellStyle name="Output 12 2 6" xfId="23873" xr:uid="{00000000-0005-0000-0000-0000675E0000}"/>
    <cellStyle name="Output 12 2 7" xfId="23874" xr:uid="{00000000-0005-0000-0000-0000685E0000}"/>
    <cellStyle name="Output 12 3" xfId="23875" xr:uid="{00000000-0005-0000-0000-0000695E0000}"/>
    <cellStyle name="Output 12 4" xfId="23876" xr:uid="{00000000-0005-0000-0000-00006A5E0000}"/>
    <cellStyle name="Output 12 5" xfId="23877" xr:uid="{00000000-0005-0000-0000-00006B5E0000}"/>
    <cellStyle name="Output 12 6" xfId="23878" xr:uid="{00000000-0005-0000-0000-00006C5E0000}"/>
    <cellStyle name="Output 12 7" xfId="23879" xr:uid="{00000000-0005-0000-0000-00006D5E0000}"/>
    <cellStyle name="Output 12 8" xfId="23880" xr:uid="{00000000-0005-0000-0000-00006E5E0000}"/>
    <cellStyle name="Output 12 9" xfId="23881" xr:uid="{00000000-0005-0000-0000-00006F5E0000}"/>
    <cellStyle name="Output 13" xfId="23882" xr:uid="{00000000-0005-0000-0000-0000705E0000}"/>
    <cellStyle name="Output 13 10" xfId="23883" xr:uid="{00000000-0005-0000-0000-0000715E0000}"/>
    <cellStyle name="Output 13 11" xfId="23884" xr:uid="{00000000-0005-0000-0000-0000725E0000}"/>
    <cellStyle name="Output 13 12" xfId="23885" xr:uid="{00000000-0005-0000-0000-0000735E0000}"/>
    <cellStyle name="Output 13 13" xfId="23886" xr:uid="{00000000-0005-0000-0000-0000745E0000}"/>
    <cellStyle name="Output 13 14" xfId="23887" xr:uid="{00000000-0005-0000-0000-0000755E0000}"/>
    <cellStyle name="Output 13 15" xfId="23888" xr:uid="{00000000-0005-0000-0000-0000765E0000}"/>
    <cellStyle name="Output 13 2" xfId="23889" xr:uid="{00000000-0005-0000-0000-0000775E0000}"/>
    <cellStyle name="Output 13 2 2" xfId="23890" xr:uid="{00000000-0005-0000-0000-0000785E0000}"/>
    <cellStyle name="Output 13 2 3" xfId="23891" xr:uid="{00000000-0005-0000-0000-0000795E0000}"/>
    <cellStyle name="Output 13 2 4" xfId="23892" xr:uid="{00000000-0005-0000-0000-00007A5E0000}"/>
    <cellStyle name="Output 13 2 5" xfId="23893" xr:uid="{00000000-0005-0000-0000-00007B5E0000}"/>
    <cellStyle name="Output 13 2 6" xfId="23894" xr:uid="{00000000-0005-0000-0000-00007C5E0000}"/>
    <cellStyle name="Output 13 2 7" xfId="23895" xr:uid="{00000000-0005-0000-0000-00007D5E0000}"/>
    <cellStyle name="Output 13 3" xfId="23896" xr:uid="{00000000-0005-0000-0000-00007E5E0000}"/>
    <cellStyle name="Output 13 4" xfId="23897" xr:uid="{00000000-0005-0000-0000-00007F5E0000}"/>
    <cellStyle name="Output 13 5" xfId="23898" xr:uid="{00000000-0005-0000-0000-0000805E0000}"/>
    <cellStyle name="Output 13 6" xfId="23899" xr:uid="{00000000-0005-0000-0000-0000815E0000}"/>
    <cellStyle name="Output 13 7" xfId="23900" xr:uid="{00000000-0005-0000-0000-0000825E0000}"/>
    <cellStyle name="Output 13 8" xfId="23901" xr:uid="{00000000-0005-0000-0000-0000835E0000}"/>
    <cellStyle name="Output 13 9" xfId="23902" xr:uid="{00000000-0005-0000-0000-0000845E0000}"/>
    <cellStyle name="Output 14" xfId="23903" xr:uid="{00000000-0005-0000-0000-0000855E0000}"/>
    <cellStyle name="Output 14 10" xfId="23904" xr:uid="{00000000-0005-0000-0000-0000865E0000}"/>
    <cellStyle name="Output 14 11" xfId="23905" xr:uid="{00000000-0005-0000-0000-0000875E0000}"/>
    <cellStyle name="Output 14 12" xfId="23906" xr:uid="{00000000-0005-0000-0000-0000885E0000}"/>
    <cellStyle name="Output 14 13" xfId="23907" xr:uid="{00000000-0005-0000-0000-0000895E0000}"/>
    <cellStyle name="Output 14 14" xfId="23908" xr:uid="{00000000-0005-0000-0000-00008A5E0000}"/>
    <cellStyle name="Output 14 15" xfId="23909" xr:uid="{00000000-0005-0000-0000-00008B5E0000}"/>
    <cellStyle name="Output 14 2" xfId="23910" xr:uid="{00000000-0005-0000-0000-00008C5E0000}"/>
    <cellStyle name="Output 14 2 2" xfId="23911" xr:uid="{00000000-0005-0000-0000-00008D5E0000}"/>
    <cellStyle name="Output 14 2 3" xfId="23912" xr:uid="{00000000-0005-0000-0000-00008E5E0000}"/>
    <cellStyle name="Output 14 2 4" xfId="23913" xr:uid="{00000000-0005-0000-0000-00008F5E0000}"/>
    <cellStyle name="Output 14 2 5" xfId="23914" xr:uid="{00000000-0005-0000-0000-0000905E0000}"/>
    <cellStyle name="Output 14 2 6" xfId="23915" xr:uid="{00000000-0005-0000-0000-0000915E0000}"/>
    <cellStyle name="Output 14 2 7" xfId="23916" xr:uid="{00000000-0005-0000-0000-0000925E0000}"/>
    <cellStyle name="Output 14 3" xfId="23917" xr:uid="{00000000-0005-0000-0000-0000935E0000}"/>
    <cellStyle name="Output 14 4" xfId="23918" xr:uid="{00000000-0005-0000-0000-0000945E0000}"/>
    <cellStyle name="Output 14 5" xfId="23919" xr:uid="{00000000-0005-0000-0000-0000955E0000}"/>
    <cellStyle name="Output 14 6" xfId="23920" xr:uid="{00000000-0005-0000-0000-0000965E0000}"/>
    <cellStyle name="Output 14 7" xfId="23921" xr:uid="{00000000-0005-0000-0000-0000975E0000}"/>
    <cellStyle name="Output 14 8" xfId="23922" xr:uid="{00000000-0005-0000-0000-0000985E0000}"/>
    <cellStyle name="Output 14 9" xfId="23923" xr:uid="{00000000-0005-0000-0000-0000995E0000}"/>
    <cellStyle name="Output 15" xfId="23924" xr:uid="{00000000-0005-0000-0000-00009A5E0000}"/>
    <cellStyle name="Output 15 10" xfId="23925" xr:uid="{00000000-0005-0000-0000-00009B5E0000}"/>
    <cellStyle name="Output 15 11" xfId="23926" xr:uid="{00000000-0005-0000-0000-00009C5E0000}"/>
    <cellStyle name="Output 15 12" xfId="23927" xr:uid="{00000000-0005-0000-0000-00009D5E0000}"/>
    <cellStyle name="Output 15 13" xfId="23928" xr:uid="{00000000-0005-0000-0000-00009E5E0000}"/>
    <cellStyle name="Output 15 14" xfId="23929" xr:uid="{00000000-0005-0000-0000-00009F5E0000}"/>
    <cellStyle name="Output 15 15" xfId="23930" xr:uid="{00000000-0005-0000-0000-0000A05E0000}"/>
    <cellStyle name="Output 15 2" xfId="23931" xr:uid="{00000000-0005-0000-0000-0000A15E0000}"/>
    <cellStyle name="Output 15 2 2" xfId="23932" xr:uid="{00000000-0005-0000-0000-0000A25E0000}"/>
    <cellStyle name="Output 15 2 3" xfId="23933" xr:uid="{00000000-0005-0000-0000-0000A35E0000}"/>
    <cellStyle name="Output 15 2 4" xfId="23934" xr:uid="{00000000-0005-0000-0000-0000A45E0000}"/>
    <cellStyle name="Output 15 2 5" xfId="23935" xr:uid="{00000000-0005-0000-0000-0000A55E0000}"/>
    <cellStyle name="Output 15 2 6" xfId="23936" xr:uid="{00000000-0005-0000-0000-0000A65E0000}"/>
    <cellStyle name="Output 15 2 7" xfId="23937" xr:uid="{00000000-0005-0000-0000-0000A75E0000}"/>
    <cellStyle name="Output 15 3" xfId="23938" xr:uid="{00000000-0005-0000-0000-0000A85E0000}"/>
    <cellStyle name="Output 15 4" xfId="23939" xr:uid="{00000000-0005-0000-0000-0000A95E0000}"/>
    <cellStyle name="Output 15 5" xfId="23940" xr:uid="{00000000-0005-0000-0000-0000AA5E0000}"/>
    <cellStyle name="Output 15 6" xfId="23941" xr:uid="{00000000-0005-0000-0000-0000AB5E0000}"/>
    <cellStyle name="Output 15 7" xfId="23942" xr:uid="{00000000-0005-0000-0000-0000AC5E0000}"/>
    <cellStyle name="Output 15 8" xfId="23943" xr:uid="{00000000-0005-0000-0000-0000AD5E0000}"/>
    <cellStyle name="Output 15 9" xfId="23944" xr:uid="{00000000-0005-0000-0000-0000AE5E0000}"/>
    <cellStyle name="Output 16" xfId="23945" xr:uid="{00000000-0005-0000-0000-0000AF5E0000}"/>
    <cellStyle name="Output 16 10" xfId="23946" xr:uid="{00000000-0005-0000-0000-0000B05E0000}"/>
    <cellStyle name="Output 16 11" xfId="23947" xr:uid="{00000000-0005-0000-0000-0000B15E0000}"/>
    <cellStyle name="Output 16 12" xfId="23948" xr:uid="{00000000-0005-0000-0000-0000B25E0000}"/>
    <cellStyle name="Output 16 13" xfId="23949" xr:uid="{00000000-0005-0000-0000-0000B35E0000}"/>
    <cellStyle name="Output 16 14" xfId="23950" xr:uid="{00000000-0005-0000-0000-0000B45E0000}"/>
    <cellStyle name="Output 16 15" xfId="23951" xr:uid="{00000000-0005-0000-0000-0000B55E0000}"/>
    <cellStyle name="Output 16 2" xfId="23952" xr:uid="{00000000-0005-0000-0000-0000B65E0000}"/>
    <cellStyle name="Output 16 2 2" xfId="23953" xr:uid="{00000000-0005-0000-0000-0000B75E0000}"/>
    <cellStyle name="Output 16 2 3" xfId="23954" xr:uid="{00000000-0005-0000-0000-0000B85E0000}"/>
    <cellStyle name="Output 16 2 4" xfId="23955" xr:uid="{00000000-0005-0000-0000-0000B95E0000}"/>
    <cellStyle name="Output 16 2 5" xfId="23956" xr:uid="{00000000-0005-0000-0000-0000BA5E0000}"/>
    <cellStyle name="Output 16 2 6" xfId="23957" xr:uid="{00000000-0005-0000-0000-0000BB5E0000}"/>
    <cellStyle name="Output 16 2 7" xfId="23958" xr:uid="{00000000-0005-0000-0000-0000BC5E0000}"/>
    <cellStyle name="Output 16 3" xfId="23959" xr:uid="{00000000-0005-0000-0000-0000BD5E0000}"/>
    <cellStyle name="Output 16 4" xfId="23960" xr:uid="{00000000-0005-0000-0000-0000BE5E0000}"/>
    <cellStyle name="Output 16 5" xfId="23961" xr:uid="{00000000-0005-0000-0000-0000BF5E0000}"/>
    <cellStyle name="Output 16 6" xfId="23962" xr:uid="{00000000-0005-0000-0000-0000C05E0000}"/>
    <cellStyle name="Output 16 7" xfId="23963" xr:uid="{00000000-0005-0000-0000-0000C15E0000}"/>
    <cellStyle name="Output 16 8" xfId="23964" xr:uid="{00000000-0005-0000-0000-0000C25E0000}"/>
    <cellStyle name="Output 16 9" xfId="23965" xr:uid="{00000000-0005-0000-0000-0000C35E0000}"/>
    <cellStyle name="Output 17" xfId="23966" xr:uid="{00000000-0005-0000-0000-0000C45E0000}"/>
    <cellStyle name="Output 17 10" xfId="23967" xr:uid="{00000000-0005-0000-0000-0000C55E0000}"/>
    <cellStyle name="Output 17 11" xfId="23968" xr:uid="{00000000-0005-0000-0000-0000C65E0000}"/>
    <cellStyle name="Output 17 12" xfId="23969" xr:uid="{00000000-0005-0000-0000-0000C75E0000}"/>
    <cellStyle name="Output 17 13" xfId="23970" xr:uid="{00000000-0005-0000-0000-0000C85E0000}"/>
    <cellStyle name="Output 17 14" xfId="23971" xr:uid="{00000000-0005-0000-0000-0000C95E0000}"/>
    <cellStyle name="Output 17 15" xfId="23972" xr:uid="{00000000-0005-0000-0000-0000CA5E0000}"/>
    <cellStyle name="Output 17 2" xfId="23973" xr:uid="{00000000-0005-0000-0000-0000CB5E0000}"/>
    <cellStyle name="Output 17 2 2" xfId="23974" xr:uid="{00000000-0005-0000-0000-0000CC5E0000}"/>
    <cellStyle name="Output 17 2 3" xfId="23975" xr:uid="{00000000-0005-0000-0000-0000CD5E0000}"/>
    <cellStyle name="Output 17 2 4" xfId="23976" xr:uid="{00000000-0005-0000-0000-0000CE5E0000}"/>
    <cellStyle name="Output 17 2 5" xfId="23977" xr:uid="{00000000-0005-0000-0000-0000CF5E0000}"/>
    <cellStyle name="Output 17 2 6" xfId="23978" xr:uid="{00000000-0005-0000-0000-0000D05E0000}"/>
    <cellStyle name="Output 17 2 7" xfId="23979" xr:uid="{00000000-0005-0000-0000-0000D15E0000}"/>
    <cellStyle name="Output 17 3" xfId="23980" xr:uid="{00000000-0005-0000-0000-0000D25E0000}"/>
    <cellStyle name="Output 17 4" xfId="23981" xr:uid="{00000000-0005-0000-0000-0000D35E0000}"/>
    <cellStyle name="Output 17 5" xfId="23982" xr:uid="{00000000-0005-0000-0000-0000D45E0000}"/>
    <cellStyle name="Output 17 6" xfId="23983" xr:uid="{00000000-0005-0000-0000-0000D55E0000}"/>
    <cellStyle name="Output 17 7" xfId="23984" xr:uid="{00000000-0005-0000-0000-0000D65E0000}"/>
    <cellStyle name="Output 17 8" xfId="23985" xr:uid="{00000000-0005-0000-0000-0000D75E0000}"/>
    <cellStyle name="Output 17 9" xfId="23986" xr:uid="{00000000-0005-0000-0000-0000D85E0000}"/>
    <cellStyle name="Output 18" xfId="23987" xr:uid="{00000000-0005-0000-0000-0000D95E0000}"/>
    <cellStyle name="Output 18 10" xfId="23988" xr:uid="{00000000-0005-0000-0000-0000DA5E0000}"/>
    <cellStyle name="Output 18 11" xfId="23989" xr:uid="{00000000-0005-0000-0000-0000DB5E0000}"/>
    <cellStyle name="Output 18 12" xfId="23990" xr:uid="{00000000-0005-0000-0000-0000DC5E0000}"/>
    <cellStyle name="Output 18 13" xfId="23991" xr:uid="{00000000-0005-0000-0000-0000DD5E0000}"/>
    <cellStyle name="Output 18 14" xfId="23992" xr:uid="{00000000-0005-0000-0000-0000DE5E0000}"/>
    <cellStyle name="Output 18 15" xfId="23993" xr:uid="{00000000-0005-0000-0000-0000DF5E0000}"/>
    <cellStyle name="Output 18 2" xfId="23994" xr:uid="{00000000-0005-0000-0000-0000E05E0000}"/>
    <cellStyle name="Output 18 2 2" xfId="23995" xr:uid="{00000000-0005-0000-0000-0000E15E0000}"/>
    <cellStyle name="Output 18 2 3" xfId="23996" xr:uid="{00000000-0005-0000-0000-0000E25E0000}"/>
    <cellStyle name="Output 18 2 4" xfId="23997" xr:uid="{00000000-0005-0000-0000-0000E35E0000}"/>
    <cellStyle name="Output 18 2 5" xfId="23998" xr:uid="{00000000-0005-0000-0000-0000E45E0000}"/>
    <cellStyle name="Output 18 2 6" xfId="23999" xr:uid="{00000000-0005-0000-0000-0000E55E0000}"/>
    <cellStyle name="Output 18 2 7" xfId="24000" xr:uid="{00000000-0005-0000-0000-0000E65E0000}"/>
    <cellStyle name="Output 18 3" xfId="24001" xr:uid="{00000000-0005-0000-0000-0000E75E0000}"/>
    <cellStyle name="Output 18 4" xfId="24002" xr:uid="{00000000-0005-0000-0000-0000E85E0000}"/>
    <cellStyle name="Output 18 5" xfId="24003" xr:uid="{00000000-0005-0000-0000-0000E95E0000}"/>
    <cellStyle name="Output 18 6" xfId="24004" xr:uid="{00000000-0005-0000-0000-0000EA5E0000}"/>
    <cellStyle name="Output 18 7" xfId="24005" xr:uid="{00000000-0005-0000-0000-0000EB5E0000}"/>
    <cellStyle name="Output 18 8" xfId="24006" xr:uid="{00000000-0005-0000-0000-0000EC5E0000}"/>
    <cellStyle name="Output 18 9" xfId="24007" xr:uid="{00000000-0005-0000-0000-0000ED5E0000}"/>
    <cellStyle name="Output 19" xfId="24008" xr:uid="{00000000-0005-0000-0000-0000EE5E0000}"/>
    <cellStyle name="Output 19 10" xfId="24009" xr:uid="{00000000-0005-0000-0000-0000EF5E0000}"/>
    <cellStyle name="Output 19 11" xfId="24010" xr:uid="{00000000-0005-0000-0000-0000F05E0000}"/>
    <cellStyle name="Output 19 12" xfId="24011" xr:uid="{00000000-0005-0000-0000-0000F15E0000}"/>
    <cellStyle name="Output 19 13" xfId="24012" xr:uid="{00000000-0005-0000-0000-0000F25E0000}"/>
    <cellStyle name="Output 19 14" xfId="24013" xr:uid="{00000000-0005-0000-0000-0000F35E0000}"/>
    <cellStyle name="Output 19 15" xfId="24014" xr:uid="{00000000-0005-0000-0000-0000F45E0000}"/>
    <cellStyle name="Output 19 2" xfId="24015" xr:uid="{00000000-0005-0000-0000-0000F55E0000}"/>
    <cellStyle name="Output 19 2 2" xfId="24016" xr:uid="{00000000-0005-0000-0000-0000F65E0000}"/>
    <cellStyle name="Output 19 2 3" xfId="24017" xr:uid="{00000000-0005-0000-0000-0000F75E0000}"/>
    <cellStyle name="Output 19 2 4" xfId="24018" xr:uid="{00000000-0005-0000-0000-0000F85E0000}"/>
    <cellStyle name="Output 19 2 5" xfId="24019" xr:uid="{00000000-0005-0000-0000-0000F95E0000}"/>
    <cellStyle name="Output 19 2 6" xfId="24020" xr:uid="{00000000-0005-0000-0000-0000FA5E0000}"/>
    <cellStyle name="Output 19 2 7" xfId="24021" xr:uid="{00000000-0005-0000-0000-0000FB5E0000}"/>
    <cellStyle name="Output 19 3" xfId="24022" xr:uid="{00000000-0005-0000-0000-0000FC5E0000}"/>
    <cellStyle name="Output 19 4" xfId="24023" xr:uid="{00000000-0005-0000-0000-0000FD5E0000}"/>
    <cellStyle name="Output 19 5" xfId="24024" xr:uid="{00000000-0005-0000-0000-0000FE5E0000}"/>
    <cellStyle name="Output 19 6" xfId="24025" xr:uid="{00000000-0005-0000-0000-0000FF5E0000}"/>
    <cellStyle name="Output 19 7" xfId="24026" xr:uid="{00000000-0005-0000-0000-0000005F0000}"/>
    <cellStyle name="Output 19 8" xfId="24027" xr:uid="{00000000-0005-0000-0000-0000015F0000}"/>
    <cellStyle name="Output 19 9" xfId="24028" xr:uid="{00000000-0005-0000-0000-0000025F0000}"/>
    <cellStyle name="Output 2" xfId="24029" xr:uid="{00000000-0005-0000-0000-0000035F0000}"/>
    <cellStyle name="Output 2 10" xfId="24030" xr:uid="{00000000-0005-0000-0000-0000045F0000}"/>
    <cellStyle name="Output 2 11" xfId="24031" xr:uid="{00000000-0005-0000-0000-0000055F0000}"/>
    <cellStyle name="Output 2 11 2" xfId="24032" xr:uid="{00000000-0005-0000-0000-0000065F0000}"/>
    <cellStyle name="Output 2 12" xfId="24033" xr:uid="{00000000-0005-0000-0000-0000075F0000}"/>
    <cellStyle name="Output 2 12 2" xfId="24034" xr:uid="{00000000-0005-0000-0000-0000085F0000}"/>
    <cellStyle name="Output 2 13" xfId="24035" xr:uid="{00000000-0005-0000-0000-0000095F0000}"/>
    <cellStyle name="Output 2 13 2" xfId="24036" xr:uid="{00000000-0005-0000-0000-00000A5F0000}"/>
    <cellStyle name="Output 2 14" xfId="24037" xr:uid="{00000000-0005-0000-0000-00000B5F0000}"/>
    <cellStyle name="Output 2 15" xfId="24038" xr:uid="{00000000-0005-0000-0000-00000C5F0000}"/>
    <cellStyle name="Output 2 2" xfId="24039" xr:uid="{00000000-0005-0000-0000-00000D5F0000}"/>
    <cellStyle name="Output 2 2 2" xfId="24040" xr:uid="{00000000-0005-0000-0000-00000E5F0000}"/>
    <cellStyle name="Output 2 2 2 2" xfId="24041" xr:uid="{00000000-0005-0000-0000-00000F5F0000}"/>
    <cellStyle name="Output 2 2 2 3" xfId="24042" xr:uid="{00000000-0005-0000-0000-0000105F0000}"/>
    <cellStyle name="Output 2 2 2 4" xfId="24043" xr:uid="{00000000-0005-0000-0000-0000115F0000}"/>
    <cellStyle name="Output 2 2 2 5" xfId="24044" xr:uid="{00000000-0005-0000-0000-0000125F0000}"/>
    <cellStyle name="Output 2 2 2 6" xfId="24045" xr:uid="{00000000-0005-0000-0000-0000135F0000}"/>
    <cellStyle name="Output 2 2 2 7" xfId="24046" xr:uid="{00000000-0005-0000-0000-0000145F0000}"/>
    <cellStyle name="Output 2 2 3" xfId="24047" xr:uid="{00000000-0005-0000-0000-0000155F0000}"/>
    <cellStyle name="Output 2 2 4" xfId="24048" xr:uid="{00000000-0005-0000-0000-0000165F0000}"/>
    <cellStyle name="Output 2 2 5" xfId="24049" xr:uid="{00000000-0005-0000-0000-0000175F0000}"/>
    <cellStyle name="Output 2 2 6" xfId="24050" xr:uid="{00000000-0005-0000-0000-0000185F0000}"/>
    <cellStyle name="Output 2 2 7" xfId="24051" xr:uid="{00000000-0005-0000-0000-0000195F0000}"/>
    <cellStyle name="Output 2 3" xfId="24052" xr:uid="{00000000-0005-0000-0000-00001A5F0000}"/>
    <cellStyle name="Output 2 3 2" xfId="24053" xr:uid="{00000000-0005-0000-0000-00001B5F0000}"/>
    <cellStyle name="Output 2 3 2 2" xfId="24054" xr:uid="{00000000-0005-0000-0000-00001C5F0000}"/>
    <cellStyle name="Output 2 3 2 3" xfId="24055" xr:uid="{00000000-0005-0000-0000-00001D5F0000}"/>
    <cellStyle name="Output 2 3 2 4" xfId="24056" xr:uid="{00000000-0005-0000-0000-00001E5F0000}"/>
    <cellStyle name="Output 2 3 2 5" xfId="24057" xr:uid="{00000000-0005-0000-0000-00001F5F0000}"/>
    <cellStyle name="Output 2 3 2 6" xfId="24058" xr:uid="{00000000-0005-0000-0000-0000205F0000}"/>
    <cellStyle name="Output 2 3 2 7" xfId="24059" xr:uid="{00000000-0005-0000-0000-0000215F0000}"/>
    <cellStyle name="Output 2 3 3" xfId="24060" xr:uid="{00000000-0005-0000-0000-0000225F0000}"/>
    <cellStyle name="Output 2 3 4" xfId="24061" xr:uid="{00000000-0005-0000-0000-0000235F0000}"/>
    <cellStyle name="Output 2 3 5" xfId="24062" xr:uid="{00000000-0005-0000-0000-0000245F0000}"/>
    <cellStyle name="Output 2 3 6" xfId="24063" xr:uid="{00000000-0005-0000-0000-0000255F0000}"/>
    <cellStyle name="Output 2 3 7" xfId="24064" xr:uid="{00000000-0005-0000-0000-0000265F0000}"/>
    <cellStyle name="Output 2 4" xfId="24065" xr:uid="{00000000-0005-0000-0000-0000275F0000}"/>
    <cellStyle name="Output 2 4 2" xfId="24066" xr:uid="{00000000-0005-0000-0000-0000285F0000}"/>
    <cellStyle name="Output 2 4 2 2" xfId="24067" xr:uid="{00000000-0005-0000-0000-0000295F0000}"/>
    <cellStyle name="Output 2 4 2 3" xfId="24068" xr:uid="{00000000-0005-0000-0000-00002A5F0000}"/>
    <cellStyle name="Output 2 4 2 4" xfId="24069" xr:uid="{00000000-0005-0000-0000-00002B5F0000}"/>
    <cellStyle name="Output 2 4 2 5" xfId="24070" xr:uid="{00000000-0005-0000-0000-00002C5F0000}"/>
    <cellStyle name="Output 2 4 2 6" xfId="24071" xr:uid="{00000000-0005-0000-0000-00002D5F0000}"/>
    <cellStyle name="Output 2 4 2 7" xfId="24072" xr:uid="{00000000-0005-0000-0000-00002E5F0000}"/>
    <cellStyle name="Output 2 4 3" xfId="24073" xr:uid="{00000000-0005-0000-0000-00002F5F0000}"/>
    <cellStyle name="Output 2 4 4" xfId="24074" xr:uid="{00000000-0005-0000-0000-0000305F0000}"/>
    <cellStyle name="Output 2 4 5" xfId="24075" xr:uid="{00000000-0005-0000-0000-0000315F0000}"/>
    <cellStyle name="Output 2 4 6" xfId="24076" xr:uid="{00000000-0005-0000-0000-0000325F0000}"/>
    <cellStyle name="Output 2 4 7" xfId="24077" xr:uid="{00000000-0005-0000-0000-0000335F0000}"/>
    <cellStyle name="Output 2 5" xfId="24078" xr:uid="{00000000-0005-0000-0000-0000345F0000}"/>
    <cellStyle name="Output 2 5 2" xfId="24079" xr:uid="{00000000-0005-0000-0000-0000355F0000}"/>
    <cellStyle name="Output 2 5 2 2" xfId="24080" xr:uid="{00000000-0005-0000-0000-0000365F0000}"/>
    <cellStyle name="Output 2 5 2 3" xfId="24081" xr:uid="{00000000-0005-0000-0000-0000375F0000}"/>
    <cellStyle name="Output 2 5 2 4" xfId="24082" xr:uid="{00000000-0005-0000-0000-0000385F0000}"/>
    <cellStyle name="Output 2 5 2 5" xfId="24083" xr:uid="{00000000-0005-0000-0000-0000395F0000}"/>
    <cellStyle name="Output 2 5 2 6" xfId="24084" xr:uid="{00000000-0005-0000-0000-00003A5F0000}"/>
    <cellStyle name="Output 2 5 2 7" xfId="24085" xr:uid="{00000000-0005-0000-0000-00003B5F0000}"/>
    <cellStyle name="Output 2 5 3" xfId="24086" xr:uid="{00000000-0005-0000-0000-00003C5F0000}"/>
    <cellStyle name="Output 2 5 4" xfId="24087" xr:uid="{00000000-0005-0000-0000-00003D5F0000}"/>
    <cellStyle name="Output 2 5 5" xfId="24088" xr:uid="{00000000-0005-0000-0000-00003E5F0000}"/>
    <cellStyle name="Output 2 5 6" xfId="24089" xr:uid="{00000000-0005-0000-0000-00003F5F0000}"/>
    <cellStyle name="Output 2 5 7" xfId="24090" xr:uid="{00000000-0005-0000-0000-0000405F0000}"/>
    <cellStyle name="Output 2 6" xfId="24091" xr:uid="{00000000-0005-0000-0000-0000415F0000}"/>
    <cellStyle name="Output 2 6 2" xfId="24092" xr:uid="{00000000-0005-0000-0000-0000425F0000}"/>
    <cellStyle name="Output 2 6 2 2" xfId="24093" xr:uid="{00000000-0005-0000-0000-0000435F0000}"/>
    <cellStyle name="Output 2 6 2 3" xfId="24094" xr:uid="{00000000-0005-0000-0000-0000445F0000}"/>
    <cellStyle name="Output 2 6 2 4" xfId="24095" xr:uid="{00000000-0005-0000-0000-0000455F0000}"/>
    <cellStyle name="Output 2 6 2 5" xfId="24096" xr:uid="{00000000-0005-0000-0000-0000465F0000}"/>
    <cellStyle name="Output 2 6 2 6" xfId="24097" xr:uid="{00000000-0005-0000-0000-0000475F0000}"/>
    <cellStyle name="Output 2 6 2 7" xfId="24098" xr:uid="{00000000-0005-0000-0000-0000485F0000}"/>
    <cellStyle name="Output 2 6 3" xfId="24099" xr:uid="{00000000-0005-0000-0000-0000495F0000}"/>
    <cellStyle name="Output 2 6 4" xfId="24100" xr:uid="{00000000-0005-0000-0000-00004A5F0000}"/>
    <cellStyle name="Output 2 6 5" xfId="24101" xr:uid="{00000000-0005-0000-0000-00004B5F0000}"/>
    <cellStyle name="Output 2 6 6" xfId="24102" xr:uid="{00000000-0005-0000-0000-00004C5F0000}"/>
    <cellStyle name="Output 2 6 7" xfId="24103" xr:uid="{00000000-0005-0000-0000-00004D5F0000}"/>
    <cellStyle name="Output 2 7" xfId="24104" xr:uid="{00000000-0005-0000-0000-00004E5F0000}"/>
    <cellStyle name="Output 2 7 2" xfId="24105" xr:uid="{00000000-0005-0000-0000-00004F5F0000}"/>
    <cellStyle name="Output 2 7 2 2" xfId="24106" xr:uid="{00000000-0005-0000-0000-0000505F0000}"/>
    <cellStyle name="Output 2 7 2 3" xfId="24107" xr:uid="{00000000-0005-0000-0000-0000515F0000}"/>
    <cellStyle name="Output 2 7 2 4" xfId="24108" xr:uid="{00000000-0005-0000-0000-0000525F0000}"/>
    <cellStyle name="Output 2 7 2 5" xfId="24109" xr:uid="{00000000-0005-0000-0000-0000535F0000}"/>
    <cellStyle name="Output 2 7 2 6" xfId="24110" xr:uid="{00000000-0005-0000-0000-0000545F0000}"/>
    <cellStyle name="Output 2 7 2 7" xfId="24111" xr:uid="{00000000-0005-0000-0000-0000555F0000}"/>
    <cellStyle name="Output 2 7 3" xfId="24112" xr:uid="{00000000-0005-0000-0000-0000565F0000}"/>
    <cellStyle name="Output 2 7 4" xfId="24113" xr:uid="{00000000-0005-0000-0000-0000575F0000}"/>
    <cellStyle name="Output 2 7 5" xfId="24114" xr:uid="{00000000-0005-0000-0000-0000585F0000}"/>
    <cellStyle name="Output 2 7 6" xfId="24115" xr:uid="{00000000-0005-0000-0000-0000595F0000}"/>
    <cellStyle name="Output 2 7 7" xfId="24116" xr:uid="{00000000-0005-0000-0000-00005A5F0000}"/>
    <cellStyle name="Output 2 8" xfId="24117" xr:uid="{00000000-0005-0000-0000-00005B5F0000}"/>
    <cellStyle name="Output 2 8 2" xfId="24118" xr:uid="{00000000-0005-0000-0000-00005C5F0000}"/>
    <cellStyle name="Output 2 8 2 2" xfId="24119" xr:uid="{00000000-0005-0000-0000-00005D5F0000}"/>
    <cellStyle name="Output 2 8 2 3" xfId="24120" xr:uid="{00000000-0005-0000-0000-00005E5F0000}"/>
    <cellStyle name="Output 2 8 2 4" xfId="24121" xr:uid="{00000000-0005-0000-0000-00005F5F0000}"/>
    <cellStyle name="Output 2 8 2 5" xfId="24122" xr:uid="{00000000-0005-0000-0000-0000605F0000}"/>
    <cellStyle name="Output 2 8 2 6" xfId="24123" xr:uid="{00000000-0005-0000-0000-0000615F0000}"/>
    <cellStyle name="Output 2 8 2 7" xfId="24124" xr:uid="{00000000-0005-0000-0000-0000625F0000}"/>
    <cellStyle name="Output 2 8 3" xfId="24125" xr:uid="{00000000-0005-0000-0000-0000635F0000}"/>
    <cellStyle name="Output 2 8 4" xfId="24126" xr:uid="{00000000-0005-0000-0000-0000645F0000}"/>
    <cellStyle name="Output 2 8 5" xfId="24127" xr:uid="{00000000-0005-0000-0000-0000655F0000}"/>
    <cellStyle name="Output 2 8 6" xfId="24128" xr:uid="{00000000-0005-0000-0000-0000665F0000}"/>
    <cellStyle name="Output 2 8 7" xfId="24129" xr:uid="{00000000-0005-0000-0000-0000675F0000}"/>
    <cellStyle name="Output 2 9" xfId="24130" xr:uid="{00000000-0005-0000-0000-0000685F0000}"/>
    <cellStyle name="Output 2 9 2" xfId="24131" xr:uid="{00000000-0005-0000-0000-0000695F0000}"/>
    <cellStyle name="Output 2 9 3" xfId="24132" xr:uid="{00000000-0005-0000-0000-00006A5F0000}"/>
    <cellStyle name="Output 2 9 4" xfId="24133" xr:uid="{00000000-0005-0000-0000-00006B5F0000}"/>
    <cellStyle name="Output 2 9 5" xfId="24134" xr:uid="{00000000-0005-0000-0000-00006C5F0000}"/>
    <cellStyle name="Output 2 9 6" xfId="24135" xr:uid="{00000000-0005-0000-0000-00006D5F0000}"/>
    <cellStyle name="Output 2 9 7" xfId="24136" xr:uid="{00000000-0005-0000-0000-00006E5F0000}"/>
    <cellStyle name="Output 2 9 8" xfId="24137" xr:uid="{00000000-0005-0000-0000-00006F5F0000}"/>
    <cellStyle name="Output 20" xfId="24138" xr:uid="{00000000-0005-0000-0000-0000705F0000}"/>
    <cellStyle name="Output 20 10" xfId="24139" xr:uid="{00000000-0005-0000-0000-0000715F0000}"/>
    <cellStyle name="Output 20 11" xfId="24140" xr:uid="{00000000-0005-0000-0000-0000725F0000}"/>
    <cellStyle name="Output 20 12" xfId="24141" xr:uid="{00000000-0005-0000-0000-0000735F0000}"/>
    <cellStyle name="Output 20 13" xfId="24142" xr:uid="{00000000-0005-0000-0000-0000745F0000}"/>
    <cellStyle name="Output 20 14" xfId="24143" xr:uid="{00000000-0005-0000-0000-0000755F0000}"/>
    <cellStyle name="Output 20 15" xfId="24144" xr:uid="{00000000-0005-0000-0000-0000765F0000}"/>
    <cellStyle name="Output 20 2" xfId="24145" xr:uid="{00000000-0005-0000-0000-0000775F0000}"/>
    <cellStyle name="Output 20 2 2" xfId="24146" xr:uid="{00000000-0005-0000-0000-0000785F0000}"/>
    <cellStyle name="Output 20 2 3" xfId="24147" xr:uid="{00000000-0005-0000-0000-0000795F0000}"/>
    <cellStyle name="Output 20 2 4" xfId="24148" xr:uid="{00000000-0005-0000-0000-00007A5F0000}"/>
    <cellStyle name="Output 20 2 5" xfId="24149" xr:uid="{00000000-0005-0000-0000-00007B5F0000}"/>
    <cellStyle name="Output 20 2 6" xfId="24150" xr:uid="{00000000-0005-0000-0000-00007C5F0000}"/>
    <cellStyle name="Output 20 2 7" xfId="24151" xr:uid="{00000000-0005-0000-0000-00007D5F0000}"/>
    <cellStyle name="Output 20 3" xfId="24152" xr:uid="{00000000-0005-0000-0000-00007E5F0000}"/>
    <cellStyle name="Output 20 4" xfId="24153" xr:uid="{00000000-0005-0000-0000-00007F5F0000}"/>
    <cellStyle name="Output 20 5" xfId="24154" xr:uid="{00000000-0005-0000-0000-0000805F0000}"/>
    <cellStyle name="Output 20 6" xfId="24155" xr:uid="{00000000-0005-0000-0000-0000815F0000}"/>
    <cellStyle name="Output 20 7" xfId="24156" xr:uid="{00000000-0005-0000-0000-0000825F0000}"/>
    <cellStyle name="Output 20 8" xfId="24157" xr:uid="{00000000-0005-0000-0000-0000835F0000}"/>
    <cellStyle name="Output 20 9" xfId="24158" xr:uid="{00000000-0005-0000-0000-0000845F0000}"/>
    <cellStyle name="Output 21" xfId="24159" xr:uid="{00000000-0005-0000-0000-0000855F0000}"/>
    <cellStyle name="Output 21 10" xfId="24160" xr:uid="{00000000-0005-0000-0000-0000865F0000}"/>
    <cellStyle name="Output 21 11" xfId="24161" xr:uid="{00000000-0005-0000-0000-0000875F0000}"/>
    <cellStyle name="Output 21 12" xfId="24162" xr:uid="{00000000-0005-0000-0000-0000885F0000}"/>
    <cellStyle name="Output 21 13" xfId="24163" xr:uid="{00000000-0005-0000-0000-0000895F0000}"/>
    <cellStyle name="Output 21 14" xfId="24164" xr:uid="{00000000-0005-0000-0000-00008A5F0000}"/>
    <cellStyle name="Output 21 15" xfId="24165" xr:uid="{00000000-0005-0000-0000-00008B5F0000}"/>
    <cellStyle name="Output 21 2" xfId="24166" xr:uid="{00000000-0005-0000-0000-00008C5F0000}"/>
    <cellStyle name="Output 21 2 2" xfId="24167" xr:uid="{00000000-0005-0000-0000-00008D5F0000}"/>
    <cellStyle name="Output 21 2 3" xfId="24168" xr:uid="{00000000-0005-0000-0000-00008E5F0000}"/>
    <cellStyle name="Output 21 2 4" xfId="24169" xr:uid="{00000000-0005-0000-0000-00008F5F0000}"/>
    <cellStyle name="Output 21 2 5" xfId="24170" xr:uid="{00000000-0005-0000-0000-0000905F0000}"/>
    <cellStyle name="Output 21 2 6" xfId="24171" xr:uid="{00000000-0005-0000-0000-0000915F0000}"/>
    <cellStyle name="Output 21 2 7" xfId="24172" xr:uid="{00000000-0005-0000-0000-0000925F0000}"/>
    <cellStyle name="Output 21 3" xfId="24173" xr:uid="{00000000-0005-0000-0000-0000935F0000}"/>
    <cellStyle name="Output 21 4" xfId="24174" xr:uid="{00000000-0005-0000-0000-0000945F0000}"/>
    <cellStyle name="Output 21 5" xfId="24175" xr:uid="{00000000-0005-0000-0000-0000955F0000}"/>
    <cellStyle name="Output 21 6" xfId="24176" xr:uid="{00000000-0005-0000-0000-0000965F0000}"/>
    <cellStyle name="Output 21 7" xfId="24177" xr:uid="{00000000-0005-0000-0000-0000975F0000}"/>
    <cellStyle name="Output 21 8" xfId="24178" xr:uid="{00000000-0005-0000-0000-0000985F0000}"/>
    <cellStyle name="Output 21 9" xfId="24179" xr:uid="{00000000-0005-0000-0000-0000995F0000}"/>
    <cellStyle name="Output 22" xfId="24180" xr:uid="{00000000-0005-0000-0000-00009A5F0000}"/>
    <cellStyle name="Output 22 10" xfId="24181" xr:uid="{00000000-0005-0000-0000-00009B5F0000}"/>
    <cellStyle name="Output 22 11" xfId="24182" xr:uid="{00000000-0005-0000-0000-00009C5F0000}"/>
    <cellStyle name="Output 22 12" xfId="24183" xr:uid="{00000000-0005-0000-0000-00009D5F0000}"/>
    <cellStyle name="Output 22 13" xfId="24184" xr:uid="{00000000-0005-0000-0000-00009E5F0000}"/>
    <cellStyle name="Output 22 14" xfId="24185" xr:uid="{00000000-0005-0000-0000-00009F5F0000}"/>
    <cellStyle name="Output 22 15" xfId="24186" xr:uid="{00000000-0005-0000-0000-0000A05F0000}"/>
    <cellStyle name="Output 22 2" xfId="24187" xr:uid="{00000000-0005-0000-0000-0000A15F0000}"/>
    <cellStyle name="Output 22 2 2" xfId="24188" xr:uid="{00000000-0005-0000-0000-0000A25F0000}"/>
    <cellStyle name="Output 22 2 3" xfId="24189" xr:uid="{00000000-0005-0000-0000-0000A35F0000}"/>
    <cellStyle name="Output 22 2 4" xfId="24190" xr:uid="{00000000-0005-0000-0000-0000A45F0000}"/>
    <cellStyle name="Output 22 2 5" xfId="24191" xr:uid="{00000000-0005-0000-0000-0000A55F0000}"/>
    <cellStyle name="Output 22 2 6" xfId="24192" xr:uid="{00000000-0005-0000-0000-0000A65F0000}"/>
    <cellStyle name="Output 22 2 7" xfId="24193" xr:uid="{00000000-0005-0000-0000-0000A75F0000}"/>
    <cellStyle name="Output 22 3" xfId="24194" xr:uid="{00000000-0005-0000-0000-0000A85F0000}"/>
    <cellStyle name="Output 22 4" xfId="24195" xr:uid="{00000000-0005-0000-0000-0000A95F0000}"/>
    <cellStyle name="Output 22 5" xfId="24196" xr:uid="{00000000-0005-0000-0000-0000AA5F0000}"/>
    <cellStyle name="Output 22 6" xfId="24197" xr:uid="{00000000-0005-0000-0000-0000AB5F0000}"/>
    <cellStyle name="Output 22 7" xfId="24198" xr:uid="{00000000-0005-0000-0000-0000AC5F0000}"/>
    <cellStyle name="Output 22 8" xfId="24199" xr:uid="{00000000-0005-0000-0000-0000AD5F0000}"/>
    <cellStyle name="Output 22 9" xfId="24200" xr:uid="{00000000-0005-0000-0000-0000AE5F0000}"/>
    <cellStyle name="Output 23" xfId="24201" xr:uid="{00000000-0005-0000-0000-0000AF5F0000}"/>
    <cellStyle name="Output 23 10" xfId="24202" xr:uid="{00000000-0005-0000-0000-0000B05F0000}"/>
    <cellStyle name="Output 23 11" xfId="24203" xr:uid="{00000000-0005-0000-0000-0000B15F0000}"/>
    <cellStyle name="Output 23 12" xfId="24204" xr:uid="{00000000-0005-0000-0000-0000B25F0000}"/>
    <cellStyle name="Output 23 13" xfId="24205" xr:uid="{00000000-0005-0000-0000-0000B35F0000}"/>
    <cellStyle name="Output 23 14" xfId="24206" xr:uid="{00000000-0005-0000-0000-0000B45F0000}"/>
    <cellStyle name="Output 23 15" xfId="24207" xr:uid="{00000000-0005-0000-0000-0000B55F0000}"/>
    <cellStyle name="Output 23 2" xfId="24208" xr:uid="{00000000-0005-0000-0000-0000B65F0000}"/>
    <cellStyle name="Output 23 2 2" xfId="24209" xr:uid="{00000000-0005-0000-0000-0000B75F0000}"/>
    <cellStyle name="Output 23 2 3" xfId="24210" xr:uid="{00000000-0005-0000-0000-0000B85F0000}"/>
    <cellStyle name="Output 23 2 4" xfId="24211" xr:uid="{00000000-0005-0000-0000-0000B95F0000}"/>
    <cellStyle name="Output 23 2 5" xfId="24212" xr:uid="{00000000-0005-0000-0000-0000BA5F0000}"/>
    <cellStyle name="Output 23 2 6" xfId="24213" xr:uid="{00000000-0005-0000-0000-0000BB5F0000}"/>
    <cellStyle name="Output 23 2 7" xfId="24214" xr:uid="{00000000-0005-0000-0000-0000BC5F0000}"/>
    <cellStyle name="Output 23 3" xfId="24215" xr:uid="{00000000-0005-0000-0000-0000BD5F0000}"/>
    <cellStyle name="Output 23 4" xfId="24216" xr:uid="{00000000-0005-0000-0000-0000BE5F0000}"/>
    <cellStyle name="Output 23 5" xfId="24217" xr:uid="{00000000-0005-0000-0000-0000BF5F0000}"/>
    <cellStyle name="Output 23 6" xfId="24218" xr:uid="{00000000-0005-0000-0000-0000C05F0000}"/>
    <cellStyle name="Output 23 7" xfId="24219" xr:uid="{00000000-0005-0000-0000-0000C15F0000}"/>
    <cellStyle name="Output 23 8" xfId="24220" xr:uid="{00000000-0005-0000-0000-0000C25F0000}"/>
    <cellStyle name="Output 23 9" xfId="24221" xr:uid="{00000000-0005-0000-0000-0000C35F0000}"/>
    <cellStyle name="Output 24" xfId="24222" xr:uid="{00000000-0005-0000-0000-0000C45F0000}"/>
    <cellStyle name="Output 24 2" xfId="24223" xr:uid="{00000000-0005-0000-0000-0000C55F0000}"/>
    <cellStyle name="Output 24 3" xfId="24224" xr:uid="{00000000-0005-0000-0000-0000C65F0000}"/>
    <cellStyle name="Output 24 4" xfId="24225" xr:uid="{00000000-0005-0000-0000-0000C75F0000}"/>
    <cellStyle name="Output 24 5" xfId="24226" xr:uid="{00000000-0005-0000-0000-0000C85F0000}"/>
    <cellStyle name="Output 24 6" xfId="24227" xr:uid="{00000000-0005-0000-0000-0000C95F0000}"/>
    <cellStyle name="Output 24 7" xfId="24228" xr:uid="{00000000-0005-0000-0000-0000CA5F0000}"/>
    <cellStyle name="Output 24 8" xfId="24229" xr:uid="{00000000-0005-0000-0000-0000CB5F0000}"/>
    <cellStyle name="Output 24 9" xfId="24230" xr:uid="{00000000-0005-0000-0000-0000CC5F0000}"/>
    <cellStyle name="Output 25" xfId="24231" xr:uid="{00000000-0005-0000-0000-0000CD5F0000}"/>
    <cellStyle name="Output 25 2" xfId="24232" xr:uid="{00000000-0005-0000-0000-0000CE5F0000}"/>
    <cellStyle name="Output 25 3" xfId="24233" xr:uid="{00000000-0005-0000-0000-0000CF5F0000}"/>
    <cellStyle name="Output 25 4" xfId="24234" xr:uid="{00000000-0005-0000-0000-0000D05F0000}"/>
    <cellStyle name="Output 25 5" xfId="24235" xr:uid="{00000000-0005-0000-0000-0000D15F0000}"/>
    <cellStyle name="Output 25 6" xfId="24236" xr:uid="{00000000-0005-0000-0000-0000D25F0000}"/>
    <cellStyle name="Output 25 7" xfId="24237" xr:uid="{00000000-0005-0000-0000-0000D35F0000}"/>
    <cellStyle name="Output 25 8" xfId="24238" xr:uid="{00000000-0005-0000-0000-0000D45F0000}"/>
    <cellStyle name="Output 25 9" xfId="24239" xr:uid="{00000000-0005-0000-0000-0000D55F0000}"/>
    <cellStyle name="Output 26" xfId="24240" xr:uid="{00000000-0005-0000-0000-0000D65F0000}"/>
    <cellStyle name="Output 26 2" xfId="24241" xr:uid="{00000000-0005-0000-0000-0000D75F0000}"/>
    <cellStyle name="Output 26 3" xfId="24242" xr:uid="{00000000-0005-0000-0000-0000D85F0000}"/>
    <cellStyle name="Output 26 4" xfId="24243" xr:uid="{00000000-0005-0000-0000-0000D95F0000}"/>
    <cellStyle name="Output 26 5" xfId="24244" xr:uid="{00000000-0005-0000-0000-0000DA5F0000}"/>
    <cellStyle name="Output 26 6" xfId="24245" xr:uid="{00000000-0005-0000-0000-0000DB5F0000}"/>
    <cellStyle name="Output 26 7" xfId="24246" xr:uid="{00000000-0005-0000-0000-0000DC5F0000}"/>
    <cellStyle name="Output 26 8" xfId="24247" xr:uid="{00000000-0005-0000-0000-0000DD5F0000}"/>
    <cellStyle name="Output 26 9" xfId="24248" xr:uid="{00000000-0005-0000-0000-0000DE5F0000}"/>
    <cellStyle name="Output 27" xfId="24249" xr:uid="{00000000-0005-0000-0000-0000DF5F0000}"/>
    <cellStyle name="Output 27 2" xfId="24250" xr:uid="{00000000-0005-0000-0000-0000E05F0000}"/>
    <cellStyle name="Output 27 3" xfId="24251" xr:uid="{00000000-0005-0000-0000-0000E15F0000}"/>
    <cellStyle name="Output 27 4" xfId="24252" xr:uid="{00000000-0005-0000-0000-0000E25F0000}"/>
    <cellStyle name="Output 27 5" xfId="24253" xr:uid="{00000000-0005-0000-0000-0000E35F0000}"/>
    <cellStyle name="Output 27 6" xfId="24254" xr:uid="{00000000-0005-0000-0000-0000E45F0000}"/>
    <cellStyle name="Output 27 7" xfId="24255" xr:uid="{00000000-0005-0000-0000-0000E55F0000}"/>
    <cellStyle name="Output 27 8" xfId="24256" xr:uid="{00000000-0005-0000-0000-0000E65F0000}"/>
    <cellStyle name="Output 27 9" xfId="24257" xr:uid="{00000000-0005-0000-0000-0000E75F0000}"/>
    <cellStyle name="Output 28" xfId="24258" xr:uid="{00000000-0005-0000-0000-0000E85F0000}"/>
    <cellStyle name="Output 28 2" xfId="24259" xr:uid="{00000000-0005-0000-0000-0000E95F0000}"/>
    <cellStyle name="Output 28 3" xfId="24260" xr:uid="{00000000-0005-0000-0000-0000EA5F0000}"/>
    <cellStyle name="Output 28 4" xfId="24261" xr:uid="{00000000-0005-0000-0000-0000EB5F0000}"/>
    <cellStyle name="Output 28 5" xfId="24262" xr:uid="{00000000-0005-0000-0000-0000EC5F0000}"/>
    <cellStyle name="Output 28 6" xfId="24263" xr:uid="{00000000-0005-0000-0000-0000ED5F0000}"/>
    <cellStyle name="Output 28 7" xfId="24264" xr:uid="{00000000-0005-0000-0000-0000EE5F0000}"/>
    <cellStyle name="Output 28 8" xfId="24265" xr:uid="{00000000-0005-0000-0000-0000EF5F0000}"/>
    <cellStyle name="Output 28 9" xfId="24266" xr:uid="{00000000-0005-0000-0000-0000F05F0000}"/>
    <cellStyle name="Output 29" xfId="24267" xr:uid="{00000000-0005-0000-0000-0000F15F0000}"/>
    <cellStyle name="Output 29 2" xfId="24268" xr:uid="{00000000-0005-0000-0000-0000F25F0000}"/>
    <cellStyle name="Output 29 3" xfId="24269" xr:uid="{00000000-0005-0000-0000-0000F35F0000}"/>
    <cellStyle name="Output 29 4" xfId="24270" xr:uid="{00000000-0005-0000-0000-0000F45F0000}"/>
    <cellStyle name="Output 29 5" xfId="24271" xr:uid="{00000000-0005-0000-0000-0000F55F0000}"/>
    <cellStyle name="Output 29 6" xfId="24272" xr:uid="{00000000-0005-0000-0000-0000F65F0000}"/>
    <cellStyle name="Output 29 7" xfId="24273" xr:uid="{00000000-0005-0000-0000-0000F75F0000}"/>
    <cellStyle name="Output 29 8" xfId="24274" xr:uid="{00000000-0005-0000-0000-0000F85F0000}"/>
    <cellStyle name="Output 29 9" xfId="24275" xr:uid="{00000000-0005-0000-0000-0000F95F0000}"/>
    <cellStyle name="Output 3" xfId="24276" xr:uid="{00000000-0005-0000-0000-0000FA5F0000}"/>
    <cellStyle name="Output 3 10" xfId="24277" xr:uid="{00000000-0005-0000-0000-0000FB5F0000}"/>
    <cellStyle name="Output 3 11" xfId="24278" xr:uid="{00000000-0005-0000-0000-0000FC5F0000}"/>
    <cellStyle name="Output 3 12" xfId="24279" xr:uid="{00000000-0005-0000-0000-0000FD5F0000}"/>
    <cellStyle name="Output 3 13" xfId="24280" xr:uid="{00000000-0005-0000-0000-0000FE5F0000}"/>
    <cellStyle name="Output 3 14" xfId="24281" xr:uid="{00000000-0005-0000-0000-0000FF5F0000}"/>
    <cellStyle name="Output 3 15" xfId="24282" xr:uid="{00000000-0005-0000-0000-000000600000}"/>
    <cellStyle name="Output 3 16" xfId="24283" xr:uid="{00000000-0005-0000-0000-000001600000}"/>
    <cellStyle name="Output 3 2" xfId="24284" xr:uid="{00000000-0005-0000-0000-000002600000}"/>
    <cellStyle name="Output 3 2 2" xfId="24285" xr:uid="{00000000-0005-0000-0000-000003600000}"/>
    <cellStyle name="Output 3 2 2 2" xfId="24286" xr:uid="{00000000-0005-0000-0000-000004600000}"/>
    <cellStyle name="Output 3 2 2 3" xfId="24287" xr:uid="{00000000-0005-0000-0000-000005600000}"/>
    <cellStyle name="Output 3 2 2 4" xfId="24288" xr:uid="{00000000-0005-0000-0000-000006600000}"/>
    <cellStyle name="Output 3 2 2 5" xfId="24289" xr:uid="{00000000-0005-0000-0000-000007600000}"/>
    <cellStyle name="Output 3 2 2 6" xfId="24290" xr:uid="{00000000-0005-0000-0000-000008600000}"/>
    <cellStyle name="Output 3 2 2 7" xfId="24291" xr:uid="{00000000-0005-0000-0000-000009600000}"/>
    <cellStyle name="Output 3 2 3" xfId="24292" xr:uid="{00000000-0005-0000-0000-00000A600000}"/>
    <cellStyle name="Output 3 2 4" xfId="24293" xr:uid="{00000000-0005-0000-0000-00000B600000}"/>
    <cellStyle name="Output 3 2 5" xfId="24294" xr:uid="{00000000-0005-0000-0000-00000C600000}"/>
    <cellStyle name="Output 3 2 6" xfId="24295" xr:uid="{00000000-0005-0000-0000-00000D600000}"/>
    <cellStyle name="Output 3 2 7" xfId="24296" xr:uid="{00000000-0005-0000-0000-00000E600000}"/>
    <cellStyle name="Output 3 3" xfId="24297" xr:uid="{00000000-0005-0000-0000-00000F600000}"/>
    <cellStyle name="Output 3 3 2" xfId="24298" xr:uid="{00000000-0005-0000-0000-000010600000}"/>
    <cellStyle name="Output 3 3 2 2" xfId="24299" xr:uid="{00000000-0005-0000-0000-000011600000}"/>
    <cellStyle name="Output 3 3 2 3" xfId="24300" xr:uid="{00000000-0005-0000-0000-000012600000}"/>
    <cellStyle name="Output 3 3 2 4" xfId="24301" xr:uid="{00000000-0005-0000-0000-000013600000}"/>
    <cellStyle name="Output 3 3 2 5" xfId="24302" xr:uid="{00000000-0005-0000-0000-000014600000}"/>
    <cellStyle name="Output 3 3 2 6" xfId="24303" xr:uid="{00000000-0005-0000-0000-000015600000}"/>
    <cellStyle name="Output 3 3 2 7" xfId="24304" xr:uid="{00000000-0005-0000-0000-000016600000}"/>
    <cellStyle name="Output 3 3 3" xfId="24305" xr:uid="{00000000-0005-0000-0000-000017600000}"/>
    <cellStyle name="Output 3 3 4" xfId="24306" xr:uid="{00000000-0005-0000-0000-000018600000}"/>
    <cellStyle name="Output 3 3 5" xfId="24307" xr:uid="{00000000-0005-0000-0000-000019600000}"/>
    <cellStyle name="Output 3 3 6" xfId="24308" xr:uid="{00000000-0005-0000-0000-00001A600000}"/>
    <cellStyle name="Output 3 3 7" xfId="24309" xr:uid="{00000000-0005-0000-0000-00001B600000}"/>
    <cellStyle name="Output 3 4" xfId="24310" xr:uid="{00000000-0005-0000-0000-00001C600000}"/>
    <cellStyle name="Output 3 4 2" xfId="24311" xr:uid="{00000000-0005-0000-0000-00001D600000}"/>
    <cellStyle name="Output 3 4 2 2" xfId="24312" xr:uid="{00000000-0005-0000-0000-00001E600000}"/>
    <cellStyle name="Output 3 4 2 3" xfId="24313" xr:uid="{00000000-0005-0000-0000-00001F600000}"/>
    <cellStyle name="Output 3 4 2 4" xfId="24314" xr:uid="{00000000-0005-0000-0000-000020600000}"/>
    <cellStyle name="Output 3 4 2 5" xfId="24315" xr:uid="{00000000-0005-0000-0000-000021600000}"/>
    <cellStyle name="Output 3 4 2 6" xfId="24316" xr:uid="{00000000-0005-0000-0000-000022600000}"/>
    <cellStyle name="Output 3 4 2 7" xfId="24317" xr:uid="{00000000-0005-0000-0000-000023600000}"/>
    <cellStyle name="Output 3 4 3" xfId="24318" xr:uid="{00000000-0005-0000-0000-000024600000}"/>
    <cellStyle name="Output 3 4 4" xfId="24319" xr:uid="{00000000-0005-0000-0000-000025600000}"/>
    <cellStyle name="Output 3 4 5" xfId="24320" xr:uid="{00000000-0005-0000-0000-000026600000}"/>
    <cellStyle name="Output 3 4 6" xfId="24321" xr:uid="{00000000-0005-0000-0000-000027600000}"/>
    <cellStyle name="Output 3 4 7" xfId="24322" xr:uid="{00000000-0005-0000-0000-000028600000}"/>
    <cellStyle name="Output 3 5" xfId="24323" xr:uid="{00000000-0005-0000-0000-000029600000}"/>
    <cellStyle name="Output 3 5 2" xfId="24324" xr:uid="{00000000-0005-0000-0000-00002A600000}"/>
    <cellStyle name="Output 3 5 2 2" xfId="24325" xr:uid="{00000000-0005-0000-0000-00002B600000}"/>
    <cellStyle name="Output 3 5 2 3" xfId="24326" xr:uid="{00000000-0005-0000-0000-00002C600000}"/>
    <cellStyle name="Output 3 5 2 4" xfId="24327" xr:uid="{00000000-0005-0000-0000-00002D600000}"/>
    <cellStyle name="Output 3 5 2 5" xfId="24328" xr:uid="{00000000-0005-0000-0000-00002E600000}"/>
    <cellStyle name="Output 3 5 2 6" xfId="24329" xr:uid="{00000000-0005-0000-0000-00002F600000}"/>
    <cellStyle name="Output 3 5 2 7" xfId="24330" xr:uid="{00000000-0005-0000-0000-000030600000}"/>
    <cellStyle name="Output 3 5 3" xfId="24331" xr:uid="{00000000-0005-0000-0000-000031600000}"/>
    <cellStyle name="Output 3 5 4" xfId="24332" xr:uid="{00000000-0005-0000-0000-000032600000}"/>
    <cellStyle name="Output 3 5 5" xfId="24333" xr:uid="{00000000-0005-0000-0000-000033600000}"/>
    <cellStyle name="Output 3 5 6" xfId="24334" xr:uid="{00000000-0005-0000-0000-000034600000}"/>
    <cellStyle name="Output 3 5 7" xfId="24335" xr:uid="{00000000-0005-0000-0000-000035600000}"/>
    <cellStyle name="Output 3 6" xfId="24336" xr:uid="{00000000-0005-0000-0000-000036600000}"/>
    <cellStyle name="Output 3 6 2" xfId="24337" xr:uid="{00000000-0005-0000-0000-000037600000}"/>
    <cellStyle name="Output 3 6 2 2" xfId="24338" xr:uid="{00000000-0005-0000-0000-000038600000}"/>
    <cellStyle name="Output 3 6 2 3" xfId="24339" xr:uid="{00000000-0005-0000-0000-000039600000}"/>
    <cellStyle name="Output 3 6 2 4" xfId="24340" xr:uid="{00000000-0005-0000-0000-00003A600000}"/>
    <cellStyle name="Output 3 6 2 5" xfId="24341" xr:uid="{00000000-0005-0000-0000-00003B600000}"/>
    <cellStyle name="Output 3 6 2 6" xfId="24342" xr:uid="{00000000-0005-0000-0000-00003C600000}"/>
    <cellStyle name="Output 3 6 2 7" xfId="24343" xr:uid="{00000000-0005-0000-0000-00003D600000}"/>
    <cellStyle name="Output 3 6 3" xfId="24344" xr:uid="{00000000-0005-0000-0000-00003E600000}"/>
    <cellStyle name="Output 3 6 4" xfId="24345" xr:uid="{00000000-0005-0000-0000-00003F600000}"/>
    <cellStyle name="Output 3 6 5" xfId="24346" xr:uid="{00000000-0005-0000-0000-000040600000}"/>
    <cellStyle name="Output 3 6 6" xfId="24347" xr:uid="{00000000-0005-0000-0000-000041600000}"/>
    <cellStyle name="Output 3 6 7" xfId="24348" xr:uid="{00000000-0005-0000-0000-000042600000}"/>
    <cellStyle name="Output 3 7" xfId="24349" xr:uid="{00000000-0005-0000-0000-000043600000}"/>
    <cellStyle name="Output 3 7 2" xfId="24350" xr:uid="{00000000-0005-0000-0000-000044600000}"/>
    <cellStyle name="Output 3 7 2 2" xfId="24351" xr:uid="{00000000-0005-0000-0000-000045600000}"/>
    <cellStyle name="Output 3 7 2 3" xfId="24352" xr:uid="{00000000-0005-0000-0000-000046600000}"/>
    <cellStyle name="Output 3 7 2 4" xfId="24353" xr:uid="{00000000-0005-0000-0000-000047600000}"/>
    <cellStyle name="Output 3 7 2 5" xfId="24354" xr:uid="{00000000-0005-0000-0000-000048600000}"/>
    <cellStyle name="Output 3 7 2 6" xfId="24355" xr:uid="{00000000-0005-0000-0000-000049600000}"/>
    <cellStyle name="Output 3 7 2 7" xfId="24356" xr:uid="{00000000-0005-0000-0000-00004A600000}"/>
    <cellStyle name="Output 3 7 3" xfId="24357" xr:uid="{00000000-0005-0000-0000-00004B600000}"/>
    <cellStyle name="Output 3 7 4" xfId="24358" xr:uid="{00000000-0005-0000-0000-00004C600000}"/>
    <cellStyle name="Output 3 7 5" xfId="24359" xr:uid="{00000000-0005-0000-0000-00004D600000}"/>
    <cellStyle name="Output 3 7 6" xfId="24360" xr:uid="{00000000-0005-0000-0000-00004E600000}"/>
    <cellStyle name="Output 3 7 7" xfId="24361" xr:uid="{00000000-0005-0000-0000-00004F600000}"/>
    <cellStyle name="Output 3 8" xfId="24362" xr:uid="{00000000-0005-0000-0000-000050600000}"/>
    <cellStyle name="Output 3 8 2" xfId="24363" xr:uid="{00000000-0005-0000-0000-000051600000}"/>
    <cellStyle name="Output 3 8 2 2" xfId="24364" xr:uid="{00000000-0005-0000-0000-000052600000}"/>
    <cellStyle name="Output 3 8 2 3" xfId="24365" xr:uid="{00000000-0005-0000-0000-000053600000}"/>
    <cellStyle name="Output 3 8 2 4" xfId="24366" xr:uid="{00000000-0005-0000-0000-000054600000}"/>
    <cellStyle name="Output 3 8 2 5" xfId="24367" xr:uid="{00000000-0005-0000-0000-000055600000}"/>
    <cellStyle name="Output 3 8 2 6" xfId="24368" xr:uid="{00000000-0005-0000-0000-000056600000}"/>
    <cellStyle name="Output 3 8 2 7" xfId="24369" xr:uid="{00000000-0005-0000-0000-000057600000}"/>
    <cellStyle name="Output 3 8 3" xfId="24370" xr:uid="{00000000-0005-0000-0000-000058600000}"/>
    <cellStyle name="Output 3 8 4" xfId="24371" xr:uid="{00000000-0005-0000-0000-000059600000}"/>
    <cellStyle name="Output 3 8 5" xfId="24372" xr:uid="{00000000-0005-0000-0000-00005A600000}"/>
    <cellStyle name="Output 3 8 6" xfId="24373" xr:uid="{00000000-0005-0000-0000-00005B600000}"/>
    <cellStyle name="Output 3 8 7" xfId="24374" xr:uid="{00000000-0005-0000-0000-00005C600000}"/>
    <cellStyle name="Output 3 9" xfId="24375" xr:uid="{00000000-0005-0000-0000-00005D600000}"/>
    <cellStyle name="Output 3 9 2" xfId="24376" xr:uid="{00000000-0005-0000-0000-00005E600000}"/>
    <cellStyle name="Output 3 9 3" xfId="24377" xr:uid="{00000000-0005-0000-0000-00005F600000}"/>
    <cellStyle name="Output 3 9 4" xfId="24378" xr:uid="{00000000-0005-0000-0000-000060600000}"/>
    <cellStyle name="Output 3 9 5" xfId="24379" xr:uid="{00000000-0005-0000-0000-000061600000}"/>
    <cellStyle name="Output 3 9 6" xfId="24380" xr:uid="{00000000-0005-0000-0000-000062600000}"/>
    <cellStyle name="Output 3 9 7" xfId="24381" xr:uid="{00000000-0005-0000-0000-000063600000}"/>
    <cellStyle name="Output 30" xfId="24382" xr:uid="{00000000-0005-0000-0000-000064600000}"/>
    <cellStyle name="Output 30 2" xfId="24383" xr:uid="{00000000-0005-0000-0000-000065600000}"/>
    <cellStyle name="Output 30 3" xfId="24384" xr:uid="{00000000-0005-0000-0000-000066600000}"/>
    <cellStyle name="Output 30 4" xfId="24385" xr:uid="{00000000-0005-0000-0000-000067600000}"/>
    <cellStyle name="Output 30 5" xfId="24386" xr:uid="{00000000-0005-0000-0000-000068600000}"/>
    <cellStyle name="Output 30 6" xfId="24387" xr:uid="{00000000-0005-0000-0000-000069600000}"/>
    <cellStyle name="Output 30 7" xfId="24388" xr:uid="{00000000-0005-0000-0000-00006A600000}"/>
    <cellStyle name="Output 30 8" xfId="24389" xr:uid="{00000000-0005-0000-0000-00006B600000}"/>
    <cellStyle name="Output 30 9" xfId="24390" xr:uid="{00000000-0005-0000-0000-00006C600000}"/>
    <cellStyle name="Output 31" xfId="24391" xr:uid="{00000000-0005-0000-0000-00006D600000}"/>
    <cellStyle name="Output 31 2" xfId="24392" xr:uid="{00000000-0005-0000-0000-00006E600000}"/>
    <cellStyle name="Output 31 3" xfId="24393" xr:uid="{00000000-0005-0000-0000-00006F600000}"/>
    <cellStyle name="Output 31 4" xfId="24394" xr:uid="{00000000-0005-0000-0000-000070600000}"/>
    <cellStyle name="Output 31 5" xfId="24395" xr:uid="{00000000-0005-0000-0000-000071600000}"/>
    <cellStyle name="Output 31 6" xfId="24396" xr:uid="{00000000-0005-0000-0000-000072600000}"/>
    <cellStyle name="Output 31 7" xfId="24397" xr:uid="{00000000-0005-0000-0000-000073600000}"/>
    <cellStyle name="Output 31 8" xfId="24398" xr:uid="{00000000-0005-0000-0000-000074600000}"/>
    <cellStyle name="Output 31 9" xfId="24399" xr:uid="{00000000-0005-0000-0000-000075600000}"/>
    <cellStyle name="Output 32" xfId="24400" xr:uid="{00000000-0005-0000-0000-000076600000}"/>
    <cellStyle name="Output 32 2" xfId="24401" xr:uid="{00000000-0005-0000-0000-000077600000}"/>
    <cellStyle name="Output 32 3" xfId="24402" xr:uid="{00000000-0005-0000-0000-000078600000}"/>
    <cellStyle name="Output 32 4" xfId="24403" xr:uid="{00000000-0005-0000-0000-000079600000}"/>
    <cellStyle name="Output 32 5" xfId="24404" xr:uid="{00000000-0005-0000-0000-00007A600000}"/>
    <cellStyle name="Output 32 6" xfId="24405" xr:uid="{00000000-0005-0000-0000-00007B600000}"/>
    <cellStyle name="Output 32 7" xfId="24406" xr:uid="{00000000-0005-0000-0000-00007C600000}"/>
    <cellStyle name="Output 32 8" xfId="24407" xr:uid="{00000000-0005-0000-0000-00007D600000}"/>
    <cellStyle name="Output 32 9" xfId="24408" xr:uid="{00000000-0005-0000-0000-00007E600000}"/>
    <cellStyle name="Output 33" xfId="24409" xr:uid="{00000000-0005-0000-0000-00007F600000}"/>
    <cellStyle name="Output 33 2" xfId="24410" xr:uid="{00000000-0005-0000-0000-000080600000}"/>
    <cellStyle name="Output 33 3" xfId="24411" xr:uid="{00000000-0005-0000-0000-000081600000}"/>
    <cellStyle name="Output 33 4" xfId="24412" xr:uid="{00000000-0005-0000-0000-000082600000}"/>
    <cellStyle name="Output 33 5" xfId="24413" xr:uid="{00000000-0005-0000-0000-000083600000}"/>
    <cellStyle name="Output 33 6" xfId="24414" xr:uid="{00000000-0005-0000-0000-000084600000}"/>
    <cellStyle name="Output 33 7" xfId="24415" xr:uid="{00000000-0005-0000-0000-000085600000}"/>
    <cellStyle name="Output 33 8" xfId="24416" xr:uid="{00000000-0005-0000-0000-000086600000}"/>
    <cellStyle name="Output 33 9" xfId="24417" xr:uid="{00000000-0005-0000-0000-000087600000}"/>
    <cellStyle name="Output 34" xfId="24418" xr:uid="{00000000-0005-0000-0000-000088600000}"/>
    <cellStyle name="Output 34 2" xfId="24419" xr:uid="{00000000-0005-0000-0000-000089600000}"/>
    <cellStyle name="Output 34 3" xfId="24420" xr:uid="{00000000-0005-0000-0000-00008A600000}"/>
    <cellStyle name="Output 34 4" xfId="24421" xr:uid="{00000000-0005-0000-0000-00008B600000}"/>
    <cellStyle name="Output 34 5" xfId="24422" xr:uid="{00000000-0005-0000-0000-00008C600000}"/>
    <cellStyle name="Output 34 6" xfId="24423" xr:uid="{00000000-0005-0000-0000-00008D600000}"/>
    <cellStyle name="Output 34 7" xfId="24424" xr:uid="{00000000-0005-0000-0000-00008E600000}"/>
    <cellStyle name="Output 34 8" xfId="24425" xr:uid="{00000000-0005-0000-0000-00008F600000}"/>
    <cellStyle name="Output 34 9" xfId="24426" xr:uid="{00000000-0005-0000-0000-000090600000}"/>
    <cellStyle name="Output 35" xfId="24427" xr:uid="{00000000-0005-0000-0000-000091600000}"/>
    <cellStyle name="Output 35 2" xfId="24428" xr:uid="{00000000-0005-0000-0000-000092600000}"/>
    <cellStyle name="Output 35 3" xfId="24429" xr:uid="{00000000-0005-0000-0000-000093600000}"/>
    <cellStyle name="Output 35 4" xfId="24430" xr:uid="{00000000-0005-0000-0000-000094600000}"/>
    <cellStyle name="Output 35 5" xfId="24431" xr:uid="{00000000-0005-0000-0000-000095600000}"/>
    <cellStyle name="Output 35 6" xfId="24432" xr:uid="{00000000-0005-0000-0000-000096600000}"/>
    <cellStyle name="Output 35 7" xfId="24433" xr:uid="{00000000-0005-0000-0000-000097600000}"/>
    <cellStyle name="Output 35 8" xfId="24434" xr:uid="{00000000-0005-0000-0000-000098600000}"/>
    <cellStyle name="Output 35 9" xfId="24435" xr:uid="{00000000-0005-0000-0000-000099600000}"/>
    <cellStyle name="Output 36" xfId="24436" xr:uid="{00000000-0005-0000-0000-00009A600000}"/>
    <cellStyle name="Output 36 2" xfId="24437" xr:uid="{00000000-0005-0000-0000-00009B600000}"/>
    <cellStyle name="Output 36 3" xfId="24438" xr:uid="{00000000-0005-0000-0000-00009C600000}"/>
    <cellStyle name="Output 36 4" xfId="24439" xr:uid="{00000000-0005-0000-0000-00009D600000}"/>
    <cellStyle name="Output 36 5" xfId="24440" xr:uid="{00000000-0005-0000-0000-00009E600000}"/>
    <cellStyle name="Output 36 6" xfId="24441" xr:uid="{00000000-0005-0000-0000-00009F600000}"/>
    <cellStyle name="Output 36 7" xfId="24442" xr:uid="{00000000-0005-0000-0000-0000A0600000}"/>
    <cellStyle name="Output 36 8" xfId="24443" xr:uid="{00000000-0005-0000-0000-0000A1600000}"/>
    <cellStyle name="Output 36 9" xfId="24444" xr:uid="{00000000-0005-0000-0000-0000A2600000}"/>
    <cellStyle name="Output 37" xfId="24445" xr:uid="{00000000-0005-0000-0000-0000A3600000}"/>
    <cellStyle name="Output 37 2" xfId="24446" xr:uid="{00000000-0005-0000-0000-0000A4600000}"/>
    <cellStyle name="Output 37 3" xfId="24447" xr:uid="{00000000-0005-0000-0000-0000A5600000}"/>
    <cellStyle name="Output 37 4" xfId="24448" xr:uid="{00000000-0005-0000-0000-0000A6600000}"/>
    <cellStyle name="Output 37 5" xfId="24449" xr:uid="{00000000-0005-0000-0000-0000A7600000}"/>
    <cellStyle name="Output 37 6" xfId="24450" xr:uid="{00000000-0005-0000-0000-0000A8600000}"/>
    <cellStyle name="Output 37 7" xfId="24451" xr:uid="{00000000-0005-0000-0000-0000A9600000}"/>
    <cellStyle name="Output 37 8" xfId="24452" xr:uid="{00000000-0005-0000-0000-0000AA600000}"/>
    <cellStyle name="Output 37 9" xfId="24453" xr:uid="{00000000-0005-0000-0000-0000AB600000}"/>
    <cellStyle name="Output 38" xfId="24454" xr:uid="{00000000-0005-0000-0000-0000AC600000}"/>
    <cellStyle name="Output 38 2" xfId="24455" xr:uid="{00000000-0005-0000-0000-0000AD600000}"/>
    <cellStyle name="Output 38 3" xfId="24456" xr:uid="{00000000-0005-0000-0000-0000AE600000}"/>
    <cellStyle name="Output 38 4" xfId="24457" xr:uid="{00000000-0005-0000-0000-0000AF600000}"/>
    <cellStyle name="Output 38 5" xfId="24458" xr:uid="{00000000-0005-0000-0000-0000B0600000}"/>
    <cellStyle name="Output 38 6" xfId="24459" xr:uid="{00000000-0005-0000-0000-0000B1600000}"/>
    <cellStyle name="Output 38 7" xfId="24460" xr:uid="{00000000-0005-0000-0000-0000B2600000}"/>
    <cellStyle name="Output 38 8" xfId="24461" xr:uid="{00000000-0005-0000-0000-0000B3600000}"/>
    <cellStyle name="Output 38 9" xfId="24462" xr:uid="{00000000-0005-0000-0000-0000B4600000}"/>
    <cellStyle name="Output 39" xfId="24463" xr:uid="{00000000-0005-0000-0000-0000B5600000}"/>
    <cellStyle name="Output 39 2" xfId="24464" xr:uid="{00000000-0005-0000-0000-0000B6600000}"/>
    <cellStyle name="Output 39 3" xfId="24465" xr:uid="{00000000-0005-0000-0000-0000B7600000}"/>
    <cellStyle name="Output 39 4" xfId="24466" xr:uid="{00000000-0005-0000-0000-0000B8600000}"/>
    <cellStyle name="Output 39 5" xfId="24467" xr:uid="{00000000-0005-0000-0000-0000B9600000}"/>
    <cellStyle name="Output 39 6" xfId="24468" xr:uid="{00000000-0005-0000-0000-0000BA600000}"/>
    <cellStyle name="Output 39 7" xfId="24469" xr:uid="{00000000-0005-0000-0000-0000BB600000}"/>
    <cellStyle name="Output 39 8" xfId="24470" xr:uid="{00000000-0005-0000-0000-0000BC600000}"/>
    <cellStyle name="Output 39 9" xfId="24471" xr:uid="{00000000-0005-0000-0000-0000BD600000}"/>
    <cellStyle name="Output 4" xfId="24472" xr:uid="{00000000-0005-0000-0000-0000BE600000}"/>
    <cellStyle name="Output 4 10" xfId="24473" xr:uid="{00000000-0005-0000-0000-0000BF600000}"/>
    <cellStyle name="Output 4 11" xfId="24474" xr:uid="{00000000-0005-0000-0000-0000C0600000}"/>
    <cellStyle name="Output 4 12" xfId="24475" xr:uid="{00000000-0005-0000-0000-0000C1600000}"/>
    <cellStyle name="Output 4 13" xfId="24476" xr:uid="{00000000-0005-0000-0000-0000C2600000}"/>
    <cellStyle name="Output 4 14" xfId="24477" xr:uid="{00000000-0005-0000-0000-0000C3600000}"/>
    <cellStyle name="Output 4 15" xfId="24478" xr:uid="{00000000-0005-0000-0000-0000C4600000}"/>
    <cellStyle name="Output 4 2" xfId="24479" xr:uid="{00000000-0005-0000-0000-0000C5600000}"/>
    <cellStyle name="Output 4 2 2" xfId="24480" xr:uid="{00000000-0005-0000-0000-0000C6600000}"/>
    <cellStyle name="Output 4 2 2 2" xfId="24481" xr:uid="{00000000-0005-0000-0000-0000C7600000}"/>
    <cellStyle name="Output 4 2 2 3" xfId="24482" xr:uid="{00000000-0005-0000-0000-0000C8600000}"/>
    <cellStyle name="Output 4 2 2 4" xfId="24483" xr:uid="{00000000-0005-0000-0000-0000C9600000}"/>
    <cellStyle name="Output 4 2 2 5" xfId="24484" xr:uid="{00000000-0005-0000-0000-0000CA600000}"/>
    <cellStyle name="Output 4 2 2 6" xfId="24485" xr:uid="{00000000-0005-0000-0000-0000CB600000}"/>
    <cellStyle name="Output 4 2 2 7" xfId="24486" xr:uid="{00000000-0005-0000-0000-0000CC600000}"/>
    <cellStyle name="Output 4 2 3" xfId="24487" xr:uid="{00000000-0005-0000-0000-0000CD600000}"/>
    <cellStyle name="Output 4 2 4" xfId="24488" xr:uid="{00000000-0005-0000-0000-0000CE600000}"/>
    <cellStyle name="Output 4 2 5" xfId="24489" xr:uid="{00000000-0005-0000-0000-0000CF600000}"/>
    <cellStyle name="Output 4 2 6" xfId="24490" xr:uid="{00000000-0005-0000-0000-0000D0600000}"/>
    <cellStyle name="Output 4 2 7" xfId="24491" xr:uid="{00000000-0005-0000-0000-0000D1600000}"/>
    <cellStyle name="Output 4 3" xfId="24492" xr:uid="{00000000-0005-0000-0000-0000D2600000}"/>
    <cellStyle name="Output 4 3 2" xfId="24493" xr:uid="{00000000-0005-0000-0000-0000D3600000}"/>
    <cellStyle name="Output 4 3 2 2" xfId="24494" xr:uid="{00000000-0005-0000-0000-0000D4600000}"/>
    <cellStyle name="Output 4 3 2 3" xfId="24495" xr:uid="{00000000-0005-0000-0000-0000D5600000}"/>
    <cellStyle name="Output 4 3 2 4" xfId="24496" xr:uid="{00000000-0005-0000-0000-0000D6600000}"/>
    <cellStyle name="Output 4 3 2 5" xfId="24497" xr:uid="{00000000-0005-0000-0000-0000D7600000}"/>
    <cellStyle name="Output 4 3 2 6" xfId="24498" xr:uid="{00000000-0005-0000-0000-0000D8600000}"/>
    <cellStyle name="Output 4 3 2 7" xfId="24499" xr:uid="{00000000-0005-0000-0000-0000D9600000}"/>
    <cellStyle name="Output 4 3 3" xfId="24500" xr:uid="{00000000-0005-0000-0000-0000DA600000}"/>
    <cellStyle name="Output 4 3 4" xfId="24501" xr:uid="{00000000-0005-0000-0000-0000DB600000}"/>
    <cellStyle name="Output 4 3 5" xfId="24502" xr:uid="{00000000-0005-0000-0000-0000DC600000}"/>
    <cellStyle name="Output 4 3 6" xfId="24503" xr:uid="{00000000-0005-0000-0000-0000DD600000}"/>
    <cellStyle name="Output 4 3 7" xfId="24504" xr:uid="{00000000-0005-0000-0000-0000DE600000}"/>
    <cellStyle name="Output 4 4" xfId="24505" xr:uid="{00000000-0005-0000-0000-0000DF600000}"/>
    <cellStyle name="Output 4 4 2" xfId="24506" xr:uid="{00000000-0005-0000-0000-0000E0600000}"/>
    <cellStyle name="Output 4 4 2 2" xfId="24507" xr:uid="{00000000-0005-0000-0000-0000E1600000}"/>
    <cellStyle name="Output 4 4 2 3" xfId="24508" xr:uid="{00000000-0005-0000-0000-0000E2600000}"/>
    <cellStyle name="Output 4 4 2 4" xfId="24509" xr:uid="{00000000-0005-0000-0000-0000E3600000}"/>
    <cellStyle name="Output 4 4 2 5" xfId="24510" xr:uid="{00000000-0005-0000-0000-0000E4600000}"/>
    <cellStyle name="Output 4 4 2 6" xfId="24511" xr:uid="{00000000-0005-0000-0000-0000E5600000}"/>
    <cellStyle name="Output 4 4 2 7" xfId="24512" xr:uid="{00000000-0005-0000-0000-0000E6600000}"/>
    <cellStyle name="Output 4 4 3" xfId="24513" xr:uid="{00000000-0005-0000-0000-0000E7600000}"/>
    <cellStyle name="Output 4 4 4" xfId="24514" xr:uid="{00000000-0005-0000-0000-0000E8600000}"/>
    <cellStyle name="Output 4 4 5" xfId="24515" xr:uid="{00000000-0005-0000-0000-0000E9600000}"/>
    <cellStyle name="Output 4 4 6" xfId="24516" xr:uid="{00000000-0005-0000-0000-0000EA600000}"/>
    <cellStyle name="Output 4 4 7" xfId="24517" xr:uid="{00000000-0005-0000-0000-0000EB600000}"/>
    <cellStyle name="Output 4 5" xfId="24518" xr:uid="{00000000-0005-0000-0000-0000EC600000}"/>
    <cellStyle name="Output 4 5 2" xfId="24519" xr:uid="{00000000-0005-0000-0000-0000ED600000}"/>
    <cellStyle name="Output 4 5 2 2" xfId="24520" xr:uid="{00000000-0005-0000-0000-0000EE600000}"/>
    <cellStyle name="Output 4 5 2 3" xfId="24521" xr:uid="{00000000-0005-0000-0000-0000EF600000}"/>
    <cellStyle name="Output 4 5 2 4" xfId="24522" xr:uid="{00000000-0005-0000-0000-0000F0600000}"/>
    <cellStyle name="Output 4 5 2 5" xfId="24523" xr:uid="{00000000-0005-0000-0000-0000F1600000}"/>
    <cellStyle name="Output 4 5 2 6" xfId="24524" xr:uid="{00000000-0005-0000-0000-0000F2600000}"/>
    <cellStyle name="Output 4 5 2 7" xfId="24525" xr:uid="{00000000-0005-0000-0000-0000F3600000}"/>
    <cellStyle name="Output 4 5 3" xfId="24526" xr:uid="{00000000-0005-0000-0000-0000F4600000}"/>
    <cellStyle name="Output 4 5 4" xfId="24527" xr:uid="{00000000-0005-0000-0000-0000F5600000}"/>
    <cellStyle name="Output 4 5 5" xfId="24528" xr:uid="{00000000-0005-0000-0000-0000F6600000}"/>
    <cellStyle name="Output 4 5 6" xfId="24529" xr:uid="{00000000-0005-0000-0000-0000F7600000}"/>
    <cellStyle name="Output 4 5 7" xfId="24530" xr:uid="{00000000-0005-0000-0000-0000F8600000}"/>
    <cellStyle name="Output 4 6" xfId="24531" xr:uid="{00000000-0005-0000-0000-0000F9600000}"/>
    <cellStyle name="Output 4 6 2" xfId="24532" xr:uid="{00000000-0005-0000-0000-0000FA600000}"/>
    <cellStyle name="Output 4 6 2 2" xfId="24533" xr:uid="{00000000-0005-0000-0000-0000FB600000}"/>
    <cellStyle name="Output 4 6 2 3" xfId="24534" xr:uid="{00000000-0005-0000-0000-0000FC600000}"/>
    <cellStyle name="Output 4 6 2 4" xfId="24535" xr:uid="{00000000-0005-0000-0000-0000FD600000}"/>
    <cellStyle name="Output 4 6 2 5" xfId="24536" xr:uid="{00000000-0005-0000-0000-0000FE600000}"/>
    <cellStyle name="Output 4 6 2 6" xfId="24537" xr:uid="{00000000-0005-0000-0000-0000FF600000}"/>
    <cellStyle name="Output 4 6 2 7" xfId="24538" xr:uid="{00000000-0005-0000-0000-000000610000}"/>
    <cellStyle name="Output 4 6 3" xfId="24539" xr:uid="{00000000-0005-0000-0000-000001610000}"/>
    <cellStyle name="Output 4 6 4" xfId="24540" xr:uid="{00000000-0005-0000-0000-000002610000}"/>
    <cellStyle name="Output 4 6 5" xfId="24541" xr:uid="{00000000-0005-0000-0000-000003610000}"/>
    <cellStyle name="Output 4 6 6" xfId="24542" xr:uid="{00000000-0005-0000-0000-000004610000}"/>
    <cellStyle name="Output 4 6 7" xfId="24543" xr:uid="{00000000-0005-0000-0000-000005610000}"/>
    <cellStyle name="Output 4 7" xfId="24544" xr:uid="{00000000-0005-0000-0000-000006610000}"/>
    <cellStyle name="Output 4 7 2" xfId="24545" xr:uid="{00000000-0005-0000-0000-000007610000}"/>
    <cellStyle name="Output 4 7 2 2" xfId="24546" xr:uid="{00000000-0005-0000-0000-000008610000}"/>
    <cellStyle name="Output 4 7 2 3" xfId="24547" xr:uid="{00000000-0005-0000-0000-000009610000}"/>
    <cellStyle name="Output 4 7 2 4" xfId="24548" xr:uid="{00000000-0005-0000-0000-00000A610000}"/>
    <cellStyle name="Output 4 7 2 5" xfId="24549" xr:uid="{00000000-0005-0000-0000-00000B610000}"/>
    <cellStyle name="Output 4 7 2 6" xfId="24550" xr:uid="{00000000-0005-0000-0000-00000C610000}"/>
    <cellStyle name="Output 4 7 2 7" xfId="24551" xr:uid="{00000000-0005-0000-0000-00000D610000}"/>
    <cellStyle name="Output 4 7 3" xfId="24552" xr:uid="{00000000-0005-0000-0000-00000E610000}"/>
    <cellStyle name="Output 4 7 4" xfId="24553" xr:uid="{00000000-0005-0000-0000-00000F610000}"/>
    <cellStyle name="Output 4 7 5" xfId="24554" xr:uid="{00000000-0005-0000-0000-000010610000}"/>
    <cellStyle name="Output 4 7 6" xfId="24555" xr:uid="{00000000-0005-0000-0000-000011610000}"/>
    <cellStyle name="Output 4 7 7" xfId="24556" xr:uid="{00000000-0005-0000-0000-000012610000}"/>
    <cellStyle name="Output 4 8" xfId="24557" xr:uid="{00000000-0005-0000-0000-000013610000}"/>
    <cellStyle name="Output 4 8 2" xfId="24558" xr:uid="{00000000-0005-0000-0000-000014610000}"/>
    <cellStyle name="Output 4 8 2 2" xfId="24559" xr:uid="{00000000-0005-0000-0000-000015610000}"/>
    <cellStyle name="Output 4 8 2 3" xfId="24560" xr:uid="{00000000-0005-0000-0000-000016610000}"/>
    <cellStyle name="Output 4 8 2 4" xfId="24561" xr:uid="{00000000-0005-0000-0000-000017610000}"/>
    <cellStyle name="Output 4 8 2 5" xfId="24562" xr:uid="{00000000-0005-0000-0000-000018610000}"/>
    <cellStyle name="Output 4 8 2 6" xfId="24563" xr:uid="{00000000-0005-0000-0000-000019610000}"/>
    <cellStyle name="Output 4 8 2 7" xfId="24564" xr:uid="{00000000-0005-0000-0000-00001A610000}"/>
    <cellStyle name="Output 4 8 3" xfId="24565" xr:uid="{00000000-0005-0000-0000-00001B610000}"/>
    <cellStyle name="Output 4 8 4" xfId="24566" xr:uid="{00000000-0005-0000-0000-00001C610000}"/>
    <cellStyle name="Output 4 8 5" xfId="24567" xr:uid="{00000000-0005-0000-0000-00001D610000}"/>
    <cellStyle name="Output 4 8 6" xfId="24568" xr:uid="{00000000-0005-0000-0000-00001E610000}"/>
    <cellStyle name="Output 4 8 7" xfId="24569" xr:uid="{00000000-0005-0000-0000-00001F610000}"/>
    <cellStyle name="Output 4 9" xfId="24570" xr:uid="{00000000-0005-0000-0000-000020610000}"/>
    <cellStyle name="Output 4 9 2" xfId="24571" xr:uid="{00000000-0005-0000-0000-000021610000}"/>
    <cellStyle name="Output 4 9 3" xfId="24572" xr:uid="{00000000-0005-0000-0000-000022610000}"/>
    <cellStyle name="Output 4 9 4" xfId="24573" xr:uid="{00000000-0005-0000-0000-000023610000}"/>
    <cellStyle name="Output 4 9 5" xfId="24574" xr:uid="{00000000-0005-0000-0000-000024610000}"/>
    <cellStyle name="Output 4 9 6" xfId="24575" xr:uid="{00000000-0005-0000-0000-000025610000}"/>
    <cellStyle name="Output 4 9 7" xfId="24576" xr:uid="{00000000-0005-0000-0000-000026610000}"/>
    <cellStyle name="Output 40" xfId="24577" xr:uid="{00000000-0005-0000-0000-000027610000}"/>
    <cellStyle name="Output 40 2" xfId="24578" xr:uid="{00000000-0005-0000-0000-000028610000}"/>
    <cellStyle name="Output 40 3" xfId="24579" xr:uid="{00000000-0005-0000-0000-000029610000}"/>
    <cellStyle name="Output 40 4" xfId="24580" xr:uid="{00000000-0005-0000-0000-00002A610000}"/>
    <cellStyle name="Output 40 5" xfId="24581" xr:uid="{00000000-0005-0000-0000-00002B610000}"/>
    <cellStyle name="Output 40 6" xfId="24582" xr:uid="{00000000-0005-0000-0000-00002C610000}"/>
    <cellStyle name="Output 40 7" xfId="24583" xr:uid="{00000000-0005-0000-0000-00002D610000}"/>
    <cellStyle name="Output 40 8" xfId="24584" xr:uid="{00000000-0005-0000-0000-00002E610000}"/>
    <cellStyle name="Output 40 9" xfId="24585" xr:uid="{00000000-0005-0000-0000-00002F610000}"/>
    <cellStyle name="Output 41" xfId="24586" xr:uid="{00000000-0005-0000-0000-000030610000}"/>
    <cellStyle name="Output 41 2" xfId="24587" xr:uid="{00000000-0005-0000-0000-000031610000}"/>
    <cellStyle name="Output 41 3" xfId="24588" xr:uid="{00000000-0005-0000-0000-000032610000}"/>
    <cellStyle name="Output 41 4" xfId="24589" xr:uid="{00000000-0005-0000-0000-000033610000}"/>
    <cellStyle name="Output 41 5" xfId="24590" xr:uid="{00000000-0005-0000-0000-000034610000}"/>
    <cellStyle name="Output 41 6" xfId="24591" xr:uid="{00000000-0005-0000-0000-000035610000}"/>
    <cellStyle name="Output 41 7" xfId="24592" xr:uid="{00000000-0005-0000-0000-000036610000}"/>
    <cellStyle name="Output 41 8" xfId="24593" xr:uid="{00000000-0005-0000-0000-000037610000}"/>
    <cellStyle name="Output 41 9" xfId="24594" xr:uid="{00000000-0005-0000-0000-000038610000}"/>
    <cellStyle name="Output 42" xfId="24595" xr:uid="{00000000-0005-0000-0000-000039610000}"/>
    <cellStyle name="Output 42 2" xfId="24596" xr:uid="{00000000-0005-0000-0000-00003A610000}"/>
    <cellStyle name="Output 42 3" xfId="24597" xr:uid="{00000000-0005-0000-0000-00003B610000}"/>
    <cellStyle name="Output 42 4" xfId="24598" xr:uid="{00000000-0005-0000-0000-00003C610000}"/>
    <cellStyle name="Output 42 5" xfId="24599" xr:uid="{00000000-0005-0000-0000-00003D610000}"/>
    <cellStyle name="Output 42 6" xfId="24600" xr:uid="{00000000-0005-0000-0000-00003E610000}"/>
    <cellStyle name="Output 42 7" xfId="24601" xr:uid="{00000000-0005-0000-0000-00003F610000}"/>
    <cellStyle name="Output 42 8" xfId="24602" xr:uid="{00000000-0005-0000-0000-000040610000}"/>
    <cellStyle name="Output 42 9" xfId="24603" xr:uid="{00000000-0005-0000-0000-000041610000}"/>
    <cellStyle name="Output 43" xfId="24604" xr:uid="{00000000-0005-0000-0000-000042610000}"/>
    <cellStyle name="Output 43 2" xfId="24605" xr:uid="{00000000-0005-0000-0000-000043610000}"/>
    <cellStyle name="Output 43 3" xfId="24606" xr:uid="{00000000-0005-0000-0000-000044610000}"/>
    <cellStyle name="Output 43 4" xfId="24607" xr:uid="{00000000-0005-0000-0000-000045610000}"/>
    <cellStyle name="Output 43 5" xfId="24608" xr:uid="{00000000-0005-0000-0000-000046610000}"/>
    <cellStyle name="Output 43 6" xfId="24609" xr:uid="{00000000-0005-0000-0000-000047610000}"/>
    <cellStyle name="Output 43 7" xfId="24610" xr:uid="{00000000-0005-0000-0000-000048610000}"/>
    <cellStyle name="Output 43 8" xfId="24611" xr:uid="{00000000-0005-0000-0000-000049610000}"/>
    <cellStyle name="Output 43 9" xfId="24612" xr:uid="{00000000-0005-0000-0000-00004A610000}"/>
    <cellStyle name="Output 44" xfId="24613" xr:uid="{00000000-0005-0000-0000-00004B610000}"/>
    <cellStyle name="Output 44 2" xfId="24614" xr:uid="{00000000-0005-0000-0000-00004C610000}"/>
    <cellStyle name="Output 44 3" xfId="24615" xr:uid="{00000000-0005-0000-0000-00004D610000}"/>
    <cellStyle name="Output 44 4" xfId="24616" xr:uid="{00000000-0005-0000-0000-00004E610000}"/>
    <cellStyle name="Output 44 5" xfId="24617" xr:uid="{00000000-0005-0000-0000-00004F610000}"/>
    <cellStyle name="Output 44 6" xfId="24618" xr:uid="{00000000-0005-0000-0000-000050610000}"/>
    <cellStyle name="Output 44 7" xfId="24619" xr:uid="{00000000-0005-0000-0000-000051610000}"/>
    <cellStyle name="Output 44 8" xfId="24620" xr:uid="{00000000-0005-0000-0000-000052610000}"/>
    <cellStyle name="Output 44 9" xfId="24621" xr:uid="{00000000-0005-0000-0000-000053610000}"/>
    <cellStyle name="Output 45" xfId="24622" xr:uid="{00000000-0005-0000-0000-000054610000}"/>
    <cellStyle name="Output 45 2" xfId="24623" xr:uid="{00000000-0005-0000-0000-000055610000}"/>
    <cellStyle name="Output 45 3" xfId="24624" xr:uid="{00000000-0005-0000-0000-000056610000}"/>
    <cellStyle name="Output 45 4" xfId="24625" xr:uid="{00000000-0005-0000-0000-000057610000}"/>
    <cellStyle name="Output 45 5" xfId="24626" xr:uid="{00000000-0005-0000-0000-000058610000}"/>
    <cellStyle name="Output 45 6" xfId="24627" xr:uid="{00000000-0005-0000-0000-000059610000}"/>
    <cellStyle name="Output 45 7" xfId="24628" xr:uid="{00000000-0005-0000-0000-00005A610000}"/>
    <cellStyle name="Output 45 8" xfId="24629" xr:uid="{00000000-0005-0000-0000-00005B610000}"/>
    <cellStyle name="Output 45 9" xfId="24630" xr:uid="{00000000-0005-0000-0000-00005C610000}"/>
    <cellStyle name="Output 46" xfId="24631" xr:uid="{00000000-0005-0000-0000-00005D610000}"/>
    <cellStyle name="Output 46 2" xfId="24632" xr:uid="{00000000-0005-0000-0000-00005E610000}"/>
    <cellStyle name="Output 46 3" xfId="24633" xr:uid="{00000000-0005-0000-0000-00005F610000}"/>
    <cellStyle name="Output 46 4" xfId="24634" xr:uid="{00000000-0005-0000-0000-000060610000}"/>
    <cellStyle name="Output 46 5" xfId="24635" xr:uid="{00000000-0005-0000-0000-000061610000}"/>
    <cellStyle name="Output 46 6" xfId="24636" xr:uid="{00000000-0005-0000-0000-000062610000}"/>
    <cellStyle name="Output 46 7" xfId="24637" xr:uid="{00000000-0005-0000-0000-000063610000}"/>
    <cellStyle name="Output 46 8" xfId="24638" xr:uid="{00000000-0005-0000-0000-000064610000}"/>
    <cellStyle name="Output 46 9" xfId="24639" xr:uid="{00000000-0005-0000-0000-000065610000}"/>
    <cellStyle name="Output 47" xfId="24640" xr:uid="{00000000-0005-0000-0000-000066610000}"/>
    <cellStyle name="Output 47 2" xfId="24641" xr:uid="{00000000-0005-0000-0000-000067610000}"/>
    <cellStyle name="Output 47 3" xfId="24642" xr:uid="{00000000-0005-0000-0000-000068610000}"/>
    <cellStyle name="Output 47 4" xfId="24643" xr:uid="{00000000-0005-0000-0000-000069610000}"/>
    <cellStyle name="Output 47 5" xfId="24644" xr:uid="{00000000-0005-0000-0000-00006A610000}"/>
    <cellStyle name="Output 47 6" xfId="24645" xr:uid="{00000000-0005-0000-0000-00006B610000}"/>
    <cellStyle name="Output 47 7" xfId="24646" xr:uid="{00000000-0005-0000-0000-00006C610000}"/>
    <cellStyle name="Output 47 8" xfId="24647" xr:uid="{00000000-0005-0000-0000-00006D610000}"/>
    <cellStyle name="Output 47 9" xfId="24648" xr:uid="{00000000-0005-0000-0000-00006E610000}"/>
    <cellStyle name="Output 48" xfId="24649" xr:uid="{00000000-0005-0000-0000-00006F610000}"/>
    <cellStyle name="Output 48 2" xfId="24650" xr:uid="{00000000-0005-0000-0000-000070610000}"/>
    <cellStyle name="Output 48 3" xfId="24651" xr:uid="{00000000-0005-0000-0000-000071610000}"/>
    <cellStyle name="Output 48 4" xfId="24652" xr:uid="{00000000-0005-0000-0000-000072610000}"/>
    <cellStyle name="Output 48 5" xfId="24653" xr:uid="{00000000-0005-0000-0000-000073610000}"/>
    <cellStyle name="Output 48 6" xfId="24654" xr:uid="{00000000-0005-0000-0000-000074610000}"/>
    <cellStyle name="Output 48 7" xfId="24655" xr:uid="{00000000-0005-0000-0000-000075610000}"/>
    <cellStyle name="Output 48 8" xfId="24656" xr:uid="{00000000-0005-0000-0000-000076610000}"/>
    <cellStyle name="Output 48 9" xfId="24657" xr:uid="{00000000-0005-0000-0000-000077610000}"/>
    <cellStyle name="Output 49" xfId="24658" xr:uid="{00000000-0005-0000-0000-000078610000}"/>
    <cellStyle name="Output 49 2" xfId="24659" xr:uid="{00000000-0005-0000-0000-000079610000}"/>
    <cellStyle name="Output 49 3" xfId="24660" xr:uid="{00000000-0005-0000-0000-00007A610000}"/>
    <cellStyle name="Output 49 4" xfId="24661" xr:uid="{00000000-0005-0000-0000-00007B610000}"/>
    <cellStyle name="Output 49 5" xfId="24662" xr:uid="{00000000-0005-0000-0000-00007C610000}"/>
    <cellStyle name="Output 49 6" xfId="24663" xr:uid="{00000000-0005-0000-0000-00007D610000}"/>
    <cellStyle name="Output 49 7" xfId="24664" xr:uid="{00000000-0005-0000-0000-00007E610000}"/>
    <cellStyle name="Output 49 8" xfId="24665" xr:uid="{00000000-0005-0000-0000-00007F610000}"/>
    <cellStyle name="Output 49 9" xfId="24666" xr:uid="{00000000-0005-0000-0000-000080610000}"/>
    <cellStyle name="Output 5" xfId="24667" xr:uid="{00000000-0005-0000-0000-000081610000}"/>
    <cellStyle name="Output 5 10" xfId="24668" xr:uid="{00000000-0005-0000-0000-000082610000}"/>
    <cellStyle name="Output 5 11" xfId="24669" xr:uid="{00000000-0005-0000-0000-000083610000}"/>
    <cellStyle name="Output 5 12" xfId="24670" xr:uid="{00000000-0005-0000-0000-000084610000}"/>
    <cellStyle name="Output 5 13" xfId="24671" xr:uid="{00000000-0005-0000-0000-000085610000}"/>
    <cellStyle name="Output 5 14" xfId="24672" xr:uid="{00000000-0005-0000-0000-000086610000}"/>
    <cellStyle name="Output 5 15" xfId="24673" xr:uid="{00000000-0005-0000-0000-000087610000}"/>
    <cellStyle name="Output 5 2" xfId="24674" xr:uid="{00000000-0005-0000-0000-000088610000}"/>
    <cellStyle name="Output 5 2 2" xfId="24675" xr:uid="{00000000-0005-0000-0000-000089610000}"/>
    <cellStyle name="Output 5 2 2 2" xfId="24676" xr:uid="{00000000-0005-0000-0000-00008A610000}"/>
    <cellStyle name="Output 5 2 2 3" xfId="24677" xr:uid="{00000000-0005-0000-0000-00008B610000}"/>
    <cellStyle name="Output 5 2 2 4" xfId="24678" xr:uid="{00000000-0005-0000-0000-00008C610000}"/>
    <cellStyle name="Output 5 2 2 5" xfId="24679" xr:uid="{00000000-0005-0000-0000-00008D610000}"/>
    <cellStyle name="Output 5 2 2 6" xfId="24680" xr:uid="{00000000-0005-0000-0000-00008E610000}"/>
    <cellStyle name="Output 5 2 2 7" xfId="24681" xr:uid="{00000000-0005-0000-0000-00008F610000}"/>
    <cellStyle name="Output 5 2 3" xfId="24682" xr:uid="{00000000-0005-0000-0000-000090610000}"/>
    <cellStyle name="Output 5 2 4" xfId="24683" xr:uid="{00000000-0005-0000-0000-000091610000}"/>
    <cellStyle name="Output 5 2 5" xfId="24684" xr:uid="{00000000-0005-0000-0000-000092610000}"/>
    <cellStyle name="Output 5 2 6" xfId="24685" xr:uid="{00000000-0005-0000-0000-000093610000}"/>
    <cellStyle name="Output 5 2 7" xfId="24686" xr:uid="{00000000-0005-0000-0000-000094610000}"/>
    <cellStyle name="Output 5 3" xfId="24687" xr:uid="{00000000-0005-0000-0000-000095610000}"/>
    <cellStyle name="Output 5 3 2" xfId="24688" xr:uid="{00000000-0005-0000-0000-000096610000}"/>
    <cellStyle name="Output 5 3 2 2" xfId="24689" xr:uid="{00000000-0005-0000-0000-000097610000}"/>
    <cellStyle name="Output 5 3 2 3" xfId="24690" xr:uid="{00000000-0005-0000-0000-000098610000}"/>
    <cellStyle name="Output 5 3 2 4" xfId="24691" xr:uid="{00000000-0005-0000-0000-000099610000}"/>
    <cellStyle name="Output 5 3 2 5" xfId="24692" xr:uid="{00000000-0005-0000-0000-00009A610000}"/>
    <cellStyle name="Output 5 3 2 6" xfId="24693" xr:uid="{00000000-0005-0000-0000-00009B610000}"/>
    <cellStyle name="Output 5 3 2 7" xfId="24694" xr:uid="{00000000-0005-0000-0000-00009C610000}"/>
    <cellStyle name="Output 5 3 3" xfId="24695" xr:uid="{00000000-0005-0000-0000-00009D610000}"/>
    <cellStyle name="Output 5 3 4" xfId="24696" xr:uid="{00000000-0005-0000-0000-00009E610000}"/>
    <cellStyle name="Output 5 3 5" xfId="24697" xr:uid="{00000000-0005-0000-0000-00009F610000}"/>
    <cellStyle name="Output 5 3 6" xfId="24698" xr:uid="{00000000-0005-0000-0000-0000A0610000}"/>
    <cellStyle name="Output 5 3 7" xfId="24699" xr:uid="{00000000-0005-0000-0000-0000A1610000}"/>
    <cellStyle name="Output 5 4" xfId="24700" xr:uid="{00000000-0005-0000-0000-0000A2610000}"/>
    <cellStyle name="Output 5 4 2" xfId="24701" xr:uid="{00000000-0005-0000-0000-0000A3610000}"/>
    <cellStyle name="Output 5 4 2 2" xfId="24702" xr:uid="{00000000-0005-0000-0000-0000A4610000}"/>
    <cellStyle name="Output 5 4 2 3" xfId="24703" xr:uid="{00000000-0005-0000-0000-0000A5610000}"/>
    <cellStyle name="Output 5 4 2 4" xfId="24704" xr:uid="{00000000-0005-0000-0000-0000A6610000}"/>
    <cellStyle name="Output 5 4 2 5" xfId="24705" xr:uid="{00000000-0005-0000-0000-0000A7610000}"/>
    <cellStyle name="Output 5 4 2 6" xfId="24706" xr:uid="{00000000-0005-0000-0000-0000A8610000}"/>
    <cellStyle name="Output 5 4 2 7" xfId="24707" xr:uid="{00000000-0005-0000-0000-0000A9610000}"/>
    <cellStyle name="Output 5 4 3" xfId="24708" xr:uid="{00000000-0005-0000-0000-0000AA610000}"/>
    <cellStyle name="Output 5 4 4" xfId="24709" xr:uid="{00000000-0005-0000-0000-0000AB610000}"/>
    <cellStyle name="Output 5 4 5" xfId="24710" xr:uid="{00000000-0005-0000-0000-0000AC610000}"/>
    <cellStyle name="Output 5 4 6" xfId="24711" xr:uid="{00000000-0005-0000-0000-0000AD610000}"/>
    <cellStyle name="Output 5 4 7" xfId="24712" xr:uid="{00000000-0005-0000-0000-0000AE610000}"/>
    <cellStyle name="Output 5 5" xfId="24713" xr:uid="{00000000-0005-0000-0000-0000AF610000}"/>
    <cellStyle name="Output 5 5 2" xfId="24714" xr:uid="{00000000-0005-0000-0000-0000B0610000}"/>
    <cellStyle name="Output 5 5 2 2" xfId="24715" xr:uid="{00000000-0005-0000-0000-0000B1610000}"/>
    <cellStyle name="Output 5 5 2 3" xfId="24716" xr:uid="{00000000-0005-0000-0000-0000B2610000}"/>
    <cellStyle name="Output 5 5 2 4" xfId="24717" xr:uid="{00000000-0005-0000-0000-0000B3610000}"/>
    <cellStyle name="Output 5 5 2 5" xfId="24718" xr:uid="{00000000-0005-0000-0000-0000B4610000}"/>
    <cellStyle name="Output 5 5 2 6" xfId="24719" xr:uid="{00000000-0005-0000-0000-0000B5610000}"/>
    <cellStyle name="Output 5 5 2 7" xfId="24720" xr:uid="{00000000-0005-0000-0000-0000B6610000}"/>
    <cellStyle name="Output 5 5 3" xfId="24721" xr:uid="{00000000-0005-0000-0000-0000B7610000}"/>
    <cellStyle name="Output 5 5 4" xfId="24722" xr:uid="{00000000-0005-0000-0000-0000B8610000}"/>
    <cellStyle name="Output 5 5 5" xfId="24723" xr:uid="{00000000-0005-0000-0000-0000B9610000}"/>
    <cellStyle name="Output 5 5 6" xfId="24724" xr:uid="{00000000-0005-0000-0000-0000BA610000}"/>
    <cellStyle name="Output 5 5 7" xfId="24725" xr:uid="{00000000-0005-0000-0000-0000BB610000}"/>
    <cellStyle name="Output 5 6" xfId="24726" xr:uid="{00000000-0005-0000-0000-0000BC610000}"/>
    <cellStyle name="Output 5 6 2" xfId="24727" xr:uid="{00000000-0005-0000-0000-0000BD610000}"/>
    <cellStyle name="Output 5 6 2 2" xfId="24728" xr:uid="{00000000-0005-0000-0000-0000BE610000}"/>
    <cellStyle name="Output 5 6 2 3" xfId="24729" xr:uid="{00000000-0005-0000-0000-0000BF610000}"/>
    <cellStyle name="Output 5 6 2 4" xfId="24730" xr:uid="{00000000-0005-0000-0000-0000C0610000}"/>
    <cellStyle name="Output 5 6 2 5" xfId="24731" xr:uid="{00000000-0005-0000-0000-0000C1610000}"/>
    <cellStyle name="Output 5 6 2 6" xfId="24732" xr:uid="{00000000-0005-0000-0000-0000C2610000}"/>
    <cellStyle name="Output 5 6 2 7" xfId="24733" xr:uid="{00000000-0005-0000-0000-0000C3610000}"/>
    <cellStyle name="Output 5 6 3" xfId="24734" xr:uid="{00000000-0005-0000-0000-0000C4610000}"/>
    <cellStyle name="Output 5 6 4" xfId="24735" xr:uid="{00000000-0005-0000-0000-0000C5610000}"/>
    <cellStyle name="Output 5 6 5" xfId="24736" xr:uid="{00000000-0005-0000-0000-0000C6610000}"/>
    <cellStyle name="Output 5 6 6" xfId="24737" xr:uid="{00000000-0005-0000-0000-0000C7610000}"/>
    <cellStyle name="Output 5 6 7" xfId="24738" xr:uid="{00000000-0005-0000-0000-0000C8610000}"/>
    <cellStyle name="Output 5 7" xfId="24739" xr:uid="{00000000-0005-0000-0000-0000C9610000}"/>
    <cellStyle name="Output 5 7 2" xfId="24740" xr:uid="{00000000-0005-0000-0000-0000CA610000}"/>
    <cellStyle name="Output 5 7 2 2" xfId="24741" xr:uid="{00000000-0005-0000-0000-0000CB610000}"/>
    <cellStyle name="Output 5 7 2 3" xfId="24742" xr:uid="{00000000-0005-0000-0000-0000CC610000}"/>
    <cellStyle name="Output 5 7 2 4" xfId="24743" xr:uid="{00000000-0005-0000-0000-0000CD610000}"/>
    <cellStyle name="Output 5 7 2 5" xfId="24744" xr:uid="{00000000-0005-0000-0000-0000CE610000}"/>
    <cellStyle name="Output 5 7 2 6" xfId="24745" xr:uid="{00000000-0005-0000-0000-0000CF610000}"/>
    <cellStyle name="Output 5 7 2 7" xfId="24746" xr:uid="{00000000-0005-0000-0000-0000D0610000}"/>
    <cellStyle name="Output 5 7 3" xfId="24747" xr:uid="{00000000-0005-0000-0000-0000D1610000}"/>
    <cellStyle name="Output 5 7 4" xfId="24748" xr:uid="{00000000-0005-0000-0000-0000D2610000}"/>
    <cellStyle name="Output 5 7 5" xfId="24749" xr:uid="{00000000-0005-0000-0000-0000D3610000}"/>
    <cellStyle name="Output 5 7 6" xfId="24750" xr:uid="{00000000-0005-0000-0000-0000D4610000}"/>
    <cellStyle name="Output 5 7 7" xfId="24751" xr:uid="{00000000-0005-0000-0000-0000D5610000}"/>
    <cellStyle name="Output 5 8" xfId="24752" xr:uid="{00000000-0005-0000-0000-0000D6610000}"/>
    <cellStyle name="Output 5 8 2" xfId="24753" xr:uid="{00000000-0005-0000-0000-0000D7610000}"/>
    <cellStyle name="Output 5 8 3" xfId="24754" xr:uid="{00000000-0005-0000-0000-0000D8610000}"/>
    <cellStyle name="Output 5 8 4" xfId="24755" xr:uid="{00000000-0005-0000-0000-0000D9610000}"/>
    <cellStyle name="Output 5 8 5" xfId="24756" xr:uid="{00000000-0005-0000-0000-0000DA610000}"/>
    <cellStyle name="Output 5 8 6" xfId="24757" xr:uid="{00000000-0005-0000-0000-0000DB610000}"/>
    <cellStyle name="Output 5 8 7" xfId="24758" xr:uid="{00000000-0005-0000-0000-0000DC610000}"/>
    <cellStyle name="Output 5 9" xfId="24759" xr:uid="{00000000-0005-0000-0000-0000DD610000}"/>
    <cellStyle name="Output 50" xfId="24760" xr:uid="{00000000-0005-0000-0000-0000DE610000}"/>
    <cellStyle name="Output 50 2" xfId="24761" xr:uid="{00000000-0005-0000-0000-0000DF610000}"/>
    <cellStyle name="Output 50 3" xfId="24762" xr:uid="{00000000-0005-0000-0000-0000E0610000}"/>
    <cellStyle name="Output 50 4" xfId="24763" xr:uid="{00000000-0005-0000-0000-0000E1610000}"/>
    <cellStyle name="Output 50 5" xfId="24764" xr:uid="{00000000-0005-0000-0000-0000E2610000}"/>
    <cellStyle name="Output 50 6" xfId="24765" xr:uid="{00000000-0005-0000-0000-0000E3610000}"/>
    <cellStyle name="Output 50 7" xfId="24766" xr:uid="{00000000-0005-0000-0000-0000E4610000}"/>
    <cellStyle name="Output 50 8" xfId="24767" xr:uid="{00000000-0005-0000-0000-0000E5610000}"/>
    <cellStyle name="Output 50 9" xfId="24768" xr:uid="{00000000-0005-0000-0000-0000E6610000}"/>
    <cellStyle name="Output 51" xfId="24769" xr:uid="{00000000-0005-0000-0000-0000E7610000}"/>
    <cellStyle name="Output 51 2" xfId="24770" xr:uid="{00000000-0005-0000-0000-0000E8610000}"/>
    <cellStyle name="Output 51 3" xfId="24771" xr:uid="{00000000-0005-0000-0000-0000E9610000}"/>
    <cellStyle name="Output 51 4" xfId="24772" xr:uid="{00000000-0005-0000-0000-0000EA610000}"/>
    <cellStyle name="Output 51 5" xfId="24773" xr:uid="{00000000-0005-0000-0000-0000EB610000}"/>
    <cellStyle name="Output 51 6" xfId="24774" xr:uid="{00000000-0005-0000-0000-0000EC610000}"/>
    <cellStyle name="Output 51 7" xfId="24775" xr:uid="{00000000-0005-0000-0000-0000ED610000}"/>
    <cellStyle name="Output 51 8" xfId="24776" xr:uid="{00000000-0005-0000-0000-0000EE610000}"/>
    <cellStyle name="Output 51 9" xfId="24777" xr:uid="{00000000-0005-0000-0000-0000EF610000}"/>
    <cellStyle name="Output 52" xfId="24778" xr:uid="{00000000-0005-0000-0000-0000F0610000}"/>
    <cellStyle name="Output 52 2" xfId="24779" xr:uid="{00000000-0005-0000-0000-0000F1610000}"/>
    <cellStyle name="Output 52 3" xfId="24780" xr:uid="{00000000-0005-0000-0000-0000F2610000}"/>
    <cellStyle name="Output 52 4" xfId="24781" xr:uid="{00000000-0005-0000-0000-0000F3610000}"/>
    <cellStyle name="Output 52 5" xfId="24782" xr:uid="{00000000-0005-0000-0000-0000F4610000}"/>
    <cellStyle name="Output 52 6" xfId="24783" xr:uid="{00000000-0005-0000-0000-0000F5610000}"/>
    <cellStyle name="Output 52 7" xfId="24784" xr:uid="{00000000-0005-0000-0000-0000F6610000}"/>
    <cellStyle name="Output 52 8" xfId="24785" xr:uid="{00000000-0005-0000-0000-0000F7610000}"/>
    <cellStyle name="Output 52 9" xfId="24786" xr:uid="{00000000-0005-0000-0000-0000F8610000}"/>
    <cellStyle name="Output 53" xfId="24787" xr:uid="{00000000-0005-0000-0000-0000F9610000}"/>
    <cellStyle name="Output 53 2" xfId="24788" xr:uid="{00000000-0005-0000-0000-0000FA610000}"/>
    <cellStyle name="Output 53 3" xfId="24789" xr:uid="{00000000-0005-0000-0000-0000FB610000}"/>
    <cellStyle name="Output 53 4" xfId="24790" xr:uid="{00000000-0005-0000-0000-0000FC610000}"/>
    <cellStyle name="Output 53 5" xfId="24791" xr:uid="{00000000-0005-0000-0000-0000FD610000}"/>
    <cellStyle name="Output 53 6" xfId="24792" xr:uid="{00000000-0005-0000-0000-0000FE610000}"/>
    <cellStyle name="Output 53 7" xfId="24793" xr:uid="{00000000-0005-0000-0000-0000FF610000}"/>
    <cellStyle name="Output 53 8" xfId="24794" xr:uid="{00000000-0005-0000-0000-000000620000}"/>
    <cellStyle name="Output 53 9" xfId="24795" xr:uid="{00000000-0005-0000-0000-000001620000}"/>
    <cellStyle name="Output 54" xfId="24796" xr:uid="{00000000-0005-0000-0000-000002620000}"/>
    <cellStyle name="Output 54 2" xfId="24797" xr:uid="{00000000-0005-0000-0000-000003620000}"/>
    <cellStyle name="Output 54 3" xfId="24798" xr:uid="{00000000-0005-0000-0000-000004620000}"/>
    <cellStyle name="Output 54 4" xfId="24799" xr:uid="{00000000-0005-0000-0000-000005620000}"/>
    <cellStyle name="Output 54 5" xfId="24800" xr:uid="{00000000-0005-0000-0000-000006620000}"/>
    <cellStyle name="Output 54 6" xfId="24801" xr:uid="{00000000-0005-0000-0000-000007620000}"/>
    <cellStyle name="Output 54 7" xfId="24802" xr:uid="{00000000-0005-0000-0000-000008620000}"/>
    <cellStyle name="Output 54 8" xfId="24803" xr:uid="{00000000-0005-0000-0000-000009620000}"/>
    <cellStyle name="Output 54 9" xfId="24804" xr:uid="{00000000-0005-0000-0000-00000A620000}"/>
    <cellStyle name="Output 55" xfId="24805" xr:uid="{00000000-0005-0000-0000-00000B620000}"/>
    <cellStyle name="Output 55 2" xfId="24806" xr:uid="{00000000-0005-0000-0000-00000C620000}"/>
    <cellStyle name="Output 55 3" xfId="24807" xr:uid="{00000000-0005-0000-0000-00000D620000}"/>
    <cellStyle name="Output 55 4" xfId="24808" xr:uid="{00000000-0005-0000-0000-00000E620000}"/>
    <cellStyle name="Output 55 5" xfId="24809" xr:uid="{00000000-0005-0000-0000-00000F620000}"/>
    <cellStyle name="Output 55 6" xfId="24810" xr:uid="{00000000-0005-0000-0000-000010620000}"/>
    <cellStyle name="Output 55 7" xfId="24811" xr:uid="{00000000-0005-0000-0000-000011620000}"/>
    <cellStyle name="Output 55 8" xfId="24812" xr:uid="{00000000-0005-0000-0000-000012620000}"/>
    <cellStyle name="Output 55 9" xfId="24813" xr:uid="{00000000-0005-0000-0000-000013620000}"/>
    <cellStyle name="Output 56" xfId="24814" xr:uid="{00000000-0005-0000-0000-000014620000}"/>
    <cellStyle name="Output 56 2" xfId="24815" xr:uid="{00000000-0005-0000-0000-000015620000}"/>
    <cellStyle name="Output 56 3" xfId="24816" xr:uid="{00000000-0005-0000-0000-000016620000}"/>
    <cellStyle name="Output 56 4" xfId="24817" xr:uid="{00000000-0005-0000-0000-000017620000}"/>
    <cellStyle name="Output 56 5" xfId="24818" xr:uid="{00000000-0005-0000-0000-000018620000}"/>
    <cellStyle name="Output 56 6" xfId="24819" xr:uid="{00000000-0005-0000-0000-000019620000}"/>
    <cellStyle name="Output 56 7" xfId="24820" xr:uid="{00000000-0005-0000-0000-00001A620000}"/>
    <cellStyle name="Output 56 8" xfId="24821" xr:uid="{00000000-0005-0000-0000-00001B620000}"/>
    <cellStyle name="Output 56 9" xfId="24822" xr:uid="{00000000-0005-0000-0000-00001C620000}"/>
    <cellStyle name="Output 57" xfId="24823" xr:uid="{00000000-0005-0000-0000-00001D620000}"/>
    <cellStyle name="Output 57 2" xfId="24824" xr:uid="{00000000-0005-0000-0000-00001E620000}"/>
    <cellStyle name="Output 57 3" xfId="24825" xr:uid="{00000000-0005-0000-0000-00001F620000}"/>
    <cellStyle name="Output 57 4" xfId="24826" xr:uid="{00000000-0005-0000-0000-000020620000}"/>
    <cellStyle name="Output 57 5" xfId="24827" xr:uid="{00000000-0005-0000-0000-000021620000}"/>
    <cellStyle name="Output 57 6" xfId="24828" xr:uid="{00000000-0005-0000-0000-000022620000}"/>
    <cellStyle name="Output 57 7" xfId="24829" xr:uid="{00000000-0005-0000-0000-000023620000}"/>
    <cellStyle name="Output 57 8" xfId="24830" xr:uid="{00000000-0005-0000-0000-000024620000}"/>
    <cellStyle name="Output 57 9" xfId="24831" xr:uid="{00000000-0005-0000-0000-000025620000}"/>
    <cellStyle name="Output 58" xfId="24832" xr:uid="{00000000-0005-0000-0000-000026620000}"/>
    <cellStyle name="Output 58 2" xfId="24833" xr:uid="{00000000-0005-0000-0000-000027620000}"/>
    <cellStyle name="Output 58 3" xfId="24834" xr:uid="{00000000-0005-0000-0000-000028620000}"/>
    <cellStyle name="Output 58 4" xfId="24835" xr:uid="{00000000-0005-0000-0000-000029620000}"/>
    <cellStyle name="Output 58 5" xfId="24836" xr:uid="{00000000-0005-0000-0000-00002A620000}"/>
    <cellStyle name="Output 58 6" xfId="24837" xr:uid="{00000000-0005-0000-0000-00002B620000}"/>
    <cellStyle name="Output 58 7" xfId="24838" xr:uid="{00000000-0005-0000-0000-00002C620000}"/>
    <cellStyle name="Output 58 8" xfId="24839" xr:uid="{00000000-0005-0000-0000-00002D620000}"/>
    <cellStyle name="Output 58 9" xfId="24840" xr:uid="{00000000-0005-0000-0000-00002E620000}"/>
    <cellStyle name="Output 59" xfId="24841" xr:uid="{00000000-0005-0000-0000-00002F620000}"/>
    <cellStyle name="Output 59 2" xfId="24842" xr:uid="{00000000-0005-0000-0000-000030620000}"/>
    <cellStyle name="Output 59 3" xfId="24843" xr:uid="{00000000-0005-0000-0000-000031620000}"/>
    <cellStyle name="Output 59 4" xfId="24844" xr:uid="{00000000-0005-0000-0000-000032620000}"/>
    <cellStyle name="Output 59 5" xfId="24845" xr:uid="{00000000-0005-0000-0000-000033620000}"/>
    <cellStyle name="Output 59 6" xfId="24846" xr:uid="{00000000-0005-0000-0000-000034620000}"/>
    <cellStyle name="Output 59 7" xfId="24847" xr:uid="{00000000-0005-0000-0000-000035620000}"/>
    <cellStyle name="Output 59 8" xfId="24848" xr:uid="{00000000-0005-0000-0000-000036620000}"/>
    <cellStyle name="Output 59 9" xfId="24849" xr:uid="{00000000-0005-0000-0000-000037620000}"/>
    <cellStyle name="Output 6" xfId="24850" xr:uid="{00000000-0005-0000-0000-000038620000}"/>
    <cellStyle name="Output 6 10" xfId="24851" xr:uid="{00000000-0005-0000-0000-000039620000}"/>
    <cellStyle name="Output 6 11" xfId="24852" xr:uid="{00000000-0005-0000-0000-00003A620000}"/>
    <cellStyle name="Output 6 12" xfId="24853" xr:uid="{00000000-0005-0000-0000-00003B620000}"/>
    <cellStyle name="Output 6 13" xfId="24854" xr:uid="{00000000-0005-0000-0000-00003C620000}"/>
    <cellStyle name="Output 6 14" xfId="24855" xr:uid="{00000000-0005-0000-0000-00003D620000}"/>
    <cellStyle name="Output 6 15" xfId="24856" xr:uid="{00000000-0005-0000-0000-00003E620000}"/>
    <cellStyle name="Output 6 2" xfId="24857" xr:uid="{00000000-0005-0000-0000-00003F620000}"/>
    <cellStyle name="Output 6 2 2" xfId="24858" xr:uid="{00000000-0005-0000-0000-000040620000}"/>
    <cellStyle name="Output 6 2 2 2" xfId="24859" xr:uid="{00000000-0005-0000-0000-000041620000}"/>
    <cellStyle name="Output 6 2 2 3" xfId="24860" xr:uid="{00000000-0005-0000-0000-000042620000}"/>
    <cellStyle name="Output 6 2 2 4" xfId="24861" xr:uid="{00000000-0005-0000-0000-000043620000}"/>
    <cellStyle name="Output 6 2 2 5" xfId="24862" xr:uid="{00000000-0005-0000-0000-000044620000}"/>
    <cellStyle name="Output 6 2 2 6" xfId="24863" xr:uid="{00000000-0005-0000-0000-000045620000}"/>
    <cellStyle name="Output 6 2 2 7" xfId="24864" xr:uid="{00000000-0005-0000-0000-000046620000}"/>
    <cellStyle name="Output 6 2 3" xfId="24865" xr:uid="{00000000-0005-0000-0000-000047620000}"/>
    <cellStyle name="Output 6 2 4" xfId="24866" xr:uid="{00000000-0005-0000-0000-000048620000}"/>
    <cellStyle name="Output 6 2 5" xfId="24867" xr:uid="{00000000-0005-0000-0000-000049620000}"/>
    <cellStyle name="Output 6 2 6" xfId="24868" xr:uid="{00000000-0005-0000-0000-00004A620000}"/>
    <cellStyle name="Output 6 2 7" xfId="24869" xr:uid="{00000000-0005-0000-0000-00004B620000}"/>
    <cellStyle name="Output 6 3" xfId="24870" xr:uid="{00000000-0005-0000-0000-00004C620000}"/>
    <cellStyle name="Output 6 3 2" xfId="24871" xr:uid="{00000000-0005-0000-0000-00004D620000}"/>
    <cellStyle name="Output 6 3 2 2" xfId="24872" xr:uid="{00000000-0005-0000-0000-00004E620000}"/>
    <cellStyle name="Output 6 3 2 3" xfId="24873" xr:uid="{00000000-0005-0000-0000-00004F620000}"/>
    <cellStyle name="Output 6 3 2 4" xfId="24874" xr:uid="{00000000-0005-0000-0000-000050620000}"/>
    <cellStyle name="Output 6 3 2 5" xfId="24875" xr:uid="{00000000-0005-0000-0000-000051620000}"/>
    <cellStyle name="Output 6 3 2 6" xfId="24876" xr:uid="{00000000-0005-0000-0000-000052620000}"/>
    <cellStyle name="Output 6 3 2 7" xfId="24877" xr:uid="{00000000-0005-0000-0000-000053620000}"/>
    <cellStyle name="Output 6 3 3" xfId="24878" xr:uid="{00000000-0005-0000-0000-000054620000}"/>
    <cellStyle name="Output 6 3 4" xfId="24879" xr:uid="{00000000-0005-0000-0000-000055620000}"/>
    <cellStyle name="Output 6 3 5" xfId="24880" xr:uid="{00000000-0005-0000-0000-000056620000}"/>
    <cellStyle name="Output 6 3 6" xfId="24881" xr:uid="{00000000-0005-0000-0000-000057620000}"/>
    <cellStyle name="Output 6 3 7" xfId="24882" xr:uid="{00000000-0005-0000-0000-000058620000}"/>
    <cellStyle name="Output 6 4" xfId="24883" xr:uid="{00000000-0005-0000-0000-000059620000}"/>
    <cellStyle name="Output 6 4 2" xfId="24884" xr:uid="{00000000-0005-0000-0000-00005A620000}"/>
    <cellStyle name="Output 6 4 2 2" xfId="24885" xr:uid="{00000000-0005-0000-0000-00005B620000}"/>
    <cellStyle name="Output 6 4 2 3" xfId="24886" xr:uid="{00000000-0005-0000-0000-00005C620000}"/>
    <cellStyle name="Output 6 4 2 4" xfId="24887" xr:uid="{00000000-0005-0000-0000-00005D620000}"/>
    <cellStyle name="Output 6 4 2 5" xfId="24888" xr:uid="{00000000-0005-0000-0000-00005E620000}"/>
    <cellStyle name="Output 6 4 2 6" xfId="24889" xr:uid="{00000000-0005-0000-0000-00005F620000}"/>
    <cellStyle name="Output 6 4 2 7" xfId="24890" xr:uid="{00000000-0005-0000-0000-000060620000}"/>
    <cellStyle name="Output 6 4 3" xfId="24891" xr:uid="{00000000-0005-0000-0000-000061620000}"/>
    <cellStyle name="Output 6 4 4" xfId="24892" xr:uid="{00000000-0005-0000-0000-000062620000}"/>
    <cellStyle name="Output 6 4 5" xfId="24893" xr:uid="{00000000-0005-0000-0000-000063620000}"/>
    <cellStyle name="Output 6 4 6" xfId="24894" xr:uid="{00000000-0005-0000-0000-000064620000}"/>
    <cellStyle name="Output 6 4 7" xfId="24895" xr:uid="{00000000-0005-0000-0000-000065620000}"/>
    <cellStyle name="Output 6 5" xfId="24896" xr:uid="{00000000-0005-0000-0000-000066620000}"/>
    <cellStyle name="Output 6 5 2" xfId="24897" xr:uid="{00000000-0005-0000-0000-000067620000}"/>
    <cellStyle name="Output 6 5 2 2" xfId="24898" xr:uid="{00000000-0005-0000-0000-000068620000}"/>
    <cellStyle name="Output 6 5 2 3" xfId="24899" xr:uid="{00000000-0005-0000-0000-000069620000}"/>
    <cellStyle name="Output 6 5 2 4" xfId="24900" xr:uid="{00000000-0005-0000-0000-00006A620000}"/>
    <cellStyle name="Output 6 5 2 5" xfId="24901" xr:uid="{00000000-0005-0000-0000-00006B620000}"/>
    <cellStyle name="Output 6 5 2 6" xfId="24902" xr:uid="{00000000-0005-0000-0000-00006C620000}"/>
    <cellStyle name="Output 6 5 2 7" xfId="24903" xr:uid="{00000000-0005-0000-0000-00006D620000}"/>
    <cellStyle name="Output 6 5 3" xfId="24904" xr:uid="{00000000-0005-0000-0000-00006E620000}"/>
    <cellStyle name="Output 6 5 4" xfId="24905" xr:uid="{00000000-0005-0000-0000-00006F620000}"/>
    <cellStyle name="Output 6 5 5" xfId="24906" xr:uid="{00000000-0005-0000-0000-000070620000}"/>
    <cellStyle name="Output 6 5 6" xfId="24907" xr:uid="{00000000-0005-0000-0000-000071620000}"/>
    <cellStyle name="Output 6 5 7" xfId="24908" xr:uid="{00000000-0005-0000-0000-000072620000}"/>
    <cellStyle name="Output 6 6" xfId="24909" xr:uid="{00000000-0005-0000-0000-000073620000}"/>
    <cellStyle name="Output 6 6 2" xfId="24910" xr:uid="{00000000-0005-0000-0000-000074620000}"/>
    <cellStyle name="Output 6 6 2 2" xfId="24911" xr:uid="{00000000-0005-0000-0000-000075620000}"/>
    <cellStyle name="Output 6 6 2 3" xfId="24912" xr:uid="{00000000-0005-0000-0000-000076620000}"/>
    <cellStyle name="Output 6 6 2 4" xfId="24913" xr:uid="{00000000-0005-0000-0000-000077620000}"/>
    <cellStyle name="Output 6 6 2 5" xfId="24914" xr:uid="{00000000-0005-0000-0000-000078620000}"/>
    <cellStyle name="Output 6 6 2 6" xfId="24915" xr:uid="{00000000-0005-0000-0000-000079620000}"/>
    <cellStyle name="Output 6 6 2 7" xfId="24916" xr:uid="{00000000-0005-0000-0000-00007A620000}"/>
    <cellStyle name="Output 6 6 3" xfId="24917" xr:uid="{00000000-0005-0000-0000-00007B620000}"/>
    <cellStyle name="Output 6 6 4" xfId="24918" xr:uid="{00000000-0005-0000-0000-00007C620000}"/>
    <cellStyle name="Output 6 6 5" xfId="24919" xr:uid="{00000000-0005-0000-0000-00007D620000}"/>
    <cellStyle name="Output 6 6 6" xfId="24920" xr:uid="{00000000-0005-0000-0000-00007E620000}"/>
    <cellStyle name="Output 6 6 7" xfId="24921" xr:uid="{00000000-0005-0000-0000-00007F620000}"/>
    <cellStyle name="Output 6 7" xfId="24922" xr:uid="{00000000-0005-0000-0000-000080620000}"/>
    <cellStyle name="Output 6 7 2" xfId="24923" xr:uid="{00000000-0005-0000-0000-000081620000}"/>
    <cellStyle name="Output 6 7 2 2" xfId="24924" xr:uid="{00000000-0005-0000-0000-000082620000}"/>
    <cellStyle name="Output 6 7 2 3" xfId="24925" xr:uid="{00000000-0005-0000-0000-000083620000}"/>
    <cellStyle name="Output 6 7 2 4" xfId="24926" xr:uid="{00000000-0005-0000-0000-000084620000}"/>
    <cellStyle name="Output 6 7 2 5" xfId="24927" xr:uid="{00000000-0005-0000-0000-000085620000}"/>
    <cellStyle name="Output 6 7 2 6" xfId="24928" xr:uid="{00000000-0005-0000-0000-000086620000}"/>
    <cellStyle name="Output 6 7 2 7" xfId="24929" xr:uid="{00000000-0005-0000-0000-000087620000}"/>
    <cellStyle name="Output 6 7 3" xfId="24930" xr:uid="{00000000-0005-0000-0000-000088620000}"/>
    <cellStyle name="Output 6 7 4" xfId="24931" xr:uid="{00000000-0005-0000-0000-000089620000}"/>
    <cellStyle name="Output 6 7 5" xfId="24932" xr:uid="{00000000-0005-0000-0000-00008A620000}"/>
    <cellStyle name="Output 6 7 6" xfId="24933" xr:uid="{00000000-0005-0000-0000-00008B620000}"/>
    <cellStyle name="Output 6 7 7" xfId="24934" xr:uid="{00000000-0005-0000-0000-00008C620000}"/>
    <cellStyle name="Output 6 8" xfId="24935" xr:uid="{00000000-0005-0000-0000-00008D620000}"/>
    <cellStyle name="Output 6 8 2" xfId="24936" xr:uid="{00000000-0005-0000-0000-00008E620000}"/>
    <cellStyle name="Output 6 8 3" xfId="24937" xr:uid="{00000000-0005-0000-0000-00008F620000}"/>
    <cellStyle name="Output 6 8 4" xfId="24938" xr:uid="{00000000-0005-0000-0000-000090620000}"/>
    <cellStyle name="Output 6 8 5" xfId="24939" xr:uid="{00000000-0005-0000-0000-000091620000}"/>
    <cellStyle name="Output 6 8 6" xfId="24940" xr:uid="{00000000-0005-0000-0000-000092620000}"/>
    <cellStyle name="Output 6 8 7" xfId="24941" xr:uid="{00000000-0005-0000-0000-000093620000}"/>
    <cellStyle name="Output 6 9" xfId="24942" xr:uid="{00000000-0005-0000-0000-000094620000}"/>
    <cellStyle name="Output 60" xfId="24943" xr:uid="{00000000-0005-0000-0000-000095620000}"/>
    <cellStyle name="Output 60 2" xfId="24944" xr:uid="{00000000-0005-0000-0000-000096620000}"/>
    <cellStyle name="Output 60 3" xfId="24945" xr:uid="{00000000-0005-0000-0000-000097620000}"/>
    <cellStyle name="Output 60 4" xfId="24946" xr:uid="{00000000-0005-0000-0000-000098620000}"/>
    <cellStyle name="Output 60 5" xfId="24947" xr:uid="{00000000-0005-0000-0000-000099620000}"/>
    <cellStyle name="Output 60 6" xfId="24948" xr:uid="{00000000-0005-0000-0000-00009A620000}"/>
    <cellStyle name="Output 60 7" xfId="24949" xr:uid="{00000000-0005-0000-0000-00009B620000}"/>
    <cellStyle name="Output 60 8" xfId="24950" xr:uid="{00000000-0005-0000-0000-00009C620000}"/>
    <cellStyle name="Output 60 9" xfId="24951" xr:uid="{00000000-0005-0000-0000-00009D620000}"/>
    <cellStyle name="Output 61" xfId="24952" xr:uid="{00000000-0005-0000-0000-00009E620000}"/>
    <cellStyle name="Output 61 2" xfId="24953" xr:uid="{00000000-0005-0000-0000-00009F620000}"/>
    <cellStyle name="Output 61 3" xfId="24954" xr:uid="{00000000-0005-0000-0000-0000A0620000}"/>
    <cellStyle name="Output 61 4" xfId="24955" xr:uid="{00000000-0005-0000-0000-0000A1620000}"/>
    <cellStyle name="Output 61 5" xfId="24956" xr:uid="{00000000-0005-0000-0000-0000A2620000}"/>
    <cellStyle name="Output 61 6" xfId="24957" xr:uid="{00000000-0005-0000-0000-0000A3620000}"/>
    <cellStyle name="Output 61 7" xfId="24958" xr:uid="{00000000-0005-0000-0000-0000A4620000}"/>
    <cellStyle name="Output 61 8" xfId="24959" xr:uid="{00000000-0005-0000-0000-0000A5620000}"/>
    <cellStyle name="Output 61 9" xfId="24960" xr:uid="{00000000-0005-0000-0000-0000A6620000}"/>
    <cellStyle name="Output 62" xfId="24961" xr:uid="{00000000-0005-0000-0000-0000A7620000}"/>
    <cellStyle name="Output 62 2" xfId="24962" xr:uid="{00000000-0005-0000-0000-0000A8620000}"/>
    <cellStyle name="Output 62 3" xfId="24963" xr:uid="{00000000-0005-0000-0000-0000A9620000}"/>
    <cellStyle name="Output 62 4" xfId="24964" xr:uid="{00000000-0005-0000-0000-0000AA620000}"/>
    <cellStyle name="Output 62 5" xfId="24965" xr:uid="{00000000-0005-0000-0000-0000AB620000}"/>
    <cellStyle name="Output 62 6" xfId="24966" xr:uid="{00000000-0005-0000-0000-0000AC620000}"/>
    <cellStyle name="Output 62 7" xfId="24967" xr:uid="{00000000-0005-0000-0000-0000AD620000}"/>
    <cellStyle name="Output 62 8" xfId="24968" xr:uid="{00000000-0005-0000-0000-0000AE620000}"/>
    <cellStyle name="Output 62 9" xfId="24969" xr:uid="{00000000-0005-0000-0000-0000AF620000}"/>
    <cellStyle name="Output 63" xfId="24970" xr:uid="{00000000-0005-0000-0000-0000B0620000}"/>
    <cellStyle name="Output 63 2" xfId="24971" xr:uid="{00000000-0005-0000-0000-0000B1620000}"/>
    <cellStyle name="Output 63 3" xfId="24972" xr:uid="{00000000-0005-0000-0000-0000B2620000}"/>
    <cellStyle name="Output 63 4" xfId="24973" xr:uid="{00000000-0005-0000-0000-0000B3620000}"/>
    <cellStyle name="Output 63 5" xfId="24974" xr:uid="{00000000-0005-0000-0000-0000B4620000}"/>
    <cellStyle name="Output 63 6" xfId="24975" xr:uid="{00000000-0005-0000-0000-0000B5620000}"/>
    <cellStyle name="Output 63 7" xfId="24976" xr:uid="{00000000-0005-0000-0000-0000B6620000}"/>
    <cellStyle name="Output 63 8" xfId="24977" xr:uid="{00000000-0005-0000-0000-0000B7620000}"/>
    <cellStyle name="Output 63 9" xfId="24978" xr:uid="{00000000-0005-0000-0000-0000B8620000}"/>
    <cellStyle name="Output 64" xfId="24979" xr:uid="{00000000-0005-0000-0000-0000B9620000}"/>
    <cellStyle name="Output 64 2" xfId="24980" xr:uid="{00000000-0005-0000-0000-0000BA620000}"/>
    <cellStyle name="Output 64 3" xfId="24981" xr:uid="{00000000-0005-0000-0000-0000BB620000}"/>
    <cellStyle name="Output 64 4" xfId="24982" xr:uid="{00000000-0005-0000-0000-0000BC620000}"/>
    <cellStyle name="Output 64 5" xfId="24983" xr:uid="{00000000-0005-0000-0000-0000BD620000}"/>
    <cellStyle name="Output 64 6" xfId="24984" xr:uid="{00000000-0005-0000-0000-0000BE620000}"/>
    <cellStyle name="Output 64 7" xfId="24985" xr:uid="{00000000-0005-0000-0000-0000BF620000}"/>
    <cellStyle name="Output 64 8" xfId="24986" xr:uid="{00000000-0005-0000-0000-0000C0620000}"/>
    <cellStyle name="Output 64 9" xfId="24987" xr:uid="{00000000-0005-0000-0000-0000C1620000}"/>
    <cellStyle name="Output 65" xfId="24988" xr:uid="{00000000-0005-0000-0000-0000C2620000}"/>
    <cellStyle name="Output 65 2" xfId="24989" xr:uid="{00000000-0005-0000-0000-0000C3620000}"/>
    <cellStyle name="Output 65 3" xfId="24990" xr:uid="{00000000-0005-0000-0000-0000C4620000}"/>
    <cellStyle name="Output 65 4" xfId="24991" xr:uid="{00000000-0005-0000-0000-0000C5620000}"/>
    <cellStyle name="Output 65 5" xfId="24992" xr:uid="{00000000-0005-0000-0000-0000C6620000}"/>
    <cellStyle name="Output 65 6" xfId="24993" xr:uid="{00000000-0005-0000-0000-0000C7620000}"/>
    <cellStyle name="Output 65 7" xfId="24994" xr:uid="{00000000-0005-0000-0000-0000C8620000}"/>
    <cellStyle name="Output 65 8" xfId="24995" xr:uid="{00000000-0005-0000-0000-0000C9620000}"/>
    <cellStyle name="Output 65 9" xfId="24996" xr:uid="{00000000-0005-0000-0000-0000CA620000}"/>
    <cellStyle name="Output 66" xfId="24997" xr:uid="{00000000-0005-0000-0000-0000CB620000}"/>
    <cellStyle name="Output 66 2" xfId="24998" xr:uid="{00000000-0005-0000-0000-0000CC620000}"/>
    <cellStyle name="Output 66 3" xfId="24999" xr:uid="{00000000-0005-0000-0000-0000CD620000}"/>
    <cellStyle name="Output 66 4" xfId="25000" xr:uid="{00000000-0005-0000-0000-0000CE620000}"/>
    <cellStyle name="Output 66 5" xfId="25001" xr:uid="{00000000-0005-0000-0000-0000CF620000}"/>
    <cellStyle name="Output 66 6" xfId="25002" xr:uid="{00000000-0005-0000-0000-0000D0620000}"/>
    <cellStyle name="Output 66 7" xfId="25003" xr:uid="{00000000-0005-0000-0000-0000D1620000}"/>
    <cellStyle name="Output 66 8" xfId="25004" xr:uid="{00000000-0005-0000-0000-0000D2620000}"/>
    <cellStyle name="Output 66 9" xfId="25005" xr:uid="{00000000-0005-0000-0000-0000D3620000}"/>
    <cellStyle name="Output 67" xfId="25006" xr:uid="{00000000-0005-0000-0000-0000D4620000}"/>
    <cellStyle name="Output 67 2" xfId="25007" xr:uid="{00000000-0005-0000-0000-0000D5620000}"/>
    <cellStyle name="Output 67 3" xfId="25008" xr:uid="{00000000-0005-0000-0000-0000D6620000}"/>
    <cellStyle name="Output 67 4" xfId="25009" xr:uid="{00000000-0005-0000-0000-0000D7620000}"/>
    <cellStyle name="Output 67 5" xfId="25010" xr:uid="{00000000-0005-0000-0000-0000D8620000}"/>
    <cellStyle name="Output 67 6" xfId="25011" xr:uid="{00000000-0005-0000-0000-0000D9620000}"/>
    <cellStyle name="Output 67 7" xfId="25012" xr:uid="{00000000-0005-0000-0000-0000DA620000}"/>
    <cellStyle name="Output 67 8" xfId="25013" xr:uid="{00000000-0005-0000-0000-0000DB620000}"/>
    <cellStyle name="Output 67 9" xfId="25014" xr:uid="{00000000-0005-0000-0000-0000DC620000}"/>
    <cellStyle name="Output 68" xfId="25015" xr:uid="{00000000-0005-0000-0000-0000DD620000}"/>
    <cellStyle name="Output 68 2" xfId="25016" xr:uid="{00000000-0005-0000-0000-0000DE620000}"/>
    <cellStyle name="Output 68 3" xfId="25017" xr:uid="{00000000-0005-0000-0000-0000DF620000}"/>
    <cellStyle name="Output 68 4" xfId="25018" xr:uid="{00000000-0005-0000-0000-0000E0620000}"/>
    <cellStyle name="Output 68 5" xfId="25019" xr:uid="{00000000-0005-0000-0000-0000E1620000}"/>
    <cellStyle name="Output 68 6" xfId="25020" xr:uid="{00000000-0005-0000-0000-0000E2620000}"/>
    <cellStyle name="Output 68 7" xfId="25021" xr:uid="{00000000-0005-0000-0000-0000E3620000}"/>
    <cellStyle name="Output 68 8" xfId="25022" xr:uid="{00000000-0005-0000-0000-0000E4620000}"/>
    <cellStyle name="Output 68 9" xfId="25023" xr:uid="{00000000-0005-0000-0000-0000E5620000}"/>
    <cellStyle name="Output 69" xfId="25024" xr:uid="{00000000-0005-0000-0000-0000E6620000}"/>
    <cellStyle name="Output 69 2" xfId="25025" xr:uid="{00000000-0005-0000-0000-0000E7620000}"/>
    <cellStyle name="Output 69 3" xfId="25026" xr:uid="{00000000-0005-0000-0000-0000E8620000}"/>
    <cellStyle name="Output 69 4" xfId="25027" xr:uid="{00000000-0005-0000-0000-0000E9620000}"/>
    <cellStyle name="Output 69 5" xfId="25028" xr:uid="{00000000-0005-0000-0000-0000EA620000}"/>
    <cellStyle name="Output 69 6" xfId="25029" xr:uid="{00000000-0005-0000-0000-0000EB620000}"/>
    <cellStyle name="Output 69 7" xfId="25030" xr:uid="{00000000-0005-0000-0000-0000EC620000}"/>
    <cellStyle name="Output 69 8" xfId="25031" xr:uid="{00000000-0005-0000-0000-0000ED620000}"/>
    <cellStyle name="Output 69 9" xfId="25032" xr:uid="{00000000-0005-0000-0000-0000EE620000}"/>
    <cellStyle name="Output 7" xfId="25033" xr:uid="{00000000-0005-0000-0000-0000EF620000}"/>
    <cellStyle name="Output 7 10" xfId="25034" xr:uid="{00000000-0005-0000-0000-0000F0620000}"/>
    <cellStyle name="Output 7 11" xfId="25035" xr:uid="{00000000-0005-0000-0000-0000F1620000}"/>
    <cellStyle name="Output 7 12" xfId="25036" xr:uid="{00000000-0005-0000-0000-0000F2620000}"/>
    <cellStyle name="Output 7 13" xfId="25037" xr:uid="{00000000-0005-0000-0000-0000F3620000}"/>
    <cellStyle name="Output 7 14" xfId="25038" xr:uid="{00000000-0005-0000-0000-0000F4620000}"/>
    <cellStyle name="Output 7 15" xfId="25039" xr:uid="{00000000-0005-0000-0000-0000F5620000}"/>
    <cellStyle name="Output 7 2" xfId="25040" xr:uid="{00000000-0005-0000-0000-0000F6620000}"/>
    <cellStyle name="Output 7 2 2" xfId="25041" xr:uid="{00000000-0005-0000-0000-0000F7620000}"/>
    <cellStyle name="Output 7 2 2 2" xfId="25042" xr:uid="{00000000-0005-0000-0000-0000F8620000}"/>
    <cellStyle name="Output 7 2 2 3" xfId="25043" xr:uid="{00000000-0005-0000-0000-0000F9620000}"/>
    <cellStyle name="Output 7 2 2 4" xfId="25044" xr:uid="{00000000-0005-0000-0000-0000FA620000}"/>
    <cellStyle name="Output 7 2 2 5" xfId="25045" xr:uid="{00000000-0005-0000-0000-0000FB620000}"/>
    <cellStyle name="Output 7 2 2 6" xfId="25046" xr:uid="{00000000-0005-0000-0000-0000FC620000}"/>
    <cellStyle name="Output 7 2 2 7" xfId="25047" xr:uid="{00000000-0005-0000-0000-0000FD620000}"/>
    <cellStyle name="Output 7 2 3" xfId="25048" xr:uid="{00000000-0005-0000-0000-0000FE620000}"/>
    <cellStyle name="Output 7 2 4" xfId="25049" xr:uid="{00000000-0005-0000-0000-0000FF620000}"/>
    <cellStyle name="Output 7 2 5" xfId="25050" xr:uid="{00000000-0005-0000-0000-000000630000}"/>
    <cellStyle name="Output 7 2 6" xfId="25051" xr:uid="{00000000-0005-0000-0000-000001630000}"/>
    <cellStyle name="Output 7 2 7" xfId="25052" xr:uid="{00000000-0005-0000-0000-000002630000}"/>
    <cellStyle name="Output 7 3" xfId="25053" xr:uid="{00000000-0005-0000-0000-000003630000}"/>
    <cellStyle name="Output 7 3 2" xfId="25054" xr:uid="{00000000-0005-0000-0000-000004630000}"/>
    <cellStyle name="Output 7 3 2 2" xfId="25055" xr:uid="{00000000-0005-0000-0000-000005630000}"/>
    <cellStyle name="Output 7 3 2 3" xfId="25056" xr:uid="{00000000-0005-0000-0000-000006630000}"/>
    <cellStyle name="Output 7 3 2 4" xfId="25057" xr:uid="{00000000-0005-0000-0000-000007630000}"/>
    <cellStyle name="Output 7 3 2 5" xfId="25058" xr:uid="{00000000-0005-0000-0000-000008630000}"/>
    <cellStyle name="Output 7 3 2 6" xfId="25059" xr:uid="{00000000-0005-0000-0000-000009630000}"/>
    <cellStyle name="Output 7 3 2 7" xfId="25060" xr:uid="{00000000-0005-0000-0000-00000A630000}"/>
    <cellStyle name="Output 7 3 3" xfId="25061" xr:uid="{00000000-0005-0000-0000-00000B630000}"/>
    <cellStyle name="Output 7 3 4" xfId="25062" xr:uid="{00000000-0005-0000-0000-00000C630000}"/>
    <cellStyle name="Output 7 3 5" xfId="25063" xr:uid="{00000000-0005-0000-0000-00000D630000}"/>
    <cellStyle name="Output 7 3 6" xfId="25064" xr:uid="{00000000-0005-0000-0000-00000E630000}"/>
    <cellStyle name="Output 7 3 7" xfId="25065" xr:uid="{00000000-0005-0000-0000-00000F630000}"/>
    <cellStyle name="Output 7 4" xfId="25066" xr:uid="{00000000-0005-0000-0000-000010630000}"/>
    <cellStyle name="Output 7 4 2" xfId="25067" xr:uid="{00000000-0005-0000-0000-000011630000}"/>
    <cellStyle name="Output 7 4 2 2" xfId="25068" xr:uid="{00000000-0005-0000-0000-000012630000}"/>
    <cellStyle name="Output 7 4 2 3" xfId="25069" xr:uid="{00000000-0005-0000-0000-000013630000}"/>
    <cellStyle name="Output 7 4 2 4" xfId="25070" xr:uid="{00000000-0005-0000-0000-000014630000}"/>
    <cellStyle name="Output 7 4 2 5" xfId="25071" xr:uid="{00000000-0005-0000-0000-000015630000}"/>
    <cellStyle name="Output 7 4 2 6" xfId="25072" xr:uid="{00000000-0005-0000-0000-000016630000}"/>
    <cellStyle name="Output 7 4 2 7" xfId="25073" xr:uid="{00000000-0005-0000-0000-000017630000}"/>
    <cellStyle name="Output 7 4 3" xfId="25074" xr:uid="{00000000-0005-0000-0000-000018630000}"/>
    <cellStyle name="Output 7 4 4" xfId="25075" xr:uid="{00000000-0005-0000-0000-000019630000}"/>
    <cellStyle name="Output 7 4 5" xfId="25076" xr:uid="{00000000-0005-0000-0000-00001A630000}"/>
    <cellStyle name="Output 7 4 6" xfId="25077" xr:uid="{00000000-0005-0000-0000-00001B630000}"/>
    <cellStyle name="Output 7 4 7" xfId="25078" xr:uid="{00000000-0005-0000-0000-00001C630000}"/>
    <cellStyle name="Output 7 5" xfId="25079" xr:uid="{00000000-0005-0000-0000-00001D630000}"/>
    <cellStyle name="Output 7 5 2" xfId="25080" xr:uid="{00000000-0005-0000-0000-00001E630000}"/>
    <cellStyle name="Output 7 5 2 2" xfId="25081" xr:uid="{00000000-0005-0000-0000-00001F630000}"/>
    <cellStyle name="Output 7 5 2 3" xfId="25082" xr:uid="{00000000-0005-0000-0000-000020630000}"/>
    <cellStyle name="Output 7 5 2 4" xfId="25083" xr:uid="{00000000-0005-0000-0000-000021630000}"/>
    <cellStyle name="Output 7 5 2 5" xfId="25084" xr:uid="{00000000-0005-0000-0000-000022630000}"/>
    <cellStyle name="Output 7 5 2 6" xfId="25085" xr:uid="{00000000-0005-0000-0000-000023630000}"/>
    <cellStyle name="Output 7 5 2 7" xfId="25086" xr:uid="{00000000-0005-0000-0000-000024630000}"/>
    <cellStyle name="Output 7 5 3" xfId="25087" xr:uid="{00000000-0005-0000-0000-000025630000}"/>
    <cellStyle name="Output 7 5 4" xfId="25088" xr:uid="{00000000-0005-0000-0000-000026630000}"/>
    <cellStyle name="Output 7 5 5" xfId="25089" xr:uid="{00000000-0005-0000-0000-000027630000}"/>
    <cellStyle name="Output 7 5 6" xfId="25090" xr:uid="{00000000-0005-0000-0000-000028630000}"/>
    <cellStyle name="Output 7 5 7" xfId="25091" xr:uid="{00000000-0005-0000-0000-000029630000}"/>
    <cellStyle name="Output 7 6" xfId="25092" xr:uid="{00000000-0005-0000-0000-00002A630000}"/>
    <cellStyle name="Output 7 6 2" xfId="25093" xr:uid="{00000000-0005-0000-0000-00002B630000}"/>
    <cellStyle name="Output 7 6 2 2" xfId="25094" xr:uid="{00000000-0005-0000-0000-00002C630000}"/>
    <cellStyle name="Output 7 6 2 3" xfId="25095" xr:uid="{00000000-0005-0000-0000-00002D630000}"/>
    <cellStyle name="Output 7 6 2 4" xfId="25096" xr:uid="{00000000-0005-0000-0000-00002E630000}"/>
    <cellStyle name="Output 7 6 2 5" xfId="25097" xr:uid="{00000000-0005-0000-0000-00002F630000}"/>
    <cellStyle name="Output 7 6 2 6" xfId="25098" xr:uid="{00000000-0005-0000-0000-000030630000}"/>
    <cellStyle name="Output 7 6 2 7" xfId="25099" xr:uid="{00000000-0005-0000-0000-000031630000}"/>
    <cellStyle name="Output 7 6 3" xfId="25100" xr:uid="{00000000-0005-0000-0000-000032630000}"/>
    <cellStyle name="Output 7 6 4" xfId="25101" xr:uid="{00000000-0005-0000-0000-000033630000}"/>
    <cellStyle name="Output 7 6 5" xfId="25102" xr:uid="{00000000-0005-0000-0000-000034630000}"/>
    <cellStyle name="Output 7 6 6" xfId="25103" xr:uid="{00000000-0005-0000-0000-000035630000}"/>
    <cellStyle name="Output 7 6 7" xfId="25104" xr:uid="{00000000-0005-0000-0000-000036630000}"/>
    <cellStyle name="Output 7 7" xfId="25105" xr:uid="{00000000-0005-0000-0000-000037630000}"/>
    <cellStyle name="Output 7 7 2" xfId="25106" xr:uid="{00000000-0005-0000-0000-000038630000}"/>
    <cellStyle name="Output 7 7 2 2" xfId="25107" xr:uid="{00000000-0005-0000-0000-000039630000}"/>
    <cellStyle name="Output 7 7 2 3" xfId="25108" xr:uid="{00000000-0005-0000-0000-00003A630000}"/>
    <cellStyle name="Output 7 7 2 4" xfId="25109" xr:uid="{00000000-0005-0000-0000-00003B630000}"/>
    <cellStyle name="Output 7 7 2 5" xfId="25110" xr:uid="{00000000-0005-0000-0000-00003C630000}"/>
    <cellStyle name="Output 7 7 2 6" xfId="25111" xr:uid="{00000000-0005-0000-0000-00003D630000}"/>
    <cellStyle name="Output 7 7 2 7" xfId="25112" xr:uid="{00000000-0005-0000-0000-00003E630000}"/>
    <cellStyle name="Output 7 7 3" xfId="25113" xr:uid="{00000000-0005-0000-0000-00003F630000}"/>
    <cellStyle name="Output 7 7 4" xfId="25114" xr:uid="{00000000-0005-0000-0000-000040630000}"/>
    <cellStyle name="Output 7 7 5" xfId="25115" xr:uid="{00000000-0005-0000-0000-000041630000}"/>
    <cellStyle name="Output 7 7 6" xfId="25116" xr:uid="{00000000-0005-0000-0000-000042630000}"/>
    <cellStyle name="Output 7 7 7" xfId="25117" xr:uid="{00000000-0005-0000-0000-000043630000}"/>
    <cellStyle name="Output 7 8" xfId="25118" xr:uid="{00000000-0005-0000-0000-000044630000}"/>
    <cellStyle name="Output 7 8 2" xfId="25119" xr:uid="{00000000-0005-0000-0000-000045630000}"/>
    <cellStyle name="Output 7 8 3" xfId="25120" xr:uid="{00000000-0005-0000-0000-000046630000}"/>
    <cellStyle name="Output 7 8 4" xfId="25121" xr:uid="{00000000-0005-0000-0000-000047630000}"/>
    <cellStyle name="Output 7 8 5" xfId="25122" xr:uid="{00000000-0005-0000-0000-000048630000}"/>
    <cellStyle name="Output 7 8 6" xfId="25123" xr:uid="{00000000-0005-0000-0000-000049630000}"/>
    <cellStyle name="Output 7 8 7" xfId="25124" xr:uid="{00000000-0005-0000-0000-00004A630000}"/>
    <cellStyle name="Output 7 9" xfId="25125" xr:uid="{00000000-0005-0000-0000-00004B630000}"/>
    <cellStyle name="Output 70" xfId="25126" xr:uid="{00000000-0005-0000-0000-00004C630000}"/>
    <cellStyle name="Output 70 2" xfId="25127" xr:uid="{00000000-0005-0000-0000-00004D630000}"/>
    <cellStyle name="Output 70 3" xfId="25128" xr:uid="{00000000-0005-0000-0000-00004E630000}"/>
    <cellStyle name="Output 70 4" xfId="25129" xr:uid="{00000000-0005-0000-0000-00004F630000}"/>
    <cellStyle name="Output 70 5" xfId="25130" xr:uid="{00000000-0005-0000-0000-000050630000}"/>
    <cellStyle name="Output 70 6" xfId="25131" xr:uid="{00000000-0005-0000-0000-000051630000}"/>
    <cellStyle name="Output 70 7" xfId="25132" xr:uid="{00000000-0005-0000-0000-000052630000}"/>
    <cellStyle name="Output 70 8" xfId="25133" xr:uid="{00000000-0005-0000-0000-000053630000}"/>
    <cellStyle name="Output 70 9" xfId="25134" xr:uid="{00000000-0005-0000-0000-000054630000}"/>
    <cellStyle name="Output 71" xfId="25135" xr:uid="{00000000-0005-0000-0000-000055630000}"/>
    <cellStyle name="Output 71 2" xfId="25136" xr:uid="{00000000-0005-0000-0000-000056630000}"/>
    <cellStyle name="Output 71 3" xfId="25137" xr:uid="{00000000-0005-0000-0000-000057630000}"/>
    <cellStyle name="Output 71 4" xfId="25138" xr:uid="{00000000-0005-0000-0000-000058630000}"/>
    <cellStyle name="Output 71 5" xfId="25139" xr:uid="{00000000-0005-0000-0000-000059630000}"/>
    <cellStyle name="Output 71 6" xfId="25140" xr:uid="{00000000-0005-0000-0000-00005A630000}"/>
    <cellStyle name="Output 71 7" xfId="25141" xr:uid="{00000000-0005-0000-0000-00005B630000}"/>
    <cellStyle name="Output 71 8" xfId="25142" xr:uid="{00000000-0005-0000-0000-00005C630000}"/>
    <cellStyle name="Output 71 9" xfId="25143" xr:uid="{00000000-0005-0000-0000-00005D630000}"/>
    <cellStyle name="Output 72" xfId="25144" xr:uid="{00000000-0005-0000-0000-00005E630000}"/>
    <cellStyle name="Output 8" xfId="25145" xr:uid="{00000000-0005-0000-0000-00005F630000}"/>
    <cellStyle name="Output 8 10" xfId="25146" xr:uid="{00000000-0005-0000-0000-000060630000}"/>
    <cellStyle name="Output 8 11" xfId="25147" xr:uid="{00000000-0005-0000-0000-000061630000}"/>
    <cellStyle name="Output 8 12" xfId="25148" xr:uid="{00000000-0005-0000-0000-000062630000}"/>
    <cellStyle name="Output 8 13" xfId="25149" xr:uid="{00000000-0005-0000-0000-000063630000}"/>
    <cellStyle name="Output 8 14" xfId="25150" xr:uid="{00000000-0005-0000-0000-000064630000}"/>
    <cellStyle name="Output 8 15" xfId="25151" xr:uid="{00000000-0005-0000-0000-000065630000}"/>
    <cellStyle name="Output 8 2" xfId="25152" xr:uid="{00000000-0005-0000-0000-000066630000}"/>
    <cellStyle name="Output 8 2 2" xfId="25153" xr:uid="{00000000-0005-0000-0000-000067630000}"/>
    <cellStyle name="Output 8 2 2 2" xfId="25154" xr:uid="{00000000-0005-0000-0000-000068630000}"/>
    <cellStyle name="Output 8 2 2 3" xfId="25155" xr:uid="{00000000-0005-0000-0000-000069630000}"/>
    <cellStyle name="Output 8 2 2 4" xfId="25156" xr:uid="{00000000-0005-0000-0000-00006A630000}"/>
    <cellStyle name="Output 8 2 2 5" xfId="25157" xr:uid="{00000000-0005-0000-0000-00006B630000}"/>
    <cellStyle name="Output 8 2 2 6" xfId="25158" xr:uid="{00000000-0005-0000-0000-00006C630000}"/>
    <cellStyle name="Output 8 2 2 7" xfId="25159" xr:uid="{00000000-0005-0000-0000-00006D630000}"/>
    <cellStyle name="Output 8 2 3" xfId="25160" xr:uid="{00000000-0005-0000-0000-00006E630000}"/>
    <cellStyle name="Output 8 2 4" xfId="25161" xr:uid="{00000000-0005-0000-0000-00006F630000}"/>
    <cellStyle name="Output 8 2 5" xfId="25162" xr:uid="{00000000-0005-0000-0000-000070630000}"/>
    <cellStyle name="Output 8 2 6" xfId="25163" xr:uid="{00000000-0005-0000-0000-000071630000}"/>
    <cellStyle name="Output 8 2 7" xfId="25164" xr:uid="{00000000-0005-0000-0000-000072630000}"/>
    <cellStyle name="Output 8 3" xfId="25165" xr:uid="{00000000-0005-0000-0000-000073630000}"/>
    <cellStyle name="Output 8 3 2" xfId="25166" xr:uid="{00000000-0005-0000-0000-000074630000}"/>
    <cellStyle name="Output 8 3 2 2" xfId="25167" xr:uid="{00000000-0005-0000-0000-000075630000}"/>
    <cellStyle name="Output 8 3 2 3" xfId="25168" xr:uid="{00000000-0005-0000-0000-000076630000}"/>
    <cellStyle name="Output 8 3 2 4" xfId="25169" xr:uid="{00000000-0005-0000-0000-000077630000}"/>
    <cellStyle name="Output 8 3 2 5" xfId="25170" xr:uid="{00000000-0005-0000-0000-000078630000}"/>
    <cellStyle name="Output 8 3 2 6" xfId="25171" xr:uid="{00000000-0005-0000-0000-000079630000}"/>
    <cellStyle name="Output 8 3 2 7" xfId="25172" xr:uid="{00000000-0005-0000-0000-00007A630000}"/>
    <cellStyle name="Output 8 3 3" xfId="25173" xr:uid="{00000000-0005-0000-0000-00007B630000}"/>
    <cellStyle name="Output 8 3 4" xfId="25174" xr:uid="{00000000-0005-0000-0000-00007C630000}"/>
    <cellStyle name="Output 8 3 5" xfId="25175" xr:uid="{00000000-0005-0000-0000-00007D630000}"/>
    <cellStyle name="Output 8 3 6" xfId="25176" xr:uid="{00000000-0005-0000-0000-00007E630000}"/>
    <cellStyle name="Output 8 3 7" xfId="25177" xr:uid="{00000000-0005-0000-0000-00007F630000}"/>
    <cellStyle name="Output 8 4" xfId="25178" xr:uid="{00000000-0005-0000-0000-000080630000}"/>
    <cellStyle name="Output 8 4 2" xfId="25179" xr:uid="{00000000-0005-0000-0000-000081630000}"/>
    <cellStyle name="Output 8 4 2 2" xfId="25180" xr:uid="{00000000-0005-0000-0000-000082630000}"/>
    <cellStyle name="Output 8 4 2 3" xfId="25181" xr:uid="{00000000-0005-0000-0000-000083630000}"/>
    <cellStyle name="Output 8 4 2 4" xfId="25182" xr:uid="{00000000-0005-0000-0000-000084630000}"/>
    <cellStyle name="Output 8 4 2 5" xfId="25183" xr:uid="{00000000-0005-0000-0000-000085630000}"/>
    <cellStyle name="Output 8 4 2 6" xfId="25184" xr:uid="{00000000-0005-0000-0000-000086630000}"/>
    <cellStyle name="Output 8 4 2 7" xfId="25185" xr:uid="{00000000-0005-0000-0000-000087630000}"/>
    <cellStyle name="Output 8 4 3" xfId="25186" xr:uid="{00000000-0005-0000-0000-000088630000}"/>
    <cellStyle name="Output 8 4 4" xfId="25187" xr:uid="{00000000-0005-0000-0000-000089630000}"/>
    <cellStyle name="Output 8 4 5" xfId="25188" xr:uid="{00000000-0005-0000-0000-00008A630000}"/>
    <cellStyle name="Output 8 4 6" xfId="25189" xr:uid="{00000000-0005-0000-0000-00008B630000}"/>
    <cellStyle name="Output 8 4 7" xfId="25190" xr:uid="{00000000-0005-0000-0000-00008C630000}"/>
    <cellStyle name="Output 8 5" xfId="25191" xr:uid="{00000000-0005-0000-0000-00008D630000}"/>
    <cellStyle name="Output 8 5 2" xfId="25192" xr:uid="{00000000-0005-0000-0000-00008E630000}"/>
    <cellStyle name="Output 8 5 2 2" xfId="25193" xr:uid="{00000000-0005-0000-0000-00008F630000}"/>
    <cellStyle name="Output 8 5 2 3" xfId="25194" xr:uid="{00000000-0005-0000-0000-000090630000}"/>
    <cellStyle name="Output 8 5 2 4" xfId="25195" xr:uid="{00000000-0005-0000-0000-000091630000}"/>
    <cellStyle name="Output 8 5 2 5" xfId="25196" xr:uid="{00000000-0005-0000-0000-000092630000}"/>
    <cellStyle name="Output 8 5 2 6" xfId="25197" xr:uid="{00000000-0005-0000-0000-000093630000}"/>
    <cellStyle name="Output 8 5 2 7" xfId="25198" xr:uid="{00000000-0005-0000-0000-000094630000}"/>
    <cellStyle name="Output 8 5 3" xfId="25199" xr:uid="{00000000-0005-0000-0000-000095630000}"/>
    <cellStyle name="Output 8 5 4" xfId="25200" xr:uid="{00000000-0005-0000-0000-000096630000}"/>
    <cellStyle name="Output 8 5 5" xfId="25201" xr:uid="{00000000-0005-0000-0000-000097630000}"/>
    <cellStyle name="Output 8 5 6" xfId="25202" xr:uid="{00000000-0005-0000-0000-000098630000}"/>
    <cellStyle name="Output 8 5 7" xfId="25203" xr:uid="{00000000-0005-0000-0000-000099630000}"/>
    <cellStyle name="Output 8 6" xfId="25204" xr:uid="{00000000-0005-0000-0000-00009A630000}"/>
    <cellStyle name="Output 8 6 2" xfId="25205" xr:uid="{00000000-0005-0000-0000-00009B630000}"/>
    <cellStyle name="Output 8 6 2 2" xfId="25206" xr:uid="{00000000-0005-0000-0000-00009C630000}"/>
    <cellStyle name="Output 8 6 2 3" xfId="25207" xr:uid="{00000000-0005-0000-0000-00009D630000}"/>
    <cellStyle name="Output 8 6 2 4" xfId="25208" xr:uid="{00000000-0005-0000-0000-00009E630000}"/>
    <cellStyle name="Output 8 6 2 5" xfId="25209" xr:uid="{00000000-0005-0000-0000-00009F630000}"/>
    <cellStyle name="Output 8 6 2 6" xfId="25210" xr:uid="{00000000-0005-0000-0000-0000A0630000}"/>
    <cellStyle name="Output 8 6 2 7" xfId="25211" xr:uid="{00000000-0005-0000-0000-0000A1630000}"/>
    <cellStyle name="Output 8 6 3" xfId="25212" xr:uid="{00000000-0005-0000-0000-0000A2630000}"/>
    <cellStyle name="Output 8 6 4" xfId="25213" xr:uid="{00000000-0005-0000-0000-0000A3630000}"/>
    <cellStyle name="Output 8 6 5" xfId="25214" xr:uid="{00000000-0005-0000-0000-0000A4630000}"/>
    <cellStyle name="Output 8 6 6" xfId="25215" xr:uid="{00000000-0005-0000-0000-0000A5630000}"/>
    <cellStyle name="Output 8 6 7" xfId="25216" xr:uid="{00000000-0005-0000-0000-0000A6630000}"/>
    <cellStyle name="Output 8 7" xfId="25217" xr:uid="{00000000-0005-0000-0000-0000A7630000}"/>
    <cellStyle name="Output 8 7 2" xfId="25218" xr:uid="{00000000-0005-0000-0000-0000A8630000}"/>
    <cellStyle name="Output 8 7 2 2" xfId="25219" xr:uid="{00000000-0005-0000-0000-0000A9630000}"/>
    <cellStyle name="Output 8 7 2 3" xfId="25220" xr:uid="{00000000-0005-0000-0000-0000AA630000}"/>
    <cellStyle name="Output 8 7 2 4" xfId="25221" xr:uid="{00000000-0005-0000-0000-0000AB630000}"/>
    <cellStyle name="Output 8 7 2 5" xfId="25222" xr:uid="{00000000-0005-0000-0000-0000AC630000}"/>
    <cellStyle name="Output 8 7 2 6" xfId="25223" xr:uid="{00000000-0005-0000-0000-0000AD630000}"/>
    <cellStyle name="Output 8 7 2 7" xfId="25224" xr:uid="{00000000-0005-0000-0000-0000AE630000}"/>
    <cellStyle name="Output 8 7 3" xfId="25225" xr:uid="{00000000-0005-0000-0000-0000AF630000}"/>
    <cellStyle name="Output 8 7 4" xfId="25226" xr:uid="{00000000-0005-0000-0000-0000B0630000}"/>
    <cellStyle name="Output 8 7 5" xfId="25227" xr:uid="{00000000-0005-0000-0000-0000B1630000}"/>
    <cellStyle name="Output 8 7 6" xfId="25228" xr:uid="{00000000-0005-0000-0000-0000B2630000}"/>
    <cellStyle name="Output 8 7 7" xfId="25229" xr:uid="{00000000-0005-0000-0000-0000B3630000}"/>
    <cellStyle name="Output 8 8" xfId="25230" xr:uid="{00000000-0005-0000-0000-0000B4630000}"/>
    <cellStyle name="Output 8 8 2" xfId="25231" xr:uid="{00000000-0005-0000-0000-0000B5630000}"/>
    <cellStyle name="Output 8 8 3" xfId="25232" xr:uid="{00000000-0005-0000-0000-0000B6630000}"/>
    <cellStyle name="Output 8 8 4" xfId="25233" xr:uid="{00000000-0005-0000-0000-0000B7630000}"/>
    <cellStyle name="Output 8 8 5" xfId="25234" xr:uid="{00000000-0005-0000-0000-0000B8630000}"/>
    <cellStyle name="Output 8 8 6" xfId="25235" xr:uid="{00000000-0005-0000-0000-0000B9630000}"/>
    <cellStyle name="Output 8 8 7" xfId="25236" xr:uid="{00000000-0005-0000-0000-0000BA630000}"/>
    <cellStyle name="Output 8 9" xfId="25237" xr:uid="{00000000-0005-0000-0000-0000BB630000}"/>
    <cellStyle name="Output 9" xfId="25238" xr:uid="{00000000-0005-0000-0000-0000BC630000}"/>
    <cellStyle name="Output 9 10" xfId="25239" xr:uid="{00000000-0005-0000-0000-0000BD630000}"/>
    <cellStyle name="Output 9 11" xfId="25240" xr:uid="{00000000-0005-0000-0000-0000BE630000}"/>
    <cellStyle name="Output 9 12" xfId="25241" xr:uid="{00000000-0005-0000-0000-0000BF630000}"/>
    <cellStyle name="Output 9 13" xfId="25242" xr:uid="{00000000-0005-0000-0000-0000C0630000}"/>
    <cellStyle name="Output 9 14" xfId="25243" xr:uid="{00000000-0005-0000-0000-0000C1630000}"/>
    <cellStyle name="Output 9 15" xfId="25244" xr:uid="{00000000-0005-0000-0000-0000C2630000}"/>
    <cellStyle name="Output 9 2" xfId="25245" xr:uid="{00000000-0005-0000-0000-0000C3630000}"/>
    <cellStyle name="Output 9 2 2" xfId="25246" xr:uid="{00000000-0005-0000-0000-0000C4630000}"/>
    <cellStyle name="Output 9 2 3" xfId="25247" xr:uid="{00000000-0005-0000-0000-0000C5630000}"/>
    <cellStyle name="Output 9 2 4" xfId="25248" xr:uid="{00000000-0005-0000-0000-0000C6630000}"/>
    <cellStyle name="Output 9 2 5" xfId="25249" xr:uid="{00000000-0005-0000-0000-0000C7630000}"/>
    <cellStyle name="Output 9 2 6" xfId="25250" xr:uid="{00000000-0005-0000-0000-0000C8630000}"/>
    <cellStyle name="Output 9 2 7" xfId="25251" xr:uid="{00000000-0005-0000-0000-0000C9630000}"/>
    <cellStyle name="Output 9 3" xfId="25252" xr:uid="{00000000-0005-0000-0000-0000CA630000}"/>
    <cellStyle name="Output 9 4" xfId="25253" xr:uid="{00000000-0005-0000-0000-0000CB630000}"/>
    <cellStyle name="Output 9 5" xfId="25254" xr:uid="{00000000-0005-0000-0000-0000CC630000}"/>
    <cellStyle name="Output 9 6" xfId="25255" xr:uid="{00000000-0005-0000-0000-0000CD630000}"/>
    <cellStyle name="Output 9 7" xfId="25256" xr:uid="{00000000-0005-0000-0000-0000CE630000}"/>
    <cellStyle name="Output 9 8" xfId="25257" xr:uid="{00000000-0005-0000-0000-0000CF630000}"/>
    <cellStyle name="Output 9 9" xfId="25258" xr:uid="{00000000-0005-0000-0000-0000D0630000}"/>
    <cellStyle name="Overskrift" xfId="33" xr:uid="{00000000-0005-0000-0000-0000D1630000}"/>
    <cellStyle name="Overskrift 2" xfId="25260" xr:uid="{00000000-0005-0000-0000-0000D2630000}"/>
    <cellStyle name="Overskrift 3" xfId="25259" xr:uid="{00000000-0005-0000-0000-0000D3630000}"/>
    <cellStyle name="Percent" xfId="1" builtinId="5"/>
    <cellStyle name="Percent %" xfId="34" xr:uid="{00000000-0005-0000-0000-0000D5630000}"/>
    <cellStyle name="Percent % 2" xfId="25262" xr:uid="{00000000-0005-0000-0000-0000D6630000}"/>
    <cellStyle name="Percent % 3" xfId="25261" xr:uid="{00000000-0005-0000-0000-0000D7630000}"/>
    <cellStyle name="Percent [0]" xfId="91" xr:uid="{00000000-0005-0000-0000-0000D8630000}"/>
    <cellStyle name="Percent [0] 10" xfId="25264" xr:uid="{00000000-0005-0000-0000-0000D9630000}"/>
    <cellStyle name="Percent [0] 11" xfId="25265" xr:uid="{00000000-0005-0000-0000-0000DA630000}"/>
    <cellStyle name="Percent [0] 12" xfId="25266" xr:uid="{00000000-0005-0000-0000-0000DB630000}"/>
    <cellStyle name="Percent [0] 13" xfId="25267" xr:uid="{00000000-0005-0000-0000-0000DC630000}"/>
    <cellStyle name="Percent [0] 14" xfId="25268" xr:uid="{00000000-0005-0000-0000-0000DD630000}"/>
    <cellStyle name="Percent [0] 15" xfId="25269" xr:uid="{00000000-0005-0000-0000-0000DE630000}"/>
    <cellStyle name="Percent [0] 16" xfId="25270" xr:uid="{00000000-0005-0000-0000-0000DF630000}"/>
    <cellStyle name="Percent [0] 17" xfId="25271" xr:uid="{00000000-0005-0000-0000-0000E0630000}"/>
    <cellStyle name="Percent [0] 18" xfId="25272" xr:uid="{00000000-0005-0000-0000-0000E1630000}"/>
    <cellStyle name="Percent [0] 19" xfId="25273" xr:uid="{00000000-0005-0000-0000-0000E2630000}"/>
    <cellStyle name="Percent [0] 2" xfId="25274" xr:uid="{00000000-0005-0000-0000-0000E3630000}"/>
    <cellStyle name="Percent [0] 20" xfId="25275" xr:uid="{00000000-0005-0000-0000-0000E4630000}"/>
    <cellStyle name="Percent [0] 21" xfId="25276" xr:uid="{00000000-0005-0000-0000-0000E5630000}"/>
    <cellStyle name="Percent [0] 22" xfId="25277" xr:uid="{00000000-0005-0000-0000-0000E6630000}"/>
    <cellStyle name="Percent [0] 23" xfId="25278" xr:uid="{00000000-0005-0000-0000-0000E7630000}"/>
    <cellStyle name="Percent [0] 23 2" xfId="25279" xr:uid="{00000000-0005-0000-0000-0000E8630000}"/>
    <cellStyle name="Percent [0] 23 3" xfId="25280" xr:uid="{00000000-0005-0000-0000-0000E9630000}"/>
    <cellStyle name="Percent [0] 23 4" xfId="25281" xr:uid="{00000000-0005-0000-0000-0000EA630000}"/>
    <cellStyle name="Percent [0] 23 5" xfId="25282" xr:uid="{00000000-0005-0000-0000-0000EB630000}"/>
    <cellStyle name="Percent [0] 23 6" xfId="25283" xr:uid="{00000000-0005-0000-0000-0000EC630000}"/>
    <cellStyle name="Percent [0] 23 7" xfId="25284" xr:uid="{00000000-0005-0000-0000-0000ED630000}"/>
    <cellStyle name="Percent [0] 24" xfId="25285" xr:uid="{00000000-0005-0000-0000-0000EE630000}"/>
    <cellStyle name="Percent [0] 24 2" xfId="25286" xr:uid="{00000000-0005-0000-0000-0000EF630000}"/>
    <cellStyle name="Percent [0] 24 3" xfId="25287" xr:uid="{00000000-0005-0000-0000-0000F0630000}"/>
    <cellStyle name="Percent [0] 24 4" xfId="25288" xr:uid="{00000000-0005-0000-0000-0000F1630000}"/>
    <cellStyle name="Percent [0] 24 5" xfId="25289" xr:uid="{00000000-0005-0000-0000-0000F2630000}"/>
    <cellStyle name="Percent [0] 24 6" xfId="25290" xr:uid="{00000000-0005-0000-0000-0000F3630000}"/>
    <cellStyle name="Percent [0] 24 7" xfId="25291" xr:uid="{00000000-0005-0000-0000-0000F4630000}"/>
    <cellStyle name="Percent [0] 25" xfId="25292" xr:uid="{00000000-0005-0000-0000-0000F5630000}"/>
    <cellStyle name="Percent [0] 25 2" xfId="25293" xr:uid="{00000000-0005-0000-0000-0000F6630000}"/>
    <cellStyle name="Percent [0] 25 3" xfId="25294" xr:uid="{00000000-0005-0000-0000-0000F7630000}"/>
    <cellStyle name="Percent [0] 25 4" xfId="25295" xr:uid="{00000000-0005-0000-0000-0000F8630000}"/>
    <cellStyle name="Percent [0] 25 5" xfId="25296" xr:uid="{00000000-0005-0000-0000-0000F9630000}"/>
    <cellStyle name="Percent [0] 25 6" xfId="25297" xr:uid="{00000000-0005-0000-0000-0000FA630000}"/>
    <cellStyle name="Percent [0] 25 7" xfId="25298" xr:uid="{00000000-0005-0000-0000-0000FB630000}"/>
    <cellStyle name="Percent [0] 26" xfId="25299" xr:uid="{00000000-0005-0000-0000-0000FC630000}"/>
    <cellStyle name="Percent [0] 26 2" xfId="25300" xr:uid="{00000000-0005-0000-0000-0000FD630000}"/>
    <cellStyle name="Percent [0] 26 3" xfId="25301" xr:uid="{00000000-0005-0000-0000-0000FE630000}"/>
    <cellStyle name="Percent [0] 26 4" xfId="25302" xr:uid="{00000000-0005-0000-0000-0000FF630000}"/>
    <cellStyle name="Percent [0] 26 5" xfId="25303" xr:uid="{00000000-0005-0000-0000-000000640000}"/>
    <cellStyle name="Percent [0] 26 6" xfId="25304" xr:uid="{00000000-0005-0000-0000-000001640000}"/>
    <cellStyle name="Percent [0] 26 7" xfId="25305" xr:uid="{00000000-0005-0000-0000-000002640000}"/>
    <cellStyle name="Percent [0] 27" xfId="25306" xr:uid="{00000000-0005-0000-0000-000003640000}"/>
    <cellStyle name="Percent [0] 27 2" xfId="25307" xr:uid="{00000000-0005-0000-0000-000004640000}"/>
    <cellStyle name="Percent [0] 27 3" xfId="25308" xr:uid="{00000000-0005-0000-0000-000005640000}"/>
    <cellStyle name="Percent [0] 27 4" xfId="25309" xr:uid="{00000000-0005-0000-0000-000006640000}"/>
    <cellStyle name="Percent [0] 27 5" xfId="25310" xr:uid="{00000000-0005-0000-0000-000007640000}"/>
    <cellStyle name="Percent [0] 27 6" xfId="25311" xr:uid="{00000000-0005-0000-0000-000008640000}"/>
    <cellStyle name="Percent [0] 27 7" xfId="25312" xr:uid="{00000000-0005-0000-0000-000009640000}"/>
    <cellStyle name="Percent [0] 28" xfId="25313" xr:uid="{00000000-0005-0000-0000-00000A640000}"/>
    <cellStyle name="Percent [0] 28 2" xfId="25314" xr:uid="{00000000-0005-0000-0000-00000B640000}"/>
    <cellStyle name="Percent [0] 28 3" xfId="25315" xr:uid="{00000000-0005-0000-0000-00000C640000}"/>
    <cellStyle name="Percent [0] 28 4" xfId="25316" xr:uid="{00000000-0005-0000-0000-00000D640000}"/>
    <cellStyle name="Percent [0] 28 5" xfId="25317" xr:uid="{00000000-0005-0000-0000-00000E640000}"/>
    <cellStyle name="Percent [0] 28 6" xfId="25318" xr:uid="{00000000-0005-0000-0000-00000F640000}"/>
    <cellStyle name="Percent [0] 28 7" xfId="25319" xr:uid="{00000000-0005-0000-0000-000010640000}"/>
    <cellStyle name="Percent [0] 29" xfId="25320" xr:uid="{00000000-0005-0000-0000-000011640000}"/>
    <cellStyle name="Percent [0] 3" xfId="25321" xr:uid="{00000000-0005-0000-0000-000012640000}"/>
    <cellStyle name="Percent [0] 30" xfId="25322" xr:uid="{00000000-0005-0000-0000-000013640000}"/>
    <cellStyle name="Percent [0] 31" xfId="25323" xr:uid="{00000000-0005-0000-0000-000014640000}"/>
    <cellStyle name="Percent [0] 32" xfId="25324" xr:uid="{00000000-0005-0000-0000-000015640000}"/>
    <cellStyle name="Percent [0] 33" xfId="25325" xr:uid="{00000000-0005-0000-0000-000016640000}"/>
    <cellStyle name="Percent [0] 34" xfId="25326" xr:uid="{00000000-0005-0000-0000-000017640000}"/>
    <cellStyle name="Percent [0] 35" xfId="25327" xr:uid="{00000000-0005-0000-0000-000018640000}"/>
    <cellStyle name="Percent [0] 36" xfId="25328" xr:uid="{00000000-0005-0000-0000-000019640000}"/>
    <cellStyle name="Percent [0] 37" xfId="25329" xr:uid="{00000000-0005-0000-0000-00001A640000}"/>
    <cellStyle name="Percent [0] 38" xfId="25330" xr:uid="{00000000-0005-0000-0000-00001B640000}"/>
    <cellStyle name="Percent [0] 39" xfId="25331" xr:uid="{00000000-0005-0000-0000-00001C640000}"/>
    <cellStyle name="Percent [0] 4" xfId="25332" xr:uid="{00000000-0005-0000-0000-00001D640000}"/>
    <cellStyle name="Percent [0] 40" xfId="25333" xr:uid="{00000000-0005-0000-0000-00001E640000}"/>
    <cellStyle name="Percent [0] 41" xfId="25334" xr:uid="{00000000-0005-0000-0000-00001F640000}"/>
    <cellStyle name="Percent [0] 42" xfId="25335" xr:uid="{00000000-0005-0000-0000-000020640000}"/>
    <cellStyle name="Percent [0] 43" xfId="25336" xr:uid="{00000000-0005-0000-0000-000021640000}"/>
    <cellStyle name="Percent [0] 44" xfId="25337" xr:uid="{00000000-0005-0000-0000-000022640000}"/>
    <cellStyle name="Percent [0] 45" xfId="25338" xr:uid="{00000000-0005-0000-0000-000023640000}"/>
    <cellStyle name="Percent [0] 46" xfId="25339" xr:uid="{00000000-0005-0000-0000-000024640000}"/>
    <cellStyle name="Percent [0] 47" xfId="25340" xr:uid="{00000000-0005-0000-0000-000025640000}"/>
    <cellStyle name="Percent [0] 48" xfId="25341" xr:uid="{00000000-0005-0000-0000-000026640000}"/>
    <cellStyle name="Percent [0] 49" xfId="25342" xr:uid="{00000000-0005-0000-0000-000027640000}"/>
    <cellStyle name="Percent [0] 5" xfId="25343" xr:uid="{00000000-0005-0000-0000-000028640000}"/>
    <cellStyle name="Percent [0] 50" xfId="25344" xr:uid="{00000000-0005-0000-0000-000029640000}"/>
    <cellStyle name="Percent [0] 51" xfId="25263" xr:uid="{00000000-0005-0000-0000-00002A640000}"/>
    <cellStyle name="Percent [0] 6" xfId="25345" xr:uid="{00000000-0005-0000-0000-00002B640000}"/>
    <cellStyle name="Percent [0] 7" xfId="25346" xr:uid="{00000000-0005-0000-0000-00002C640000}"/>
    <cellStyle name="Percent [0] 8" xfId="25347" xr:uid="{00000000-0005-0000-0000-00002D640000}"/>
    <cellStyle name="Percent [0] 9" xfId="25348" xr:uid="{00000000-0005-0000-0000-00002E640000}"/>
    <cellStyle name="Percent [00]" xfId="92" xr:uid="{00000000-0005-0000-0000-00002F640000}"/>
    <cellStyle name="Percent [00] 2" xfId="93" xr:uid="{00000000-0005-0000-0000-000030640000}"/>
    <cellStyle name="Percent [00] 2 2" xfId="25350" xr:uid="{00000000-0005-0000-0000-000031640000}"/>
    <cellStyle name="Percent [00] 3" xfId="25351" xr:uid="{00000000-0005-0000-0000-000032640000}"/>
    <cellStyle name="Percent [00] 4" xfId="25352" xr:uid="{00000000-0005-0000-0000-000033640000}"/>
    <cellStyle name="Percent [00] 5" xfId="25353" xr:uid="{00000000-0005-0000-0000-000034640000}"/>
    <cellStyle name="Percent [00] 6" xfId="25354" xr:uid="{00000000-0005-0000-0000-000035640000}"/>
    <cellStyle name="Percent [00] 7" xfId="25355" xr:uid="{00000000-0005-0000-0000-000036640000}"/>
    <cellStyle name="Percent [00] 8" xfId="25349" xr:uid="{00000000-0005-0000-0000-000037640000}"/>
    <cellStyle name="Percent 2" xfId="94" xr:uid="{00000000-0005-0000-0000-000038640000}"/>
    <cellStyle name="Percent 2 2" xfId="25356" xr:uid="{00000000-0005-0000-0000-000039640000}"/>
    <cellStyle name="Percent 2 2 2" xfId="30620" xr:uid="{00000000-0005-0000-0000-00003A640000}"/>
    <cellStyle name="Percent 2 3" xfId="30619" xr:uid="{00000000-0005-0000-0000-00003B640000}"/>
    <cellStyle name="Percent 3" xfId="95" xr:uid="{00000000-0005-0000-0000-00003C640000}"/>
    <cellStyle name="Percent 4" xfId="96" xr:uid="{00000000-0005-0000-0000-00003D640000}"/>
    <cellStyle name="Percent 5" xfId="97" xr:uid="{00000000-0005-0000-0000-00003E640000}"/>
    <cellStyle name="Percent 6" xfId="98" xr:uid="{00000000-0005-0000-0000-00003F640000}"/>
    <cellStyle name="Percent 7" xfId="99" xr:uid="{00000000-0005-0000-0000-000040640000}"/>
    <cellStyle name="Percent 8" xfId="30618" xr:uid="{00000000-0005-0000-0000-000041640000}"/>
    <cellStyle name="PrePop Currency (0)" xfId="100" xr:uid="{00000000-0005-0000-0000-000042640000}"/>
    <cellStyle name="PrePop Currency (0) 10" xfId="25358" xr:uid="{00000000-0005-0000-0000-000043640000}"/>
    <cellStyle name="PrePop Currency (0) 11" xfId="25359" xr:uid="{00000000-0005-0000-0000-000044640000}"/>
    <cellStyle name="PrePop Currency (0) 12" xfId="25360" xr:uid="{00000000-0005-0000-0000-000045640000}"/>
    <cellStyle name="PrePop Currency (0) 13" xfId="25361" xr:uid="{00000000-0005-0000-0000-000046640000}"/>
    <cellStyle name="PrePop Currency (0) 14" xfId="25362" xr:uid="{00000000-0005-0000-0000-000047640000}"/>
    <cellStyle name="PrePop Currency (0) 15" xfId="25363" xr:uid="{00000000-0005-0000-0000-000048640000}"/>
    <cellStyle name="PrePop Currency (0) 16" xfId="25364" xr:uid="{00000000-0005-0000-0000-000049640000}"/>
    <cellStyle name="PrePop Currency (0) 17" xfId="25365" xr:uid="{00000000-0005-0000-0000-00004A640000}"/>
    <cellStyle name="PrePop Currency (0) 18" xfId="25366" xr:uid="{00000000-0005-0000-0000-00004B640000}"/>
    <cellStyle name="PrePop Currency (0) 19" xfId="25367" xr:uid="{00000000-0005-0000-0000-00004C640000}"/>
    <cellStyle name="PrePop Currency (0) 2" xfId="25368" xr:uid="{00000000-0005-0000-0000-00004D640000}"/>
    <cellStyle name="PrePop Currency (0) 20" xfId="25369" xr:uid="{00000000-0005-0000-0000-00004E640000}"/>
    <cellStyle name="PrePop Currency (0) 21" xfId="25370" xr:uid="{00000000-0005-0000-0000-00004F640000}"/>
    <cellStyle name="PrePop Currency (0) 22" xfId="25371" xr:uid="{00000000-0005-0000-0000-000050640000}"/>
    <cellStyle name="PrePop Currency (0) 23" xfId="25372" xr:uid="{00000000-0005-0000-0000-000051640000}"/>
    <cellStyle name="PrePop Currency (0) 23 2" xfId="25373" xr:uid="{00000000-0005-0000-0000-000052640000}"/>
    <cellStyle name="PrePop Currency (0) 23 3" xfId="25374" xr:uid="{00000000-0005-0000-0000-000053640000}"/>
    <cellStyle name="PrePop Currency (0) 23 4" xfId="25375" xr:uid="{00000000-0005-0000-0000-000054640000}"/>
    <cellStyle name="PrePop Currency (0) 23 5" xfId="25376" xr:uid="{00000000-0005-0000-0000-000055640000}"/>
    <cellStyle name="PrePop Currency (0) 23 6" xfId="25377" xr:uid="{00000000-0005-0000-0000-000056640000}"/>
    <cellStyle name="PrePop Currency (0) 23 7" xfId="25378" xr:uid="{00000000-0005-0000-0000-000057640000}"/>
    <cellStyle name="PrePop Currency (0) 24" xfId="25379" xr:uid="{00000000-0005-0000-0000-000058640000}"/>
    <cellStyle name="PrePop Currency (0) 24 2" xfId="25380" xr:uid="{00000000-0005-0000-0000-000059640000}"/>
    <cellStyle name="PrePop Currency (0) 24 3" xfId="25381" xr:uid="{00000000-0005-0000-0000-00005A640000}"/>
    <cellStyle name="PrePop Currency (0) 24 4" xfId="25382" xr:uid="{00000000-0005-0000-0000-00005B640000}"/>
    <cellStyle name="PrePop Currency (0) 24 5" xfId="25383" xr:uid="{00000000-0005-0000-0000-00005C640000}"/>
    <cellStyle name="PrePop Currency (0) 24 6" xfId="25384" xr:uid="{00000000-0005-0000-0000-00005D640000}"/>
    <cellStyle name="PrePop Currency (0) 24 7" xfId="25385" xr:uid="{00000000-0005-0000-0000-00005E640000}"/>
    <cellStyle name="PrePop Currency (0) 25" xfId="25386" xr:uid="{00000000-0005-0000-0000-00005F640000}"/>
    <cellStyle name="PrePop Currency (0) 25 2" xfId="25387" xr:uid="{00000000-0005-0000-0000-000060640000}"/>
    <cellStyle name="PrePop Currency (0) 25 3" xfId="25388" xr:uid="{00000000-0005-0000-0000-000061640000}"/>
    <cellStyle name="PrePop Currency (0) 25 4" xfId="25389" xr:uid="{00000000-0005-0000-0000-000062640000}"/>
    <cellStyle name="PrePop Currency (0) 25 5" xfId="25390" xr:uid="{00000000-0005-0000-0000-000063640000}"/>
    <cellStyle name="PrePop Currency (0) 25 6" xfId="25391" xr:uid="{00000000-0005-0000-0000-000064640000}"/>
    <cellStyle name="PrePop Currency (0) 25 7" xfId="25392" xr:uid="{00000000-0005-0000-0000-000065640000}"/>
    <cellStyle name="PrePop Currency (0) 26" xfId="25393" xr:uid="{00000000-0005-0000-0000-000066640000}"/>
    <cellStyle name="PrePop Currency (0) 26 2" xfId="25394" xr:uid="{00000000-0005-0000-0000-000067640000}"/>
    <cellStyle name="PrePop Currency (0) 26 3" xfId="25395" xr:uid="{00000000-0005-0000-0000-000068640000}"/>
    <cellStyle name="PrePop Currency (0) 26 4" xfId="25396" xr:uid="{00000000-0005-0000-0000-000069640000}"/>
    <cellStyle name="PrePop Currency (0) 26 5" xfId="25397" xr:uid="{00000000-0005-0000-0000-00006A640000}"/>
    <cellStyle name="PrePop Currency (0) 26 6" xfId="25398" xr:uid="{00000000-0005-0000-0000-00006B640000}"/>
    <cellStyle name="PrePop Currency (0) 26 7" xfId="25399" xr:uid="{00000000-0005-0000-0000-00006C640000}"/>
    <cellStyle name="PrePop Currency (0) 27" xfId="25400" xr:uid="{00000000-0005-0000-0000-00006D640000}"/>
    <cellStyle name="PrePop Currency (0) 27 2" xfId="25401" xr:uid="{00000000-0005-0000-0000-00006E640000}"/>
    <cellStyle name="PrePop Currency (0) 27 3" xfId="25402" xr:uid="{00000000-0005-0000-0000-00006F640000}"/>
    <cellStyle name="PrePop Currency (0) 27 4" xfId="25403" xr:uid="{00000000-0005-0000-0000-000070640000}"/>
    <cellStyle name="PrePop Currency (0) 27 5" xfId="25404" xr:uid="{00000000-0005-0000-0000-000071640000}"/>
    <cellStyle name="PrePop Currency (0) 27 6" xfId="25405" xr:uid="{00000000-0005-0000-0000-000072640000}"/>
    <cellStyle name="PrePop Currency (0) 27 7" xfId="25406" xr:uid="{00000000-0005-0000-0000-000073640000}"/>
    <cellStyle name="PrePop Currency (0) 28" xfId="25407" xr:uid="{00000000-0005-0000-0000-000074640000}"/>
    <cellStyle name="PrePop Currency (0) 28 2" xfId="25408" xr:uid="{00000000-0005-0000-0000-000075640000}"/>
    <cellStyle name="PrePop Currency (0) 28 3" xfId="25409" xr:uid="{00000000-0005-0000-0000-000076640000}"/>
    <cellStyle name="PrePop Currency (0) 28 4" xfId="25410" xr:uid="{00000000-0005-0000-0000-000077640000}"/>
    <cellStyle name="PrePop Currency (0) 28 5" xfId="25411" xr:uid="{00000000-0005-0000-0000-000078640000}"/>
    <cellStyle name="PrePop Currency (0) 28 6" xfId="25412" xr:uid="{00000000-0005-0000-0000-000079640000}"/>
    <cellStyle name="PrePop Currency (0) 28 7" xfId="25413" xr:uid="{00000000-0005-0000-0000-00007A640000}"/>
    <cellStyle name="PrePop Currency (0) 29" xfId="25414" xr:uid="{00000000-0005-0000-0000-00007B640000}"/>
    <cellStyle name="PrePop Currency (0) 3" xfId="25415" xr:uid="{00000000-0005-0000-0000-00007C640000}"/>
    <cellStyle name="PrePop Currency (0) 30" xfId="25416" xr:uid="{00000000-0005-0000-0000-00007D640000}"/>
    <cellStyle name="PrePop Currency (0) 31" xfId="25417" xr:uid="{00000000-0005-0000-0000-00007E640000}"/>
    <cellStyle name="PrePop Currency (0) 32" xfId="25418" xr:uid="{00000000-0005-0000-0000-00007F640000}"/>
    <cellStyle name="PrePop Currency (0) 33" xfId="25419" xr:uid="{00000000-0005-0000-0000-000080640000}"/>
    <cellStyle name="PrePop Currency (0) 34" xfId="25420" xr:uid="{00000000-0005-0000-0000-000081640000}"/>
    <cellStyle name="PrePop Currency (0) 35" xfId="25421" xr:uid="{00000000-0005-0000-0000-000082640000}"/>
    <cellStyle name="PrePop Currency (0) 36" xfId="25422" xr:uid="{00000000-0005-0000-0000-000083640000}"/>
    <cellStyle name="PrePop Currency (0) 37" xfId="25423" xr:uid="{00000000-0005-0000-0000-000084640000}"/>
    <cellStyle name="PrePop Currency (0) 38" xfId="25424" xr:uid="{00000000-0005-0000-0000-000085640000}"/>
    <cellStyle name="PrePop Currency (0) 39" xfId="25425" xr:uid="{00000000-0005-0000-0000-000086640000}"/>
    <cellStyle name="PrePop Currency (0) 4" xfId="25426" xr:uid="{00000000-0005-0000-0000-000087640000}"/>
    <cellStyle name="PrePop Currency (0) 40" xfId="25427" xr:uid="{00000000-0005-0000-0000-000088640000}"/>
    <cellStyle name="PrePop Currency (0) 41" xfId="25428" xr:uid="{00000000-0005-0000-0000-000089640000}"/>
    <cellStyle name="PrePop Currency (0) 42" xfId="25429" xr:uid="{00000000-0005-0000-0000-00008A640000}"/>
    <cellStyle name="PrePop Currency (0) 43" xfId="25430" xr:uid="{00000000-0005-0000-0000-00008B640000}"/>
    <cellStyle name="PrePop Currency (0) 44" xfId="25431" xr:uid="{00000000-0005-0000-0000-00008C640000}"/>
    <cellStyle name="PrePop Currency (0) 45" xfId="25432" xr:uid="{00000000-0005-0000-0000-00008D640000}"/>
    <cellStyle name="PrePop Currency (0) 46" xfId="25433" xr:uid="{00000000-0005-0000-0000-00008E640000}"/>
    <cellStyle name="PrePop Currency (0) 47" xfId="25434" xr:uid="{00000000-0005-0000-0000-00008F640000}"/>
    <cellStyle name="PrePop Currency (0) 48" xfId="25435" xr:uid="{00000000-0005-0000-0000-000090640000}"/>
    <cellStyle name="PrePop Currency (0) 49" xfId="25436" xr:uid="{00000000-0005-0000-0000-000091640000}"/>
    <cellStyle name="PrePop Currency (0) 5" xfId="25437" xr:uid="{00000000-0005-0000-0000-000092640000}"/>
    <cellStyle name="PrePop Currency (0) 50" xfId="25438" xr:uid="{00000000-0005-0000-0000-000093640000}"/>
    <cellStyle name="PrePop Currency (0) 51" xfId="25357" xr:uid="{00000000-0005-0000-0000-000094640000}"/>
    <cellStyle name="PrePop Currency (0) 6" xfId="25439" xr:uid="{00000000-0005-0000-0000-000095640000}"/>
    <cellStyle name="PrePop Currency (0) 7" xfId="25440" xr:uid="{00000000-0005-0000-0000-000096640000}"/>
    <cellStyle name="PrePop Currency (0) 8" xfId="25441" xr:uid="{00000000-0005-0000-0000-000097640000}"/>
    <cellStyle name="PrePop Currency (0) 9" xfId="25442" xr:uid="{00000000-0005-0000-0000-000098640000}"/>
    <cellStyle name="PrePop Currency (2)" xfId="101" xr:uid="{00000000-0005-0000-0000-000099640000}"/>
    <cellStyle name="PrePop Currency (2) 10" xfId="25444" xr:uid="{00000000-0005-0000-0000-00009A640000}"/>
    <cellStyle name="PrePop Currency (2) 11" xfId="25445" xr:uid="{00000000-0005-0000-0000-00009B640000}"/>
    <cellStyle name="PrePop Currency (2) 12" xfId="25446" xr:uid="{00000000-0005-0000-0000-00009C640000}"/>
    <cellStyle name="PrePop Currency (2) 13" xfId="25447" xr:uid="{00000000-0005-0000-0000-00009D640000}"/>
    <cellStyle name="PrePop Currency (2) 14" xfId="25448" xr:uid="{00000000-0005-0000-0000-00009E640000}"/>
    <cellStyle name="PrePop Currency (2) 15" xfId="25449" xr:uid="{00000000-0005-0000-0000-00009F640000}"/>
    <cellStyle name="PrePop Currency (2) 16" xfId="25450" xr:uid="{00000000-0005-0000-0000-0000A0640000}"/>
    <cellStyle name="PrePop Currency (2) 17" xfId="25451" xr:uid="{00000000-0005-0000-0000-0000A1640000}"/>
    <cellStyle name="PrePop Currency (2) 18" xfId="25452" xr:uid="{00000000-0005-0000-0000-0000A2640000}"/>
    <cellStyle name="PrePop Currency (2) 19" xfId="25453" xr:uid="{00000000-0005-0000-0000-0000A3640000}"/>
    <cellStyle name="PrePop Currency (2) 2" xfId="25454" xr:uid="{00000000-0005-0000-0000-0000A4640000}"/>
    <cellStyle name="PrePop Currency (2) 20" xfId="25455" xr:uid="{00000000-0005-0000-0000-0000A5640000}"/>
    <cellStyle name="PrePop Currency (2) 21" xfId="25456" xr:uid="{00000000-0005-0000-0000-0000A6640000}"/>
    <cellStyle name="PrePop Currency (2) 22" xfId="25457" xr:uid="{00000000-0005-0000-0000-0000A7640000}"/>
    <cellStyle name="PrePop Currency (2) 23" xfId="25458" xr:uid="{00000000-0005-0000-0000-0000A8640000}"/>
    <cellStyle name="PrePop Currency (2) 23 2" xfId="25459" xr:uid="{00000000-0005-0000-0000-0000A9640000}"/>
    <cellStyle name="PrePop Currency (2) 23 3" xfId="25460" xr:uid="{00000000-0005-0000-0000-0000AA640000}"/>
    <cellStyle name="PrePop Currency (2) 23 4" xfId="25461" xr:uid="{00000000-0005-0000-0000-0000AB640000}"/>
    <cellStyle name="PrePop Currency (2) 23 5" xfId="25462" xr:uid="{00000000-0005-0000-0000-0000AC640000}"/>
    <cellStyle name="PrePop Currency (2) 23 6" xfId="25463" xr:uid="{00000000-0005-0000-0000-0000AD640000}"/>
    <cellStyle name="PrePop Currency (2) 23 7" xfId="25464" xr:uid="{00000000-0005-0000-0000-0000AE640000}"/>
    <cellStyle name="PrePop Currency (2) 24" xfId="25465" xr:uid="{00000000-0005-0000-0000-0000AF640000}"/>
    <cellStyle name="PrePop Currency (2) 24 2" xfId="25466" xr:uid="{00000000-0005-0000-0000-0000B0640000}"/>
    <cellStyle name="PrePop Currency (2) 24 3" xfId="25467" xr:uid="{00000000-0005-0000-0000-0000B1640000}"/>
    <cellStyle name="PrePop Currency (2) 24 4" xfId="25468" xr:uid="{00000000-0005-0000-0000-0000B2640000}"/>
    <cellStyle name="PrePop Currency (2) 24 5" xfId="25469" xr:uid="{00000000-0005-0000-0000-0000B3640000}"/>
    <cellStyle name="PrePop Currency (2) 24 6" xfId="25470" xr:uid="{00000000-0005-0000-0000-0000B4640000}"/>
    <cellStyle name="PrePop Currency (2) 24 7" xfId="25471" xr:uid="{00000000-0005-0000-0000-0000B5640000}"/>
    <cellStyle name="PrePop Currency (2) 25" xfId="25472" xr:uid="{00000000-0005-0000-0000-0000B6640000}"/>
    <cellStyle name="PrePop Currency (2) 25 2" xfId="25473" xr:uid="{00000000-0005-0000-0000-0000B7640000}"/>
    <cellStyle name="PrePop Currency (2) 25 3" xfId="25474" xr:uid="{00000000-0005-0000-0000-0000B8640000}"/>
    <cellStyle name="PrePop Currency (2) 25 4" xfId="25475" xr:uid="{00000000-0005-0000-0000-0000B9640000}"/>
    <cellStyle name="PrePop Currency (2) 25 5" xfId="25476" xr:uid="{00000000-0005-0000-0000-0000BA640000}"/>
    <cellStyle name="PrePop Currency (2) 25 6" xfId="25477" xr:uid="{00000000-0005-0000-0000-0000BB640000}"/>
    <cellStyle name="PrePop Currency (2) 25 7" xfId="25478" xr:uid="{00000000-0005-0000-0000-0000BC640000}"/>
    <cellStyle name="PrePop Currency (2) 26" xfId="25479" xr:uid="{00000000-0005-0000-0000-0000BD640000}"/>
    <cellStyle name="PrePop Currency (2) 26 2" xfId="25480" xr:uid="{00000000-0005-0000-0000-0000BE640000}"/>
    <cellStyle name="PrePop Currency (2) 26 3" xfId="25481" xr:uid="{00000000-0005-0000-0000-0000BF640000}"/>
    <cellStyle name="PrePop Currency (2) 26 4" xfId="25482" xr:uid="{00000000-0005-0000-0000-0000C0640000}"/>
    <cellStyle name="PrePop Currency (2) 26 5" xfId="25483" xr:uid="{00000000-0005-0000-0000-0000C1640000}"/>
    <cellStyle name="PrePop Currency (2) 26 6" xfId="25484" xr:uid="{00000000-0005-0000-0000-0000C2640000}"/>
    <cellStyle name="PrePop Currency (2) 26 7" xfId="25485" xr:uid="{00000000-0005-0000-0000-0000C3640000}"/>
    <cellStyle name="PrePop Currency (2) 27" xfId="25486" xr:uid="{00000000-0005-0000-0000-0000C4640000}"/>
    <cellStyle name="PrePop Currency (2) 27 2" xfId="25487" xr:uid="{00000000-0005-0000-0000-0000C5640000}"/>
    <cellStyle name="PrePop Currency (2) 27 3" xfId="25488" xr:uid="{00000000-0005-0000-0000-0000C6640000}"/>
    <cellStyle name="PrePop Currency (2) 27 4" xfId="25489" xr:uid="{00000000-0005-0000-0000-0000C7640000}"/>
    <cellStyle name="PrePop Currency (2) 27 5" xfId="25490" xr:uid="{00000000-0005-0000-0000-0000C8640000}"/>
    <cellStyle name="PrePop Currency (2) 27 6" xfId="25491" xr:uid="{00000000-0005-0000-0000-0000C9640000}"/>
    <cellStyle name="PrePop Currency (2) 27 7" xfId="25492" xr:uid="{00000000-0005-0000-0000-0000CA640000}"/>
    <cellStyle name="PrePop Currency (2) 28" xfId="25493" xr:uid="{00000000-0005-0000-0000-0000CB640000}"/>
    <cellStyle name="PrePop Currency (2) 28 2" xfId="25494" xr:uid="{00000000-0005-0000-0000-0000CC640000}"/>
    <cellStyle name="PrePop Currency (2) 28 3" xfId="25495" xr:uid="{00000000-0005-0000-0000-0000CD640000}"/>
    <cellStyle name="PrePop Currency (2) 28 4" xfId="25496" xr:uid="{00000000-0005-0000-0000-0000CE640000}"/>
    <cellStyle name="PrePop Currency (2) 28 5" xfId="25497" xr:uid="{00000000-0005-0000-0000-0000CF640000}"/>
    <cellStyle name="PrePop Currency (2) 28 6" xfId="25498" xr:uid="{00000000-0005-0000-0000-0000D0640000}"/>
    <cellStyle name="PrePop Currency (2) 28 7" xfId="25499" xr:uid="{00000000-0005-0000-0000-0000D1640000}"/>
    <cellStyle name="PrePop Currency (2) 29" xfId="25500" xr:uid="{00000000-0005-0000-0000-0000D2640000}"/>
    <cellStyle name="PrePop Currency (2) 3" xfId="25501" xr:uid="{00000000-0005-0000-0000-0000D3640000}"/>
    <cellStyle name="PrePop Currency (2) 30" xfId="25502" xr:uid="{00000000-0005-0000-0000-0000D4640000}"/>
    <cellStyle name="PrePop Currency (2) 31" xfId="25503" xr:uid="{00000000-0005-0000-0000-0000D5640000}"/>
    <cellStyle name="PrePop Currency (2) 32" xfId="25504" xr:uid="{00000000-0005-0000-0000-0000D6640000}"/>
    <cellStyle name="PrePop Currency (2) 33" xfId="25505" xr:uid="{00000000-0005-0000-0000-0000D7640000}"/>
    <cellStyle name="PrePop Currency (2) 34" xfId="25506" xr:uid="{00000000-0005-0000-0000-0000D8640000}"/>
    <cellStyle name="PrePop Currency (2) 35" xfId="25507" xr:uid="{00000000-0005-0000-0000-0000D9640000}"/>
    <cellStyle name="PrePop Currency (2) 36" xfId="25508" xr:uid="{00000000-0005-0000-0000-0000DA640000}"/>
    <cellStyle name="PrePop Currency (2) 37" xfId="25509" xr:uid="{00000000-0005-0000-0000-0000DB640000}"/>
    <cellStyle name="PrePop Currency (2) 38" xfId="25510" xr:uid="{00000000-0005-0000-0000-0000DC640000}"/>
    <cellStyle name="PrePop Currency (2) 39" xfId="25511" xr:uid="{00000000-0005-0000-0000-0000DD640000}"/>
    <cellStyle name="PrePop Currency (2) 4" xfId="25512" xr:uid="{00000000-0005-0000-0000-0000DE640000}"/>
    <cellStyle name="PrePop Currency (2) 40" xfId="25513" xr:uid="{00000000-0005-0000-0000-0000DF640000}"/>
    <cellStyle name="PrePop Currency (2) 41" xfId="25514" xr:uid="{00000000-0005-0000-0000-0000E0640000}"/>
    <cellStyle name="PrePop Currency (2) 42" xfId="25515" xr:uid="{00000000-0005-0000-0000-0000E1640000}"/>
    <cellStyle name="PrePop Currency (2) 43" xfId="25516" xr:uid="{00000000-0005-0000-0000-0000E2640000}"/>
    <cellStyle name="PrePop Currency (2) 44" xfId="25517" xr:uid="{00000000-0005-0000-0000-0000E3640000}"/>
    <cellStyle name="PrePop Currency (2) 45" xfId="25518" xr:uid="{00000000-0005-0000-0000-0000E4640000}"/>
    <cellStyle name="PrePop Currency (2) 46" xfId="25519" xr:uid="{00000000-0005-0000-0000-0000E5640000}"/>
    <cellStyle name="PrePop Currency (2) 47" xfId="25520" xr:uid="{00000000-0005-0000-0000-0000E6640000}"/>
    <cellStyle name="PrePop Currency (2) 48" xfId="25521" xr:uid="{00000000-0005-0000-0000-0000E7640000}"/>
    <cellStyle name="PrePop Currency (2) 49" xfId="25522" xr:uid="{00000000-0005-0000-0000-0000E8640000}"/>
    <cellStyle name="PrePop Currency (2) 5" xfId="25523" xr:uid="{00000000-0005-0000-0000-0000E9640000}"/>
    <cellStyle name="PrePop Currency (2) 50" xfId="25524" xr:uid="{00000000-0005-0000-0000-0000EA640000}"/>
    <cellStyle name="PrePop Currency (2) 51" xfId="25443" xr:uid="{00000000-0005-0000-0000-0000EB640000}"/>
    <cellStyle name="PrePop Currency (2) 6" xfId="25525" xr:uid="{00000000-0005-0000-0000-0000EC640000}"/>
    <cellStyle name="PrePop Currency (2) 7" xfId="25526" xr:uid="{00000000-0005-0000-0000-0000ED640000}"/>
    <cellStyle name="PrePop Currency (2) 8" xfId="25527" xr:uid="{00000000-0005-0000-0000-0000EE640000}"/>
    <cellStyle name="PrePop Currency (2) 9" xfId="25528" xr:uid="{00000000-0005-0000-0000-0000EF640000}"/>
    <cellStyle name="PrePop Units (0)" xfId="102" xr:uid="{00000000-0005-0000-0000-0000F0640000}"/>
    <cellStyle name="PrePop Units (0) 10" xfId="25530" xr:uid="{00000000-0005-0000-0000-0000F1640000}"/>
    <cellStyle name="PrePop Units (0) 11" xfId="25531" xr:uid="{00000000-0005-0000-0000-0000F2640000}"/>
    <cellStyle name="PrePop Units (0) 12" xfId="25532" xr:uid="{00000000-0005-0000-0000-0000F3640000}"/>
    <cellStyle name="PrePop Units (0) 13" xfId="25533" xr:uid="{00000000-0005-0000-0000-0000F4640000}"/>
    <cellStyle name="PrePop Units (0) 14" xfId="25534" xr:uid="{00000000-0005-0000-0000-0000F5640000}"/>
    <cellStyle name="PrePop Units (0) 15" xfId="25535" xr:uid="{00000000-0005-0000-0000-0000F6640000}"/>
    <cellStyle name="PrePop Units (0) 16" xfId="25536" xr:uid="{00000000-0005-0000-0000-0000F7640000}"/>
    <cellStyle name="PrePop Units (0) 17" xfId="25537" xr:uid="{00000000-0005-0000-0000-0000F8640000}"/>
    <cellStyle name="PrePop Units (0) 18" xfId="25538" xr:uid="{00000000-0005-0000-0000-0000F9640000}"/>
    <cellStyle name="PrePop Units (0) 19" xfId="25539" xr:uid="{00000000-0005-0000-0000-0000FA640000}"/>
    <cellStyle name="PrePop Units (0) 2" xfId="25540" xr:uid="{00000000-0005-0000-0000-0000FB640000}"/>
    <cellStyle name="PrePop Units (0) 20" xfId="25541" xr:uid="{00000000-0005-0000-0000-0000FC640000}"/>
    <cellStyle name="PrePop Units (0) 21" xfId="25542" xr:uid="{00000000-0005-0000-0000-0000FD640000}"/>
    <cellStyle name="PrePop Units (0) 22" xfId="25543" xr:uid="{00000000-0005-0000-0000-0000FE640000}"/>
    <cellStyle name="PrePop Units (0) 23" xfId="25544" xr:uid="{00000000-0005-0000-0000-0000FF640000}"/>
    <cellStyle name="PrePop Units (0) 23 2" xfId="25545" xr:uid="{00000000-0005-0000-0000-000000650000}"/>
    <cellStyle name="PrePop Units (0) 23 3" xfId="25546" xr:uid="{00000000-0005-0000-0000-000001650000}"/>
    <cellStyle name="PrePop Units (0) 23 4" xfId="25547" xr:uid="{00000000-0005-0000-0000-000002650000}"/>
    <cellStyle name="PrePop Units (0) 23 5" xfId="25548" xr:uid="{00000000-0005-0000-0000-000003650000}"/>
    <cellStyle name="PrePop Units (0) 23 6" xfId="25549" xr:uid="{00000000-0005-0000-0000-000004650000}"/>
    <cellStyle name="PrePop Units (0) 23 7" xfId="25550" xr:uid="{00000000-0005-0000-0000-000005650000}"/>
    <cellStyle name="PrePop Units (0) 24" xfId="25551" xr:uid="{00000000-0005-0000-0000-000006650000}"/>
    <cellStyle name="PrePop Units (0) 24 2" xfId="25552" xr:uid="{00000000-0005-0000-0000-000007650000}"/>
    <cellStyle name="PrePop Units (0) 24 3" xfId="25553" xr:uid="{00000000-0005-0000-0000-000008650000}"/>
    <cellStyle name="PrePop Units (0) 24 4" xfId="25554" xr:uid="{00000000-0005-0000-0000-000009650000}"/>
    <cellStyle name="PrePop Units (0) 24 5" xfId="25555" xr:uid="{00000000-0005-0000-0000-00000A650000}"/>
    <cellStyle name="PrePop Units (0) 24 6" xfId="25556" xr:uid="{00000000-0005-0000-0000-00000B650000}"/>
    <cellStyle name="PrePop Units (0) 24 7" xfId="25557" xr:uid="{00000000-0005-0000-0000-00000C650000}"/>
    <cellStyle name="PrePop Units (0) 25" xfId="25558" xr:uid="{00000000-0005-0000-0000-00000D650000}"/>
    <cellStyle name="PrePop Units (0) 25 2" xfId="25559" xr:uid="{00000000-0005-0000-0000-00000E650000}"/>
    <cellStyle name="PrePop Units (0) 25 3" xfId="25560" xr:uid="{00000000-0005-0000-0000-00000F650000}"/>
    <cellStyle name="PrePop Units (0) 25 4" xfId="25561" xr:uid="{00000000-0005-0000-0000-000010650000}"/>
    <cellStyle name="PrePop Units (0) 25 5" xfId="25562" xr:uid="{00000000-0005-0000-0000-000011650000}"/>
    <cellStyle name="PrePop Units (0) 25 6" xfId="25563" xr:uid="{00000000-0005-0000-0000-000012650000}"/>
    <cellStyle name="PrePop Units (0) 25 7" xfId="25564" xr:uid="{00000000-0005-0000-0000-000013650000}"/>
    <cellStyle name="PrePop Units (0) 26" xfId="25565" xr:uid="{00000000-0005-0000-0000-000014650000}"/>
    <cellStyle name="PrePop Units (0) 26 2" xfId="25566" xr:uid="{00000000-0005-0000-0000-000015650000}"/>
    <cellStyle name="PrePop Units (0) 26 3" xfId="25567" xr:uid="{00000000-0005-0000-0000-000016650000}"/>
    <cellStyle name="PrePop Units (0) 26 4" xfId="25568" xr:uid="{00000000-0005-0000-0000-000017650000}"/>
    <cellStyle name="PrePop Units (0) 26 5" xfId="25569" xr:uid="{00000000-0005-0000-0000-000018650000}"/>
    <cellStyle name="PrePop Units (0) 26 6" xfId="25570" xr:uid="{00000000-0005-0000-0000-000019650000}"/>
    <cellStyle name="PrePop Units (0) 26 7" xfId="25571" xr:uid="{00000000-0005-0000-0000-00001A650000}"/>
    <cellStyle name="PrePop Units (0) 27" xfId="25572" xr:uid="{00000000-0005-0000-0000-00001B650000}"/>
    <cellStyle name="PrePop Units (0) 27 2" xfId="25573" xr:uid="{00000000-0005-0000-0000-00001C650000}"/>
    <cellStyle name="PrePop Units (0) 27 3" xfId="25574" xr:uid="{00000000-0005-0000-0000-00001D650000}"/>
    <cellStyle name="PrePop Units (0) 27 4" xfId="25575" xr:uid="{00000000-0005-0000-0000-00001E650000}"/>
    <cellStyle name="PrePop Units (0) 27 5" xfId="25576" xr:uid="{00000000-0005-0000-0000-00001F650000}"/>
    <cellStyle name="PrePop Units (0) 27 6" xfId="25577" xr:uid="{00000000-0005-0000-0000-000020650000}"/>
    <cellStyle name="PrePop Units (0) 27 7" xfId="25578" xr:uid="{00000000-0005-0000-0000-000021650000}"/>
    <cellStyle name="PrePop Units (0) 28" xfId="25579" xr:uid="{00000000-0005-0000-0000-000022650000}"/>
    <cellStyle name="PrePop Units (0) 28 2" xfId="25580" xr:uid="{00000000-0005-0000-0000-000023650000}"/>
    <cellStyle name="PrePop Units (0) 28 3" xfId="25581" xr:uid="{00000000-0005-0000-0000-000024650000}"/>
    <cellStyle name="PrePop Units (0) 28 4" xfId="25582" xr:uid="{00000000-0005-0000-0000-000025650000}"/>
    <cellStyle name="PrePop Units (0) 28 5" xfId="25583" xr:uid="{00000000-0005-0000-0000-000026650000}"/>
    <cellStyle name="PrePop Units (0) 28 6" xfId="25584" xr:uid="{00000000-0005-0000-0000-000027650000}"/>
    <cellStyle name="PrePop Units (0) 28 7" xfId="25585" xr:uid="{00000000-0005-0000-0000-000028650000}"/>
    <cellStyle name="PrePop Units (0) 29" xfId="25586" xr:uid="{00000000-0005-0000-0000-000029650000}"/>
    <cellStyle name="PrePop Units (0) 3" xfId="25587" xr:uid="{00000000-0005-0000-0000-00002A650000}"/>
    <cellStyle name="PrePop Units (0) 30" xfId="25588" xr:uid="{00000000-0005-0000-0000-00002B650000}"/>
    <cellStyle name="PrePop Units (0) 31" xfId="25589" xr:uid="{00000000-0005-0000-0000-00002C650000}"/>
    <cellStyle name="PrePop Units (0) 32" xfId="25590" xr:uid="{00000000-0005-0000-0000-00002D650000}"/>
    <cellStyle name="PrePop Units (0) 33" xfId="25591" xr:uid="{00000000-0005-0000-0000-00002E650000}"/>
    <cellStyle name="PrePop Units (0) 34" xfId="25592" xr:uid="{00000000-0005-0000-0000-00002F650000}"/>
    <cellStyle name="PrePop Units (0) 35" xfId="25593" xr:uid="{00000000-0005-0000-0000-000030650000}"/>
    <cellStyle name="PrePop Units (0) 36" xfId="25594" xr:uid="{00000000-0005-0000-0000-000031650000}"/>
    <cellStyle name="PrePop Units (0) 37" xfId="25595" xr:uid="{00000000-0005-0000-0000-000032650000}"/>
    <cellStyle name="PrePop Units (0) 38" xfId="25596" xr:uid="{00000000-0005-0000-0000-000033650000}"/>
    <cellStyle name="PrePop Units (0) 39" xfId="25597" xr:uid="{00000000-0005-0000-0000-000034650000}"/>
    <cellStyle name="PrePop Units (0) 4" xfId="25598" xr:uid="{00000000-0005-0000-0000-000035650000}"/>
    <cellStyle name="PrePop Units (0) 40" xfId="25599" xr:uid="{00000000-0005-0000-0000-000036650000}"/>
    <cellStyle name="PrePop Units (0) 41" xfId="25600" xr:uid="{00000000-0005-0000-0000-000037650000}"/>
    <cellStyle name="PrePop Units (0) 42" xfId="25601" xr:uid="{00000000-0005-0000-0000-000038650000}"/>
    <cellStyle name="PrePop Units (0) 43" xfId="25602" xr:uid="{00000000-0005-0000-0000-000039650000}"/>
    <cellStyle name="PrePop Units (0) 44" xfId="25603" xr:uid="{00000000-0005-0000-0000-00003A650000}"/>
    <cellStyle name="PrePop Units (0) 45" xfId="25604" xr:uid="{00000000-0005-0000-0000-00003B650000}"/>
    <cellStyle name="PrePop Units (0) 46" xfId="25605" xr:uid="{00000000-0005-0000-0000-00003C650000}"/>
    <cellStyle name="PrePop Units (0) 47" xfId="25606" xr:uid="{00000000-0005-0000-0000-00003D650000}"/>
    <cellStyle name="PrePop Units (0) 48" xfId="25607" xr:uid="{00000000-0005-0000-0000-00003E650000}"/>
    <cellStyle name="PrePop Units (0) 49" xfId="25608" xr:uid="{00000000-0005-0000-0000-00003F650000}"/>
    <cellStyle name="PrePop Units (0) 5" xfId="25609" xr:uid="{00000000-0005-0000-0000-000040650000}"/>
    <cellStyle name="PrePop Units (0) 50" xfId="25610" xr:uid="{00000000-0005-0000-0000-000041650000}"/>
    <cellStyle name="PrePop Units (0) 51" xfId="25529" xr:uid="{00000000-0005-0000-0000-000042650000}"/>
    <cellStyle name="PrePop Units (0) 6" xfId="25611" xr:uid="{00000000-0005-0000-0000-000043650000}"/>
    <cellStyle name="PrePop Units (0) 7" xfId="25612" xr:uid="{00000000-0005-0000-0000-000044650000}"/>
    <cellStyle name="PrePop Units (0) 8" xfId="25613" xr:uid="{00000000-0005-0000-0000-000045650000}"/>
    <cellStyle name="PrePop Units (0) 9" xfId="25614" xr:uid="{00000000-0005-0000-0000-000046650000}"/>
    <cellStyle name="PrePop Units (1)" xfId="103" xr:uid="{00000000-0005-0000-0000-000047650000}"/>
    <cellStyle name="PrePop Units (1) 10" xfId="25616" xr:uid="{00000000-0005-0000-0000-000048650000}"/>
    <cellStyle name="PrePop Units (1) 11" xfId="25617" xr:uid="{00000000-0005-0000-0000-000049650000}"/>
    <cellStyle name="PrePop Units (1) 12" xfId="25618" xr:uid="{00000000-0005-0000-0000-00004A650000}"/>
    <cellStyle name="PrePop Units (1) 13" xfId="25619" xr:uid="{00000000-0005-0000-0000-00004B650000}"/>
    <cellStyle name="PrePop Units (1) 14" xfId="25620" xr:uid="{00000000-0005-0000-0000-00004C650000}"/>
    <cellStyle name="PrePop Units (1) 15" xfId="25621" xr:uid="{00000000-0005-0000-0000-00004D650000}"/>
    <cellStyle name="PrePop Units (1) 16" xfId="25622" xr:uid="{00000000-0005-0000-0000-00004E650000}"/>
    <cellStyle name="PrePop Units (1) 17" xfId="25623" xr:uid="{00000000-0005-0000-0000-00004F650000}"/>
    <cellStyle name="PrePop Units (1) 18" xfId="25624" xr:uid="{00000000-0005-0000-0000-000050650000}"/>
    <cellStyle name="PrePop Units (1) 19" xfId="25625" xr:uid="{00000000-0005-0000-0000-000051650000}"/>
    <cellStyle name="PrePop Units (1) 2" xfId="25626" xr:uid="{00000000-0005-0000-0000-000052650000}"/>
    <cellStyle name="PrePop Units (1) 20" xfId="25627" xr:uid="{00000000-0005-0000-0000-000053650000}"/>
    <cellStyle name="PrePop Units (1) 21" xfId="25628" xr:uid="{00000000-0005-0000-0000-000054650000}"/>
    <cellStyle name="PrePop Units (1) 22" xfId="25629" xr:uid="{00000000-0005-0000-0000-000055650000}"/>
    <cellStyle name="PrePop Units (1) 23" xfId="25630" xr:uid="{00000000-0005-0000-0000-000056650000}"/>
    <cellStyle name="PrePop Units (1) 23 2" xfId="25631" xr:uid="{00000000-0005-0000-0000-000057650000}"/>
    <cellStyle name="PrePop Units (1) 23 3" xfId="25632" xr:uid="{00000000-0005-0000-0000-000058650000}"/>
    <cellStyle name="PrePop Units (1) 23 4" xfId="25633" xr:uid="{00000000-0005-0000-0000-000059650000}"/>
    <cellStyle name="PrePop Units (1) 23 5" xfId="25634" xr:uid="{00000000-0005-0000-0000-00005A650000}"/>
    <cellStyle name="PrePop Units (1) 23 6" xfId="25635" xr:uid="{00000000-0005-0000-0000-00005B650000}"/>
    <cellStyle name="PrePop Units (1) 23 7" xfId="25636" xr:uid="{00000000-0005-0000-0000-00005C650000}"/>
    <cellStyle name="PrePop Units (1) 24" xfId="25637" xr:uid="{00000000-0005-0000-0000-00005D650000}"/>
    <cellStyle name="PrePop Units (1) 24 2" xfId="25638" xr:uid="{00000000-0005-0000-0000-00005E650000}"/>
    <cellStyle name="PrePop Units (1) 24 3" xfId="25639" xr:uid="{00000000-0005-0000-0000-00005F650000}"/>
    <cellStyle name="PrePop Units (1) 24 4" xfId="25640" xr:uid="{00000000-0005-0000-0000-000060650000}"/>
    <cellStyle name="PrePop Units (1) 24 5" xfId="25641" xr:uid="{00000000-0005-0000-0000-000061650000}"/>
    <cellStyle name="PrePop Units (1) 24 6" xfId="25642" xr:uid="{00000000-0005-0000-0000-000062650000}"/>
    <cellStyle name="PrePop Units (1) 24 7" xfId="25643" xr:uid="{00000000-0005-0000-0000-000063650000}"/>
    <cellStyle name="PrePop Units (1) 25" xfId="25644" xr:uid="{00000000-0005-0000-0000-000064650000}"/>
    <cellStyle name="PrePop Units (1) 25 2" xfId="25645" xr:uid="{00000000-0005-0000-0000-000065650000}"/>
    <cellStyle name="PrePop Units (1) 25 3" xfId="25646" xr:uid="{00000000-0005-0000-0000-000066650000}"/>
    <cellStyle name="PrePop Units (1) 25 4" xfId="25647" xr:uid="{00000000-0005-0000-0000-000067650000}"/>
    <cellStyle name="PrePop Units (1) 25 5" xfId="25648" xr:uid="{00000000-0005-0000-0000-000068650000}"/>
    <cellStyle name="PrePop Units (1) 25 6" xfId="25649" xr:uid="{00000000-0005-0000-0000-000069650000}"/>
    <cellStyle name="PrePop Units (1) 25 7" xfId="25650" xr:uid="{00000000-0005-0000-0000-00006A650000}"/>
    <cellStyle name="PrePop Units (1) 26" xfId="25651" xr:uid="{00000000-0005-0000-0000-00006B650000}"/>
    <cellStyle name="PrePop Units (1) 26 2" xfId="25652" xr:uid="{00000000-0005-0000-0000-00006C650000}"/>
    <cellStyle name="PrePop Units (1) 26 3" xfId="25653" xr:uid="{00000000-0005-0000-0000-00006D650000}"/>
    <cellStyle name="PrePop Units (1) 26 4" xfId="25654" xr:uid="{00000000-0005-0000-0000-00006E650000}"/>
    <cellStyle name="PrePop Units (1) 26 5" xfId="25655" xr:uid="{00000000-0005-0000-0000-00006F650000}"/>
    <cellStyle name="PrePop Units (1) 26 6" xfId="25656" xr:uid="{00000000-0005-0000-0000-000070650000}"/>
    <cellStyle name="PrePop Units (1) 26 7" xfId="25657" xr:uid="{00000000-0005-0000-0000-000071650000}"/>
    <cellStyle name="PrePop Units (1) 27" xfId="25658" xr:uid="{00000000-0005-0000-0000-000072650000}"/>
    <cellStyle name="PrePop Units (1) 27 2" xfId="25659" xr:uid="{00000000-0005-0000-0000-000073650000}"/>
    <cellStyle name="PrePop Units (1) 27 3" xfId="25660" xr:uid="{00000000-0005-0000-0000-000074650000}"/>
    <cellStyle name="PrePop Units (1) 27 4" xfId="25661" xr:uid="{00000000-0005-0000-0000-000075650000}"/>
    <cellStyle name="PrePop Units (1) 27 5" xfId="25662" xr:uid="{00000000-0005-0000-0000-000076650000}"/>
    <cellStyle name="PrePop Units (1) 27 6" xfId="25663" xr:uid="{00000000-0005-0000-0000-000077650000}"/>
    <cellStyle name="PrePop Units (1) 27 7" xfId="25664" xr:uid="{00000000-0005-0000-0000-000078650000}"/>
    <cellStyle name="PrePop Units (1) 28" xfId="25665" xr:uid="{00000000-0005-0000-0000-000079650000}"/>
    <cellStyle name="PrePop Units (1) 28 2" xfId="25666" xr:uid="{00000000-0005-0000-0000-00007A650000}"/>
    <cellStyle name="PrePop Units (1) 28 3" xfId="25667" xr:uid="{00000000-0005-0000-0000-00007B650000}"/>
    <cellStyle name="PrePop Units (1) 28 4" xfId="25668" xr:uid="{00000000-0005-0000-0000-00007C650000}"/>
    <cellStyle name="PrePop Units (1) 28 5" xfId="25669" xr:uid="{00000000-0005-0000-0000-00007D650000}"/>
    <cellStyle name="PrePop Units (1) 28 6" xfId="25670" xr:uid="{00000000-0005-0000-0000-00007E650000}"/>
    <cellStyle name="PrePop Units (1) 28 7" xfId="25671" xr:uid="{00000000-0005-0000-0000-00007F650000}"/>
    <cellStyle name="PrePop Units (1) 29" xfId="25672" xr:uid="{00000000-0005-0000-0000-000080650000}"/>
    <cellStyle name="PrePop Units (1) 3" xfId="25673" xr:uid="{00000000-0005-0000-0000-000081650000}"/>
    <cellStyle name="PrePop Units (1) 30" xfId="25674" xr:uid="{00000000-0005-0000-0000-000082650000}"/>
    <cellStyle name="PrePop Units (1) 31" xfId="25675" xr:uid="{00000000-0005-0000-0000-000083650000}"/>
    <cellStyle name="PrePop Units (1) 32" xfId="25676" xr:uid="{00000000-0005-0000-0000-000084650000}"/>
    <cellStyle name="PrePop Units (1) 33" xfId="25677" xr:uid="{00000000-0005-0000-0000-000085650000}"/>
    <cellStyle name="PrePop Units (1) 34" xfId="25678" xr:uid="{00000000-0005-0000-0000-000086650000}"/>
    <cellStyle name="PrePop Units (1) 35" xfId="25679" xr:uid="{00000000-0005-0000-0000-000087650000}"/>
    <cellStyle name="PrePop Units (1) 36" xfId="25680" xr:uid="{00000000-0005-0000-0000-000088650000}"/>
    <cellStyle name="PrePop Units (1) 37" xfId="25681" xr:uid="{00000000-0005-0000-0000-000089650000}"/>
    <cellStyle name="PrePop Units (1) 38" xfId="25682" xr:uid="{00000000-0005-0000-0000-00008A650000}"/>
    <cellStyle name="PrePop Units (1) 39" xfId="25683" xr:uid="{00000000-0005-0000-0000-00008B650000}"/>
    <cellStyle name="PrePop Units (1) 4" xfId="25684" xr:uid="{00000000-0005-0000-0000-00008C650000}"/>
    <cellStyle name="PrePop Units (1) 40" xfId="25685" xr:uid="{00000000-0005-0000-0000-00008D650000}"/>
    <cellStyle name="PrePop Units (1) 41" xfId="25686" xr:uid="{00000000-0005-0000-0000-00008E650000}"/>
    <cellStyle name="PrePop Units (1) 42" xfId="25687" xr:uid="{00000000-0005-0000-0000-00008F650000}"/>
    <cellStyle name="PrePop Units (1) 43" xfId="25688" xr:uid="{00000000-0005-0000-0000-000090650000}"/>
    <cellStyle name="PrePop Units (1) 44" xfId="25689" xr:uid="{00000000-0005-0000-0000-000091650000}"/>
    <cellStyle name="PrePop Units (1) 45" xfId="25690" xr:uid="{00000000-0005-0000-0000-000092650000}"/>
    <cellStyle name="PrePop Units (1) 46" xfId="25691" xr:uid="{00000000-0005-0000-0000-000093650000}"/>
    <cellStyle name="PrePop Units (1) 47" xfId="25692" xr:uid="{00000000-0005-0000-0000-000094650000}"/>
    <cellStyle name="PrePop Units (1) 48" xfId="25693" xr:uid="{00000000-0005-0000-0000-000095650000}"/>
    <cellStyle name="PrePop Units (1) 49" xfId="25694" xr:uid="{00000000-0005-0000-0000-000096650000}"/>
    <cellStyle name="PrePop Units (1) 5" xfId="25695" xr:uid="{00000000-0005-0000-0000-000097650000}"/>
    <cellStyle name="PrePop Units (1) 50" xfId="25696" xr:uid="{00000000-0005-0000-0000-000098650000}"/>
    <cellStyle name="PrePop Units (1) 51" xfId="25615" xr:uid="{00000000-0005-0000-0000-000099650000}"/>
    <cellStyle name="PrePop Units (1) 6" xfId="25697" xr:uid="{00000000-0005-0000-0000-00009A650000}"/>
    <cellStyle name="PrePop Units (1) 7" xfId="25698" xr:uid="{00000000-0005-0000-0000-00009B650000}"/>
    <cellStyle name="PrePop Units (1) 8" xfId="25699" xr:uid="{00000000-0005-0000-0000-00009C650000}"/>
    <cellStyle name="PrePop Units (1) 9" xfId="25700" xr:uid="{00000000-0005-0000-0000-00009D650000}"/>
    <cellStyle name="PrePop Units (2)" xfId="104" xr:uid="{00000000-0005-0000-0000-00009E650000}"/>
    <cellStyle name="PrePop Units (2) 10" xfId="25702" xr:uid="{00000000-0005-0000-0000-00009F650000}"/>
    <cellStyle name="PrePop Units (2) 11" xfId="25703" xr:uid="{00000000-0005-0000-0000-0000A0650000}"/>
    <cellStyle name="PrePop Units (2) 12" xfId="25704" xr:uid="{00000000-0005-0000-0000-0000A1650000}"/>
    <cellStyle name="PrePop Units (2) 13" xfId="25705" xr:uid="{00000000-0005-0000-0000-0000A2650000}"/>
    <cellStyle name="PrePop Units (2) 14" xfId="25706" xr:uid="{00000000-0005-0000-0000-0000A3650000}"/>
    <cellStyle name="PrePop Units (2) 15" xfId="25707" xr:uid="{00000000-0005-0000-0000-0000A4650000}"/>
    <cellStyle name="PrePop Units (2) 16" xfId="25708" xr:uid="{00000000-0005-0000-0000-0000A5650000}"/>
    <cellStyle name="PrePop Units (2) 17" xfId="25709" xr:uid="{00000000-0005-0000-0000-0000A6650000}"/>
    <cellStyle name="PrePop Units (2) 18" xfId="25710" xr:uid="{00000000-0005-0000-0000-0000A7650000}"/>
    <cellStyle name="PrePop Units (2) 19" xfId="25711" xr:uid="{00000000-0005-0000-0000-0000A8650000}"/>
    <cellStyle name="PrePop Units (2) 2" xfId="25712" xr:uid="{00000000-0005-0000-0000-0000A9650000}"/>
    <cellStyle name="PrePop Units (2) 20" xfId="25713" xr:uid="{00000000-0005-0000-0000-0000AA650000}"/>
    <cellStyle name="PrePop Units (2) 21" xfId="25714" xr:uid="{00000000-0005-0000-0000-0000AB650000}"/>
    <cellStyle name="PrePop Units (2) 22" xfId="25715" xr:uid="{00000000-0005-0000-0000-0000AC650000}"/>
    <cellStyle name="PrePop Units (2) 23" xfId="25716" xr:uid="{00000000-0005-0000-0000-0000AD650000}"/>
    <cellStyle name="PrePop Units (2) 23 2" xfId="25717" xr:uid="{00000000-0005-0000-0000-0000AE650000}"/>
    <cellStyle name="PrePop Units (2) 23 3" xfId="25718" xr:uid="{00000000-0005-0000-0000-0000AF650000}"/>
    <cellStyle name="PrePop Units (2) 23 4" xfId="25719" xr:uid="{00000000-0005-0000-0000-0000B0650000}"/>
    <cellStyle name="PrePop Units (2) 23 5" xfId="25720" xr:uid="{00000000-0005-0000-0000-0000B1650000}"/>
    <cellStyle name="PrePop Units (2) 23 6" xfId="25721" xr:uid="{00000000-0005-0000-0000-0000B2650000}"/>
    <cellStyle name="PrePop Units (2) 23 7" xfId="25722" xr:uid="{00000000-0005-0000-0000-0000B3650000}"/>
    <cellStyle name="PrePop Units (2) 24" xfId="25723" xr:uid="{00000000-0005-0000-0000-0000B4650000}"/>
    <cellStyle name="PrePop Units (2) 24 2" xfId="25724" xr:uid="{00000000-0005-0000-0000-0000B5650000}"/>
    <cellStyle name="PrePop Units (2) 24 3" xfId="25725" xr:uid="{00000000-0005-0000-0000-0000B6650000}"/>
    <cellStyle name="PrePop Units (2) 24 4" xfId="25726" xr:uid="{00000000-0005-0000-0000-0000B7650000}"/>
    <cellStyle name="PrePop Units (2) 24 5" xfId="25727" xr:uid="{00000000-0005-0000-0000-0000B8650000}"/>
    <cellStyle name="PrePop Units (2) 24 6" xfId="25728" xr:uid="{00000000-0005-0000-0000-0000B9650000}"/>
    <cellStyle name="PrePop Units (2) 24 7" xfId="25729" xr:uid="{00000000-0005-0000-0000-0000BA650000}"/>
    <cellStyle name="PrePop Units (2) 25" xfId="25730" xr:uid="{00000000-0005-0000-0000-0000BB650000}"/>
    <cellStyle name="PrePop Units (2) 25 2" xfId="25731" xr:uid="{00000000-0005-0000-0000-0000BC650000}"/>
    <cellStyle name="PrePop Units (2) 25 3" xfId="25732" xr:uid="{00000000-0005-0000-0000-0000BD650000}"/>
    <cellStyle name="PrePop Units (2) 25 4" xfId="25733" xr:uid="{00000000-0005-0000-0000-0000BE650000}"/>
    <cellStyle name="PrePop Units (2) 25 5" xfId="25734" xr:uid="{00000000-0005-0000-0000-0000BF650000}"/>
    <cellStyle name="PrePop Units (2) 25 6" xfId="25735" xr:uid="{00000000-0005-0000-0000-0000C0650000}"/>
    <cellStyle name="PrePop Units (2) 25 7" xfId="25736" xr:uid="{00000000-0005-0000-0000-0000C1650000}"/>
    <cellStyle name="PrePop Units (2) 26" xfId="25737" xr:uid="{00000000-0005-0000-0000-0000C2650000}"/>
    <cellStyle name="PrePop Units (2) 26 2" xfId="25738" xr:uid="{00000000-0005-0000-0000-0000C3650000}"/>
    <cellStyle name="PrePop Units (2) 26 3" xfId="25739" xr:uid="{00000000-0005-0000-0000-0000C4650000}"/>
    <cellStyle name="PrePop Units (2) 26 4" xfId="25740" xr:uid="{00000000-0005-0000-0000-0000C5650000}"/>
    <cellStyle name="PrePop Units (2) 26 5" xfId="25741" xr:uid="{00000000-0005-0000-0000-0000C6650000}"/>
    <cellStyle name="PrePop Units (2) 26 6" xfId="25742" xr:uid="{00000000-0005-0000-0000-0000C7650000}"/>
    <cellStyle name="PrePop Units (2) 26 7" xfId="25743" xr:uid="{00000000-0005-0000-0000-0000C8650000}"/>
    <cellStyle name="PrePop Units (2) 27" xfId="25744" xr:uid="{00000000-0005-0000-0000-0000C9650000}"/>
    <cellStyle name="PrePop Units (2) 27 2" xfId="25745" xr:uid="{00000000-0005-0000-0000-0000CA650000}"/>
    <cellStyle name="PrePop Units (2) 27 3" xfId="25746" xr:uid="{00000000-0005-0000-0000-0000CB650000}"/>
    <cellStyle name="PrePop Units (2) 27 4" xfId="25747" xr:uid="{00000000-0005-0000-0000-0000CC650000}"/>
    <cellStyle name="PrePop Units (2) 27 5" xfId="25748" xr:uid="{00000000-0005-0000-0000-0000CD650000}"/>
    <cellStyle name="PrePop Units (2) 27 6" xfId="25749" xr:uid="{00000000-0005-0000-0000-0000CE650000}"/>
    <cellStyle name="PrePop Units (2) 27 7" xfId="25750" xr:uid="{00000000-0005-0000-0000-0000CF650000}"/>
    <cellStyle name="PrePop Units (2) 28" xfId="25751" xr:uid="{00000000-0005-0000-0000-0000D0650000}"/>
    <cellStyle name="PrePop Units (2) 28 2" xfId="25752" xr:uid="{00000000-0005-0000-0000-0000D1650000}"/>
    <cellStyle name="PrePop Units (2) 28 3" xfId="25753" xr:uid="{00000000-0005-0000-0000-0000D2650000}"/>
    <cellStyle name="PrePop Units (2) 28 4" xfId="25754" xr:uid="{00000000-0005-0000-0000-0000D3650000}"/>
    <cellStyle name="PrePop Units (2) 28 5" xfId="25755" xr:uid="{00000000-0005-0000-0000-0000D4650000}"/>
    <cellStyle name="PrePop Units (2) 28 6" xfId="25756" xr:uid="{00000000-0005-0000-0000-0000D5650000}"/>
    <cellStyle name="PrePop Units (2) 28 7" xfId="25757" xr:uid="{00000000-0005-0000-0000-0000D6650000}"/>
    <cellStyle name="PrePop Units (2) 29" xfId="25758" xr:uid="{00000000-0005-0000-0000-0000D7650000}"/>
    <cellStyle name="PrePop Units (2) 3" xfId="25759" xr:uid="{00000000-0005-0000-0000-0000D8650000}"/>
    <cellStyle name="PrePop Units (2) 30" xfId="25760" xr:uid="{00000000-0005-0000-0000-0000D9650000}"/>
    <cellStyle name="PrePop Units (2) 31" xfId="25761" xr:uid="{00000000-0005-0000-0000-0000DA650000}"/>
    <cellStyle name="PrePop Units (2) 32" xfId="25762" xr:uid="{00000000-0005-0000-0000-0000DB650000}"/>
    <cellStyle name="PrePop Units (2) 33" xfId="25763" xr:uid="{00000000-0005-0000-0000-0000DC650000}"/>
    <cellStyle name="PrePop Units (2) 34" xfId="25764" xr:uid="{00000000-0005-0000-0000-0000DD650000}"/>
    <cellStyle name="PrePop Units (2) 35" xfId="25765" xr:uid="{00000000-0005-0000-0000-0000DE650000}"/>
    <cellStyle name="PrePop Units (2) 36" xfId="25766" xr:uid="{00000000-0005-0000-0000-0000DF650000}"/>
    <cellStyle name="PrePop Units (2) 37" xfId="25767" xr:uid="{00000000-0005-0000-0000-0000E0650000}"/>
    <cellStyle name="PrePop Units (2) 38" xfId="25768" xr:uid="{00000000-0005-0000-0000-0000E1650000}"/>
    <cellStyle name="PrePop Units (2) 39" xfId="25769" xr:uid="{00000000-0005-0000-0000-0000E2650000}"/>
    <cellStyle name="PrePop Units (2) 4" xfId="25770" xr:uid="{00000000-0005-0000-0000-0000E3650000}"/>
    <cellStyle name="PrePop Units (2) 40" xfId="25771" xr:uid="{00000000-0005-0000-0000-0000E4650000}"/>
    <cellStyle name="PrePop Units (2) 41" xfId="25772" xr:uid="{00000000-0005-0000-0000-0000E5650000}"/>
    <cellStyle name="PrePop Units (2) 42" xfId="25773" xr:uid="{00000000-0005-0000-0000-0000E6650000}"/>
    <cellStyle name="PrePop Units (2) 43" xfId="25774" xr:uid="{00000000-0005-0000-0000-0000E7650000}"/>
    <cellStyle name="PrePop Units (2) 44" xfId="25775" xr:uid="{00000000-0005-0000-0000-0000E8650000}"/>
    <cellStyle name="PrePop Units (2) 45" xfId="25776" xr:uid="{00000000-0005-0000-0000-0000E9650000}"/>
    <cellStyle name="PrePop Units (2) 46" xfId="25777" xr:uid="{00000000-0005-0000-0000-0000EA650000}"/>
    <cellStyle name="PrePop Units (2) 47" xfId="25778" xr:uid="{00000000-0005-0000-0000-0000EB650000}"/>
    <cellStyle name="PrePop Units (2) 48" xfId="25779" xr:uid="{00000000-0005-0000-0000-0000EC650000}"/>
    <cellStyle name="PrePop Units (2) 49" xfId="25780" xr:uid="{00000000-0005-0000-0000-0000ED650000}"/>
    <cellStyle name="PrePop Units (2) 5" xfId="25781" xr:uid="{00000000-0005-0000-0000-0000EE650000}"/>
    <cellStyle name="PrePop Units (2) 50" xfId="25782" xr:uid="{00000000-0005-0000-0000-0000EF650000}"/>
    <cellStyle name="PrePop Units (2) 51" xfId="25701" xr:uid="{00000000-0005-0000-0000-0000F0650000}"/>
    <cellStyle name="PrePop Units (2) 6" xfId="25783" xr:uid="{00000000-0005-0000-0000-0000F1650000}"/>
    <cellStyle name="PrePop Units (2) 7" xfId="25784" xr:uid="{00000000-0005-0000-0000-0000F2650000}"/>
    <cellStyle name="PrePop Units (2) 8" xfId="25785" xr:uid="{00000000-0005-0000-0000-0000F3650000}"/>
    <cellStyle name="PrePop Units (2) 9" xfId="25786" xr:uid="{00000000-0005-0000-0000-0000F4650000}"/>
    <cellStyle name="Procent 2" xfId="30621" xr:uid="{00000000-0005-0000-0000-0000F5650000}"/>
    <cellStyle name="Procent 2 2" xfId="30622" xr:uid="{00000000-0005-0000-0000-0000F6650000}"/>
    <cellStyle name="Procent 2 2 2" xfId="30623" xr:uid="{00000000-0005-0000-0000-0000F7650000}"/>
    <cellStyle name="Procent 2 2 2 2" xfId="30624" xr:uid="{00000000-0005-0000-0000-0000F8650000}"/>
    <cellStyle name="Procent 2 3" xfId="30625" xr:uid="{00000000-0005-0000-0000-0000F9650000}"/>
    <cellStyle name="Procent 3" xfId="30626" xr:uid="{00000000-0005-0000-0000-0000FA650000}"/>
    <cellStyle name="Procent 3 2" xfId="30627" xr:uid="{00000000-0005-0000-0000-0000FB650000}"/>
    <cellStyle name="Procent 4" xfId="30628" xr:uid="{00000000-0005-0000-0000-0000FC650000}"/>
    <cellStyle name="Samtala" xfId="35" xr:uid="{00000000-0005-0000-0000-0000FD650000}"/>
    <cellStyle name="Samtala - lokaniðurst." xfId="36" xr:uid="{00000000-0005-0000-0000-0000FE650000}"/>
    <cellStyle name="Samtala - lokaniðurst. 10" xfId="25789" xr:uid="{00000000-0005-0000-0000-0000FF650000}"/>
    <cellStyle name="Samtala - lokaniðurst. 11" xfId="25790" xr:uid="{00000000-0005-0000-0000-000000660000}"/>
    <cellStyle name="Samtala - lokaniðurst. 12" xfId="25791" xr:uid="{00000000-0005-0000-0000-000001660000}"/>
    <cellStyle name="Samtala - lokaniðurst. 13" xfId="25792" xr:uid="{00000000-0005-0000-0000-000002660000}"/>
    <cellStyle name="Samtala - lokaniðurst. 14" xfId="25793" xr:uid="{00000000-0005-0000-0000-000003660000}"/>
    <cellStyle name="Samtala - lokaniðurst. 15" xfId="25794" xr:uid="{00000000-0005-0000-0000-000004660000}"/>
    <cellStyle name="Samtala - lokaniðurst. 16" xfId="25795" xr:uid="{00000000-0005-0000-0000-000005660000}"/>
    <cellStyle name="Samtala - lokaniðurst. 17" xfId="25796" xr:uid="{00000000-0005-0000-0000-000006660000}"/>
    <cellStyle name="Samtala - lokaniðurst. 18" xfId="25797" xr:uid="{00000000-0005-0000-0000-000007660000}"/>
    <cellStyle name="Samtala - lokaniðurst. 19" xfId="25798" xr:uid="{00000000-0005-0000-0000-000008660000}"/>
    <cellStyle name="Samtala - lokaniðurst. 2" xfId="105" xr:uid="{00000000-0005-0000-0000-000009660000}"/>
    <cellStyle name="Samtala - lokaniðurst. 2 2" xfId="25799" xr:uid="{00000000-0005-0000-0000-00000A660000}"/>
    <cellStyle name="Samtala - lokaniðurst. 20" xfId="25800" xr:uid="{00000000-0005-0000-0000-00000B660000}"/>
    <cellStyle name="Samtala - lokaniðurst. 21" xfId="25801" xr:uid="{00000000-0005-0000-0000-00000C660000}"/>
    <cellStyle name="Samtala - lokaniðurst. 22" xfId="25802" xr:uid="{00000000-0005-0000-0000-00000D660000}"/>
    <cellStyle name="Samtala - lokaniðurst. 23" xfId="25803" xr:uid="{00000000-0005-0000-0000-00000E660000}"/>
    <cellStyle name="Samtala - lokaniðurst. 24" xfId="25804" xr:uid="{00000000-0005-0000-0000-00000F660000}"/>
    <cellStyle name="Samtala - lokaniðurst. 25" xfId="25805" xr:uid="{00000000-0005-0000-0000-000010660000}"/>
    <cellStyle name="Samtala - lokaniðurst. 26" xfId="25806" xr:uid="{00000000-0005-0000-0000-000011660000}"/>
    <cellStyle name="Samtala - lokaniðurst. 27" xfId="25807" xr:uid="{00000000-0005-0000-0000-000012660000}"/>
    <cellStyle name="Samtala - lokaniðurst. 28" xfId="25808" xr:uid="{00000000-0005-0000-0000-000013660000}"/>
    <cellStyle name="Samtala - lokaniðurst. 29" xfId="25809" xr:uid="{00000000-0005-0000-0000-000014660000}"/>
    <cellStyle name="Samtala - lokaniðurst. 3" xfId="25810" xr:uid="{00000000-0005-0000-0000-000015660000}"/>
    <cellStyle name="Samtala - lokaniðurst. 30" xfId="25811" xr:uid="{00000000-0005-0000-0000-000016660000}"/>
    <cellStyle name="Samtala - lokaniðurst. 31" xfId="25812" xr:uid="{00000000-0005-0000-0000-000017660000}"/>
    <cellStyle name="Samtala - lokaniðurst. 32" xfId="25813" xr:uid="{00000000-0005-0000-0000-000018660000}"/>
    <cellStyle name="Samtala - lokaniðurst. 33" xfId="25814" xr:uid="{00000000-0005-0000-0000-000019660000}"/>
    <cellStyle name="Samtala - lokaniðurst. 34" xfId="25815" xr:uid="{00000000-0005-0000-0000-00001A660000}"/>
    <cellStyle name="Samtala - lokaniðurst. 35" xfId="25816" xr:uid="{00000000-0005-0000-0000-00001B660000}"/>
    <cellStyle name="Samtala - lokaniðurst. 36" xfId="25817" xr:uid="{00000000-0005-0000-0000-00001C660000}"/>
    <cellStyle name="Samtala - lokaniðurst. 37" xfId="25818" xr:uid="{00000000-0005-0000-0000-00001D660000}"/>
    <cellStyle name="Samtala - lokaniðurst. 38" xfId="25819" xr:uid="{00000000-0005-0000-0000-00001E660000}"/>
    <cellStyle name="Samtala - lokaniðurst. 39" xfId="25820" xr:uid="{00000000-0005-0000-0000-00001F660000}"/>
    <cellStyle name="Samtala - lokaniðurst. 4" xfId="25821" xr:uid="{00000000-0005-0000-0000-000020660000}"/>
    <cellStyle name="Samtala - lokaniðurst. 40" xfId="25788" xr:uid="{00000000-0005-0000-0000-000021660000}"/>
    <cellStyle name="Samtala - lokaniðurst. 5" xfId="25822" xr:uid="{00000000-0005-0000-0000-000022660000}"/>
    <cellStyle name="Samtala - lokaniðurst. 6" xfId="25823" xr:uid="{00000000-0005-0000-0000-000023660000}"/>
    <cellStyle name="Samtala - lokaniðurst. 7" xfId="25824" xr:uid="{00000000-0005-0000-0000-000024660000}"/>
    <cellStyle name="Samtala - lokaniðurst. 8" xfId="25825" xr:uid="{00000000-0005-0000-0000-000025660000}"/>
    <cellStyle name="Samtala - lokaniðurst. 9" xfId="25826" xr:uid="{00000000-0005-0000-0000-000026660000}"/>
    <cellStyle name="Samtala - undirstr" xfId="37" xr:uid="{00000000-0005-0000-0000-000027660000}"/>
    <cellStyle name="Samtala - undirstr 2" xfId="25828" xr:uid="{00000000-0005-0000-0000-000028660000}"/>
    <cellStyle name="Samtala - undirstr 3" xfId="25829" xr:uid="{00000000-0005-0000-0000-000029660000}"/>
    <cellStyle name="Samtala - undirstr 4" xfId="25830" xr:uid="{00000000-0005-0000-0000-00002A660000}"/>
    <cellStyle name="Samtala - undirstr 5" xfId="25831" xr:uid="{00000000-0005-0000-0000-00002B660000}"/>
    <cellStyle name="Samtala - undirstr 6" xfId="25832" xr:uid="{00000000-0005-0000-0000-00002C660000}"/>
    <cellStyle name="Samtala - undirstr 7" xfId="25833" xr:uid="{00000000-0005-0000-0000-00002D660000}"/>
    <cellStyle name="Samtala - undirstr 8" xfId="25834" xr:uid="{00000000-0005-0000-0000-00002E660000}"/>
    <cellStyle name="Samtala - undirstr 9" xfId="25827" xr:uid="{00000000-0005-0000-0000-00002F660000}"/>
    <cellStyle name="Samtala - yfirstr." xfId="38" xr:uid="{00000000-0005-0000-0000-000030660000}"/>
    <cellStyle name="Samtala - yfirstr. 2" xfId="25836" xr:uid="{00000000-0005-0000-0000-000031660000}"/>
    <cellStyle name="Samtala - yfirstr. 3" xfId="25837" xr:uid="{00000000-0005-0000-0000-000032660000}"/>
    <cellStyle name="Samtala - yfirstr. 4" xfId="25838" xr:uid="{00000000-0005-0000-0000-000033660000}"/>
    <cellStyle name="Samtala - yfirstr. 5" xfId="25839" xr:uid="{00000000-0005-0000-0000-000034660000}"/>
    <cellStyle name="Samtala - yfirstr. 6" xfId="25840" xr:uid="{00000000-0005-0000-0000-000035660000}"/>
    <cellStyle name="Samtala - yfirstr. 7" xfId="25841" xr:uid="{00000000-0005-0000-0000-000036660000}"/>
    <cellStyle name="Samtala - yfirstr. 8" xfId="25842" xr:uid="{00000000-0005-0000-0000-000037660000}"/>
    <cellStyle name="Samtala - yfirstr. 9" xfId="25835" xr:uid="{00000000-0005-0000-0000-000038660000}"/>
    <cellStyle name="Samtala 10" xfId="25843" xr:uid="{00000000-0005-0000-0000-000039660000}"/>
    <cellStyle name="Samtala 11" xfId="25844" xr:uid="{00000000-0005-0000-0000-00003A660000}"/>
    <cellStyle name="Samtala 12" xfId="25845" xr:uid="{00000000-0005-0000-0000-00003B660000}"/>
    <cellStyle name="Samtala 13" xfId="25846" xr:uid="{00000000-0005-0000-0000-00003C660000}"/>
    <cellStyle name="Samtala 14" xfId="25787" xr:uid="{00000000-0005-0000-0000-00003D660000}"/>
    <cellStyle name="Samtala 2" xfId="25847" xr:uid="{00000000-0005-0000-0000-00003E660000}"/>
    <cellStyle name="Samtala 3" xfId="25848" xr:uid="{00000000-0005-0000-0000-00003F660000}"/>
    <cellStyle name="Samtala 4" xfId="25849" xr:uid="{00000000-0005-0000-0000-000040660000}"/>
    <cellStyle name="Samtala 5" xfId="25850" xr:uid="{00000000-0005-0000-0000-000041660000}"/>
    <cellStyle name="Samtala 6" xfId="25851" xr:uid="{00000000-0005-0000-0000-000042660000}"/>
    <cellStyle name="Samtala 7" xfId="25852" xr:uid="{00000000-0005-0000-0000-000043660000}"/>
    <cellStyle name="Samtala 8" xfId="25853" xr:uid="{00000000-0005-0000-0000-000044660000}"/>
    <cellStyle name="Samtala 9" xfId="25854" xr:uid="{00000000-0005-0000-0000-000045660000}"/>
    <cellStyle name="Samtala_Kolla1" xfId="25855" xr:uid="{00000000-0005-0000-0000-000046660000}"/>
    <cellStyle name="Style 1" xfId="106" xr:uid="{00000000-0005-0000-0000-000047660000}"/>
    <cellStyle name="Style 1 10" xfId="25856" xr:uid="{00000000-0005-0000-0000-000048660000}"/>
    <cellStyle name="Style 1 11" xfId="25857" xr:uid="{00000000-0005-0000-0000-000049660000}"/>
    <cellStyle name="Style 1 12" xfId="25858" xr:uid="{00000000-0005-0000-0000-00004A660000}"/>
    <cellStyle name="Style 1 13" xfId="25859" xr:uid="{00000000-0005-0000-0000-00004B660000}"/>
    <cellStyle name="Style 1 14" xfId="25860" xr:uid="{00000000-0005-0000-0000-00004C660000}"/>
    <cellStyle name="Style 1 15" xfId="25861" xr:uid="{00000000-0005-0000-0000-00004D660000}"/>
    <cellStyle name="Style 1 16" xfId="25862" xr:uid="{00000000-0005-0000-0000-00004E660000}"/>
    <cellStyle name="Style 1 17" xfId="25863" xr:uid="{00000000-0005-0000-0000-00004F660000}"/>
    <cellStyle name="Style 1 18" xfId="25864" xr:uid="{00000000-0005-0000-0000-000050660000}"/>
    <cellStyle name="Style 1 19" xfId="25865" xr:uid="{00000000-0005-0000-0000-000051660000}"/>
    <cellStyle name="Style 1 2" xfId="25866" xr:uid="{00000000-0005-0000-0000-000052660000}"/>
    <cellStyle name="Style 1 20" xfId="25867" xr:uid="{00000000-0005-0000-0000-000053660000}"/>
    <cellStyle name="Style 1 21" xfId="25868" xr:uid="{00000000-0005-0000-0000-000054660000}"/>
    <cellStyle name="Style 1 22" xfId="25869" xr:uid="{00000000-0005-0000-0000-000055660000}"/>
    <cellStyle name="Style 1 23" xfId="25870" xr:uid="{00000000-0005-0000-0000-000056660000}"/>
    <cellStyle name="Style 1 24" xfId="25871" xr:uid="{00000000-0005-0000-0000-000057660000}"/>
    <cellStyle name="Style 1 25" xfId="25872" xr:uid="{00000000-0005-0000-0000-000058660000}"/>
    <cellStyle name="Style 1 26" xfId="25873" xr:uid="{00000000-0005-0000-0000-000059660000}"/>
    <cellStyle name="Style 1 27" xfId="25874" xr:uid="{00000000-0005-0000-0000-00005A660000}"/>
    <cellStyle name="Style 1 28" xfId="25875" xr:uid="{00000000-0005-0000-0000-00005B660000}"/>
    <cellStyle name="Style 1 29" xfId="25876" xr:uid="{00000000-0005-0000-0000-00005C660000}"/>
    <cellStyle name="Style 1 3" xfId="25877" xr:uid="{00000000-0005-0000-0000-00005D660000}"/>
    <cellStyle name="Style 1 30" xfId="25878" xr:uid="{00000000-0005-0000-0000-00005E660000}"/>
    <cellStyle name="Style 1 31" xfId="25879" xr:uid="{00000000-0005-0000-0000-00005F660000}"/>
    <cellStyle name="Style 1 32" xfId="25880" xr:uid="{00000000-0005-0000-0000-000060660000}"/>
    <cellStyle name="Style 1 33" xfId="25881" xr:uid="{00000000-0005-0000-0000-000061660000}"/>
    <cellStyle name="Style 1 34" xfId="25882" xr:uid="{00000000-0005-0000-0000-000062660000}"/>
    <cellStyle name="Style 1 35" xfId="25883" xr:uid="{00000000-0005-0000-0000-000063660000}"/>
    <cellStyle name="Style 1 36" xfId="25884" xr:uid="{00000000-0005-0000-0000-000064660000}"/>
    <cellStyle name="Style 1 37" xfId="25885" xr:uid="{00000000-0005-0000-0000-000065660000}"/>
    <cellStyle name="Style 1 38" xfId="25886" xr:uid="{00000000-0005-0000-0000-000066660000}"/>
    <cellStyle name="Style 1 39" xfId="25887" xr:uid="{00000000-0005-0000-0000-000067660000}"/>
    <cellStyle name="Style 1 4" xfId="25888" xr:uid="{00000000-0005-0000-0000-000068660000}"/>
    <cellStyle name="Style 1 5" xfId="25889" xr:uid="{00000000-0005-0000-0000-000069660000}"/>
    <cellStyle name="Style 1 6" xfId="25890" xr:uid="{00000000-0005-0000-0000-00006A660000}"/>
    <cellStyle name="Style 1 7" xfId="25891" xr:uid="{00000000-0005-0000-0000-00006B660000}"/>
    <cellStyle name="Style 1 8" xfId="25892" xr:uid="{00000000-0005-0000-0000-00006C660000}"/>
    <cellStyle name="Style 1 9" xfId="25893" xr:uid="{00000000-0005-0000-0000-00006D660000}"/>
    <cellStyle name="Svigar" xfId="25894" xr:uid="{00000000-0005-0000-0000-00006E660000}"/>
    <cellStyle name="Text Indent A" xfId="107" xr:uid="{00000000-0005-0000-0000-00006F660000}"/>
    <cellStyle name="Text Indent A 2" xfId="25896" xr:uid="{00000000-0005-0000-0000-000070660000}"/>
    <cellStyle name="Text Indent A 3" xfId="25895" xr:uid="{00000000-0005-0000-0000-000071660000}"/>
    <cellStyle name="Text Indent B" xfId="108" xr:uid="{00000000-0005-0000-0000-000072660000}"/>
    <cellStyle name="Text Indent B 2" xfId="25898" xr:uid="{00000000-0005-0000-0000-000073660000}"/>
    <cellStyle name="Text Indent B 3" xfId="25897" xr:uid="{00000000-0005-0000-0000-000074660000}"/>
    <cellStyle name="Text Indent C" xfId="109" xr:uid="{00000000-0005-0000-0000-000075660000}"/>
    <cellStyle name="Text Indent C 10" xfId="25900" xr:uid="{00000000-0005-0000-0000-000076660000}"/>
    <cellStyle name="Text Indent C 11" xfId="25901" xr:uid="{00000000-0005-0000-0000-000077660000}"/>
    <cellStyle name="Text Indent C 12" xfId="25902" xr:uid="{00000000-0005-0000-0000-000078660000}"/>
    <cellStyle name="Text Indent C 13" xfId="25903" xr:uid="{00000000-0005-0000-0000-000079660000}"/>
    <cellStyle name="Text Indent C 14" xfId="25904" xr:uid="{00000000-0005-0000-0000-00007A660000}"/>
    <cellStyle name="Text Indent C 15" xfId="25905" xr:uid="{00000000-0005-0000-0000-00007B660000}"/>
    <cellStyle name="Text Indent C 16" xfId="25906" xr:uid="{00000000-0005-0000-0000-00007C660000}"/>
    <cellStyle name="Text Indent C 17" xfId="25907" xr:uid="{00000000-0005-0000-0000-00007D660000}"/>
    <cellStyle name="Text Indent C 18" xfId="25908" xr:uid="{00000000-0005-0000-0000-00007E660000}"/>
    <cellStyle name="Text Indent C 19" xfId="25909" xr:uid="{00000000-0005-0000-0000-00007F660000}"/>
    <cellStyle name="Text Indent C 2" xfId="25910" xr:uid="{00000000-0005-0000-0000-000080660000}"/>
    <cellStyle name="Text Indent C 20" xfId="25911" xr:uid="{00000000-0005-0000-0000-000081660000}"/>
    <cellStyle name="Text Indent C 21" xfId="25912" xr:uid="{00000000-0005-0000-0000-000082660000}"/>
    <cellStyle name="Text Indent C 22" xfId="25913" xr:uid="{00000000-0005-0000-0000-000083660000}"/>
    <cellStyle name="Text Indent C 23" xfId="25914" xr:uid="{00000000-0005-0000-0000-000084660000}"/>
    <cellStyle name="Text Indent C 23 2" xfId="25915" xr:uid="{00000000-0005-0000-0000-000085660000}"/>
    <cellStyle name="Text Indent C 23 3" xfId="25916" xr:uid="{00000000-0005-0000-0000-000086660000}"/>
    <cellStyle name="Text Indent C 23 4" xfId="25917" xr:uid="{00000000-0005-0000-0000-000087660000}"/>
    <cellStyle name="Text Indent C 23 5" xfId="25918" xr:uid="{00000000-0005-0000-0000-000088660000}"/>
    <cellStyle name="Text Indent C 23 6" xfId="25919" xr:uid="{00000000-0005-0000-0000-000089660000}"/>
    <cellStyle name="Text Indent C 23 7" xfId="25920" xr:uid="{00000000-0005-0000-0000-00008A660000}"/>
    <cellStyle name="Text Indent C 24" xfId="25921" xr:uid="{00000000-0005-0000-0000-00008B660000}"/>
    <cellStyle name="Text Indent C 24 2" xfId="25922" xr:uid="{00000000-0005-0000-0000-00008C660000}"/>
    <cellStyle name="Text Indent C 24 3" xfId="25923" xr:uid="{00000000-0005-0000-0000-00008D660000}"/>
    <cellStyle name="Text Indent C 24 4" xfId="25924" xr:uid="{00000000-0005-0000-0000-00008E660000}"/>
    <cellStyle name="Text Indent C 24 5" xfId="25925" xr:uid="{00000000-0005-0000-0000-00008F660000}"/>
    <cellStyle name="Text Indent C 24 6" xfId="25926" xr:uid="{00000000-0005-0000-0000-000090660000}"/>
    <cellStyle name="Text Indent C 24 7" xfId="25927" xr:uid="{00000000-0005-0000-0000-000091660000}"/>
    <cellStyle name="Text Indent C 25" xfId="25928" xr:uid="{00000000-0005-0000-0000-000092660000}"/>
    <cellStyle name="Text Indent C 25 2" xfId="25929" xr:uid="{00000000-0005-0000-0000-000093660000}"/>
    <cellStyle name="Text Indent C 25 3" xfId="25930" xr:uid="{00000000-0005-0000-0000-000094660000}"/>
    <cellStyle name="Text Indent C 25 4" xfId="25931" xr:uid="{00000000-0005-0000-0000-000095660000}"/>
    <cellStyle name="Text Indent C 25 5" xfId="25932" xr:uid="{00000000-0005-0000-0000-000096660000}"/>
    <cellStyle name="Text Indent C 25 6" xfId="25933" xr:uid="{00000000-0005-0000-0000-000097660000}"/>
    <cellStyle name="Text Indent C 25 7" xfId="25934" xr:uid="{00000000-0005-0000-0000-000098660000}"/>
    <cellStyle name="Text Indent C 26" xfId="25935" xr:uid="{00000000-0005-0000-0000-000099660000}"/>
    <cellStyle name="Text Indent C 26 2" xfId="25936" xr:uid="{00000000-0005-0000-0000-00009A660000}"/>
    <cellStyle name="Text Indent C 26 3" xfId="25937" xr:uid="{00000000-0005-0000-0000-00009B660000}"/>
    <cellStyle name="Text Indent C 26 4" xfId="25938" xr:uid="{00000000-0005-0000-0000-00009C660000}"/>
    <cellStyle name="Text Indent C 26 5" xfId="25939" xr:uid="{00000000-0005-0000-0000-00009D660000}"/>
    <cellStyle name="Text Indent C 26 6" xfId="25940" xr:uid="{00000000-0005-0000-0000-00009E660000}"/>
    <cellStyle name="Text Indent C 26 7" xfId="25941" xr:uid="{00000000-0005-0000-0000-00009F660000}"/>
    <cellStyle name="Text Indent C 27" xfId="25942" xr:uid="{00000000-0005-0000-0000-0000A0660000}"/>
    <cellStyle name="Text Indent C 27 2" xfId="25943" xr:uid="{00000000-0005-0000-0000-0000A1660000}"/>
    <cellStyle name="Text Indent C 27 3" xfId="25944" xr:uid="{00000000-0005-0000-0000-0000A2660000}"/>
    <cellStyle name="Text Indent C 27 4" xfId="25945" xr:uid="{00000000-0005-0000-0000-0000A3660000}"/>
    <cellStyle name="Text Indent C 27 5" xfId="25946" xr:uid="{00000000-0005-0000-0000-0000A4660000}"/>
    <cellStyle name="Text Indent C 27 6" xfId="25947" xr:uid="{00000000-0005-0000-0000-0000A5660000}"/>
    <cellStyle name="Text Indent C 27 7" xfId="25948" xr:uid="{00000000-0005-0000-0000-0000A6660000}"/>
    <cellStyle name="Text Indent C 28" xfId="25949" xr:uid="{00000000-0005-0000-0000-0000A7660000}"/>
    <cellStyle name="Text Indent C 28 2" xfId="25950" xr:uid="{00000000-0005-0000-0000-0000A8660000}"/>
    <cellStyle name="Text Indent C 28 3" xfId="25951" xr:uid="{00000000-0005-0000-0000-0000A9660000}"/>
    <cellStyle name="Text Indent C 28 4" xfId="25952" xr:uid="{00000000-0005-0000-0000-0000AA660000}"/>
    <cellStyle name="Text Indent C 28 5" xfId="25953" xr:uid="{00000000-0005-0000-0000-0000AB660000}"/>
    <cellStyle name="Text Indent C 28 6" xfId="25954" xr:uid="{00000000-0005-0000-0000-0000AC660000}"/>
    <cellStyle name="Text Indent C 28 7" xfId="25955" xr:uid="{00000000-0005-0000-0000-0000AD660000}"/>
    <cellStyle name="Text Indent C 29" xfId="25956" xr:uid="{00000000-0005-0000-0000-0000AE660000}"/>
    <cellStyle name="Text Indent C 3" xfId="25957" xr:uid="{00000000-0005-0000-0000-0000AF660000}"/>
    <cellStyle name="Text Indent C 30" xfId="25958" xr:uid="{00000000-0005-0000-0000-0000B0660000}"/>
    <cellStyle name="Text Indent C 31" xfId="25959" xr:uid="{00000000-0005-0000-0000-0000B1660000}"/>
    <cellStyle name="Text Indent C 32" xfId="25960" xr:uid="{00000000-0005-0000-0000-0000B2660000}"/>
    <cellStyle name="Text Indent C 33" xfId="25961" xr:uid="{00000000-0005-0000-0000-0000B3660000}"/>
    <cellStyle name="Text Indent C 34" xfId="25962" xr:uid="{00000000-0005-0000-0000-0000B4660000}"/>
    <cellStyle name="Text Indent C 35" xfId="25963" xr:uid="{00000000-0005-0000-0000-0000B5660000}"/>
    <cellStyle name="Text Indent C 36" xfId="25964" xr:uid="{00000000-0005-0000-0000-0000B6660000}"/>
    <cellStyle name="Text Indent C 37" xfId="25965" xr:uid="{00000000-0005-0000-0000-0000B7660000}"/>
    <cellStyle name="Text Indent C 38" xfId="25966" xr:uid="{00000000-0005-0000-0000-0000B8660000}"/>
    <cellStyle name="Text Indent C 39" xfId="25967" xr:uid="{00000000-0005-0000-0000-0000B9660000}"/>
    <cellStyle name="Text Indent C 4" xfId="25968" xr:uid="{00000000-0005-0000-0000-0000BA660000}"/>
    <cellStyle name="Text Indent C 40" xfId="25969" xr:uid="{00000000-0005-0000-0000-0000BB660000}"/>
    <cellStyle name="Text Indent C 41" xfId="25970" xr:uid="{00000000-0005-0000-0000-0000BC660000}"/>
    <cellStyle name="Text Indent C 42" xfId="25971" xr:uid="{00000000-0005-0000-0000-0000BD660000}"/>
    <cellStyle name="Text Indent C 43" xfId="25972" xr:uid="{00000000-0005-0000-0000-0000BE660000}"/>
    <cellStyle name="Text Indent C 44" xfId="25973" xr:uid="{00000000-0005-0000-0000-0000BF660000}"/>
    <cellStyle name="Text Indent C 45" xfId="25974" xr:uid="{00000000-0005-0000-0000-0000C0660000}"/>
    <cellStyle name="Text Indent C 46" xfId="25975" xr:uid="{00000000-0005-0000-0000-0000C1660000}"/>
    <cellStyle name="Text Indent C 47" xfId="25976" xr:uid="{00000000-0005-0000-0000-0000C2660000}"/>
    <cellStyle name="Text Indent C 48" xfId="25977" xr:uid="{00000000-0005-0000-0000-0000C3660000}"/>
    <cellStyle name="Text Indent C 49" xfId="25978" xr:uid="{00000000-0005-0000-0000-0000C4660000}"/>
    <cellStyle name="Text Indent C 5" xfId="25979" xr:uid="{00000000-0005-0000-0000-0000C5660000}"/>
    <cellStyle name="Text Indent C 50" xfId="25980" xr:uid="{00000000-0005-0000-0000-0000C6660000}"/>
    <cellStyle name="Text Indent C 51" xfId="25899" xr:uid="{00000000-0005-0000-0000-0000C7660000}"/>
    <cellStyle name="Text Indent C 6" xfId="25981" xr:uid="{00000000-0005-0000-0000-0000C8660000}"/>
    <cellStyle name="Text Indent C 7" xfId="25982" xr:uid="{00000000-0005-0000-0000-0000C9660000}"/>
    <cellStyle name="Text Indent C 8" xfId="25983" xr:uid="{00000000-0005-0000-0000-0000CA660000}"/>
    <cellStyle name="Text Indent C 9" xfId="25984" xr:uid="{00000000-0005-0000-0000-0000CB660000}"/>
    <cellStyle name="Text.............." xfId="25985" xr:uid="{00000000-0005-0000-0000-0000CC660000}"/>
    <cellStyle name="Texti 1" xfId="30279" xr:uid="{00000000-0005-0000-0000-0000CD660000}"/>
    <cellStyle name="Texti 3" xfId="30280" xr:uid="{00000000-0005-0000-0000-0000CE660000}"/>
    <cellStyle name="Texti 4" xfId="30281" xr:uid="{00000000-0005-0000-0000-0000CF660000}"/>
    <cellStyle name="Texti 8 miðja" xfId="30282" xr:uid="{00000000-0005-0000-0000-0000D0660000}"/>
    <cellStyle name="Texti Bold 1" xfId="30283" xr:uid="{00000000-0005-0000-0000-0000D1660000}"/>
    <cellStyle name="Tilbod" xfId="110" xr:uid="{00000000-0005-0000-0000-0000D2660000}"/>
    <cellStyle name="Tilbod 10" xfId="25987" xr:uid="{00000000-0005-0000-0000-0000D3660000}"/>
    <cellStyle name="Tilbod 11" xfId="25988" xr:uid="{00000000-0005-0000-0000-0000D4660000}"/>
    <cellStyle name="Tilbod 12" xfId="25989" xr:uid="{00000000-0005-0000-0000-0000D5660000}"/>
    <cellStyle name="Tilbod 13" xfId="25990" xr:uid="{00000000-0005-0000-0000-0000D6660000}"/>
    <cellStyle name="Tilbod 14" xfId="25991" xr:uid="{00000000-0005-0000-0000-0000D7660000}"/>
    <cellStyle name="Tilbod 15" xfId="25992" xr:uid="{00000000-0005-0000-0000-0000D8660000}"/>
    <cellStyle name="Tilbod 16" xfId="25993" xr:uid="{00000000-0005-0000-0000-0000D9660000}"/>
    <cellStyle name="Tilbod 17" xfId="25994" xr:uid="{00000000-0005-0000-0000-0000DA660000}"/>
    <cellStyle name="Tilbod 18" xfId="25995" xr:uid="{00000000-0005-0000-0000-0000DB660000}"/>
    <cellStyle name="Tilbod 19" xfId="25996" xr:uid="{00000000-0005-0000-0000-0000DC660000}"/>
    <cellStyle name="Tilbod 2" xfId="25997" xr:uid="{00000000-0005-0000-0000-0000DD660000}"/>
    <cellStyle name="Tilbod 20" xfId="25998" xr:uid="{00000000-0005-0000-0000-0000DE660000}"/>
    <cellStyle name="Tilbod 21" xfId="25999" xr:uid="{00000000-0005-0000-0000-0000DF660000}"/>
    <cellStyle name="Tilbod 22" xfId="26000" xr:uid="{00000000-0005-0000-0000-0000E0660000}"/>
    <cellStyle name="Tilbod 23" xfId="26001" xr:uid="{00000000-0005-0000-0000-0000E1660000}"/>
    <cellStyle name="Tilbod 24" xfId="26002" xr:uid="{00000000-0005-0000-0000-0000E2660000}"/>
    <cellStyle name="Tilbod 25" xfId="26003" xr:uid="{00000000-0005-0000-0000-0000E3660000}"/>
    <cellStyle name="Tilbod 26" xfId="26004" xr:uid="{00000000-0005-0000-0000-0000E4660000}"/>
    <cellStyle name="Tilbod 27" xfId="26005" xr:uid="{00000000-0005-0000-0000-0000E5660000}"/>
    <cellStyle name="Tilbod 28" xfId="26006" xr:uid="{00000000-0005-0000-0000-0000E6660000}"/>
    <cellStyle name="Tilbod 29" xfId="26007" xr:uid="{00000000-0005-0000-0000-0000E7660000}"/>
    <cellStyle name="Tilbod 3" xfId="26008" xr:uid="{00000000-0005-0000-0000-0000E8660000}"/>
    <cellStyle name="Tilbod 30" xfId="26009" xr:uid="{00000000-0005-0000-0000-0000E9660000}"/>
    <cellStyle name="Tilbod 31" xfId="26010" xr:uid="{00000000-0005-0000-0000-0000EA660000}"/>
    <cellStyle name="Tilbod 32" xfId="26011" xr:uid="{00000000-0005-0000-0000-0000EB660000}"/>
    <cellStyle name="Tilbod 33" xfId="26012" xr:uid="{00000000-0005-0000-0000-0000EC660000}"/>
    <cellStyle name="Tilbod 34" xfId="26013" xr:uid="{00000000-0005-0000-0000-0000ED660000}"/>
    <cellStyle name="Tilbod 35" xfId="26014" xr:uid="{00000000-0005-0000-0000-0000EE660000}"/>
    <cellStyle name="Tilbod 36" xfId="26015" xr:uid="{00000000-0005-0000-0000-0000EF660000}"/>
    <cellStyle name="Tilbod 37" xfId="26016" xr:uid="{00000000-0005-0000-0000-0000F0660000}"/>
    <cellStyle name="Tilbod 38" xfId="26017" xr:uid="{00000000-0005-0000-0000-0000F1660000}"/>
    <cellStyle name="Tilbod 39" xfId="26018" xr:uid="{00000000-0005-0000-0000-0000F2660000}"/>
    <cellStyle name="Tilbod 4" xfId="26019" xr:uid="{00000000-0005-0000-0000-0000F3660000}"/>
    <cellStyle name="Tilbod 40" xfId="25986" xr:uid="{00000000-0005-0000-0000-0000F4660000}"/>
    <cellStyle name="Tilbod 5" xfId="26020" xr:uid="{00000000-0005-0000-0000-0000F5660000}"/>
    <cellStyle name="Tilbod 6" xfId="26021" xr:uid="{00000000-0005-0000-0000-0000F6660000}"/>
    <cellStyle name="Tilbod 7" xfId="26022" xr:uid="{00000000-0005-0000-0000-0000F7660000}"/>
    <cellStyle name="Tilbod 8" xfId="26023" xr:uid="{00000000-0005-0000-0000-0000F8660000}"/>
    <cellStyle name="Tilbod 9" xfId="26024" xr:uid="{00000000-0005-0000-0000-0000F9660000}"/>
    <cellStyle name="Times rmn" xfId="39" xr:uid="{00000000-0005-0000-0000-0000FA660000}"/>
    <cellStyle name="Times rmn 2" xfId="26026" xr:uid="{00000000-0005-0000-0000-0000FB660000}"/>
    <cellStyle name="Times rmn 3" xfId="26025" xr:uid="{00000000-0005-0000-0000-0000FC660000}"/>
    <cellStyle name="Title" xfId="30284" builtinId="15" customBuiltin="1"/>
    <cellStyle name="Title 10" xfId="26027" xr:uid="{00000000-0005-0000-0000-0000FE660000}"/>
    <cellStyle name="Title 10 10" xfId="26028" xr:uid="{00000000-0005-0000-0000-0000FF660000}"/>
    <cellStyle name="Title 10 11" xfId="26029" xr:uid="{00000000-0005-0000-0000-000000670000}"/>
    <cellStyle name="Title 10 12" xfId="26030" xr:uid="{00000000-0005-0000-0000-000001670000}"/>
    <cellStyle name="Title 10 13" xfId="26031" xr:uid="{00000000-0005-0000-0000-000002670000}"/>
    <cellStyle name="Title 10 14" xfId="26032" xr:uid="{00000000-0005-0000-0000-000003670000}"/>
    <cellStyle name="Title 10 15" xfId="26033" xr:uid="{00000000-0005-0000-0000-000004670000}"/>
    <cellStyle name="Title 10 2" xfId="26034" xr:uid="{00000000-0005-0000-0000-000005670000}"/>
    <cellStyle name="Title 10 2 2" xfId="26035" xr:uid="{00000000-0005-0000-0000-000006670000}"/>
    <cellStyle name="Title 10 2 3" xfId="26036" xr:uid="{00000000-0005-0000-0000-000007670000}"/>
    <cellStyle name="Title 10 2 4" xfId="26037" xr:uid="{00000000-0005-0000-0000-000008670000}"/>
    <cellStyle name="Title 10 2 5" xfId="26038" xr:uid="{00000000-0005-0000-0000-000009670000}"/>
    <cellStyle name="Title 10 2 6" xfId="26039" xr:uid="{00000000-0005-0000-0000-00000A670000}"/>
    <cellStyle name="Title 10 2 7" xfId="26040" xr:uid="{00000000-0005-0000-0000-00000B670000}"/>
    <cellStyle name="Title 10 3" xfId="26041" xr:uid="{00000000-0005-0000-0000-00000C670000}"/>
    <cellStyle name="Title 10 4" xfId="26042" xr:uid="{00000000-0005-0000-0000-00000D670000}"/>
    <cellStyle name="Title 10 5" xfId="26043" xr:uid="{00000000-0005-0000-0000-00000E670000}"/>
    <cellStyle name="Title 10 6" xfId="26044" xr:uid="{00000000-0005-0000-0000-00000F670000}"/>
    <cellStyle name="Title 10 7" xfId="26045" xr:uid="{00000000-0005-0000-0000-000010670000}"/>
    <cellStyle name="Title 10 8" xfId="26046" xr:uid="{00000000-0005-0000-0000-000011670000}"/>
    <cellStyle name="Title 10 9" xfId="26047" xr:uid="{00000000-0005-0000-0000-000012670000}"/>
    <cellStyle name="Title 11" xfId="26048" xr:uid="{00000000-0005-0000-0000-000013670000}"/>
    <cellStyle name="Title 11 10" xfId="26049" xr:uid="{00000000-0005-0000-0000-000014670000}"/>
    <cellStyle name="Title 11 11" xfId="26050" xr:uid="{00000000-0005-0000-0000-000015670000}"/>
    <cellStyle name="Title 11 12" xfId="26051" xr:uid="{00000000-0005-0000-0000-000016670000}"/>
    <cellStyle name="Title 11 13" xfId="26052" xr:uid="{00000000-0005-0000-0000-000017670000}"/>
    <cellStyle name="Title 11 14" xfId="26053" xr:uid="{00000000-0005-0000-0000-000018670000}"/>
    <cellStyle name="Title 11 15" xfId="26054" xr:uid="{00000000-0005-0000-0000-000019670000}"/>
    <cellStyle name="Title 11 2" xfId="26055" xr:uid="{00000000-0005-0000-0000-00001A670000}"/>
    <cellStyle name="Title 11 2 2" xfId="26056" xr:uid="{00000000-0005-0000-0000-00001B670000}"/>
    <cellStyle name="Title 11 2 3" xfId="26057" xr:uid="{00000000-0005-0000-0000-00001C670000}"/>
    <cellStyle name="Title 11 2 4" xfId="26058" xr:uid="{00000000-0005-0000-0000-00001D670000}"/>
    <cellStyle name="Title 11 2 5" xfId="26059" xr:uid="{00000000-0005-0000-0000-00001E670000}"/>
    <cellStyle name="Title 11 2 6" xfId="26060" xr:uid="{00000000-0005-0000-0000-00001F670000}"/>
    <cellStyle name="Title 11 2 7" xfId="26061" xr:uid="{00000000-0005-0000-0000-000020670000}"/>
    <cellStyle name="Title 11 3" xfId="26062" xr:uid="{00000000-0005-0000-0000-000021670000}"/>
    <cellStyle name="Title 11 4" xfId="26063" xr:uid="{00000000-0005-0000-0000-000022670000}"/>
    <cellStyle name="Title 11 5" xfId="26064" xr:uid="{00000000-0005-0000-0000-000023670000}"/>
    <cellStyle name="Title 11 6" xfId="26065" xr:uid="{00000000-0005-0000-0000-000024670000}"/>
    <cellStyle name="Title 11 7" xfId="26066" xr:uid="{00000000-0005-0000-0000-000025670000}"/>
    <cellStyle name="Title 11 8" xfId="26067" xr:uid="{00000000-0005-0000-0000-000026670000}"/>
    <cellStyle name="Title 11 9" xfId="26068" xr:uid="{00000000-0005-0000-0000-000027670000}"/>
    <cellStyle name="Title 12" xfId="26069" xr:uid="{00000000-0005-0000-0000-000028670000}"/>
    <cellStyle name="Title 12 10" xfId="26070" xr:uid="{00000000-0005-0000-0000-000029670000}"/>
    <cellStyle name="Title 12 11" xfId="26071" xr:uid="{00000000-0005-0000-0000-00002A670000}"/>
    <cellStyle name="Title 12 12" xfId="26072" xr:uid="{00000000-0005-0000-0000-00002B670000}"/>
    <cellStyle name="Title 12 13" xfId="26073" xr:uid="{00000000-0005-0000-0000-00002C670000}"/>
    <cellStyle name="Title 12 14" xfId="26074" xr:uid="{00000000-0005-0000-0000-00002D670000}"/>
    <cellStyle name="Title 12 15" xfId="26075" xr:uid="{00000000-0005-0000-0000-00002E670000}"/>
    <cellStyle name="Title 12 2" xfId="26076" xr:uid="{00000000-0005-0000-0000-00002F670000}"/>
    <cellStyle name="Title 12 2 2" xfId="26077" xr:uid="{00000000-0005-0000-0000-000030670000}"/>
    <cellStyle name="Title 12 2 3" xfId="26078" xr:uid="{00000000-0005-0000-0000-000031670000}"/>
    <cellStyle name="Title 12 2 4" xfId="26079" xr:uid="{00000000-0005-0000-0000-000032670000}"/>
    <cellStyle name="Title 12 2 5" xfId="26080" xr:uid="{00000000-0005-0000-0000-000033670000}"/>
    <cellStyle name="Title 12 2 6" xfId="26081" xr:uid="{00000000-0005-0000-0000-000034670000}"/>
    <cellStyle name="Title 12 2 7" xfId="26082" xr:uid="{00000000-0005-0000-0000-000035670000}"/>
    <cellStyle name="Title 12 3" xfId="26083" xr:uid="{00000000-0005-0000-0000-000036670000}"/>
    <cellStyle name="Title 12 4" xfId="26084" xr:uid="{00000000-0005-0000-0000-000037670000}"/>
    <cellStyle name="Title 12 5" xfId="26085" xr:uid="{00000000-0005-0000-0000-000038670000}"/>
    <cellStyle name="Title 12 6" xfId="26086" xr:uid="{00000000-0005-0000-0000-000039670000}"/>
    <cellStyle name="Title 12 7" xfId="26087" xr:uid="{00000000-0005-0000-0000-00003A670000}"/>
    <cellStyle name="Title 12 8" xfId="26088" xr:uid="{00000000-0005-0000-0000-00003B670000}"/>
    <cellStyle name="Title 12 9" xfId="26089" xr:uid="{00000000-0005-0000-0000-00003C670000}"/>
    <cellStyle name="Title 13" xfId="26090" xr:uid="{00000000-0005-0000-0000-00003D670000}"/>
    <cellStyle name="Title 13 10" xfId="26091" xr:uid="{00000000-0005-0000-0000-00003E670000}"/>
    <cellStyle name="Title 13 11" xfId="26092" xr:uid="{00000000-0005-0000-0000-00003F670000}"/>
    <cellStyle name="Title 13 12" xfId="26093" xr:uid="{00000000-0005-0000-0000-000040670000}"/>
    <cellStyle name="Title 13 13" xfId="26094" xr:uid="{00000000-0005-0000-0000-000041670000}"/>
    <cellStyle name="Title 13 14" xfId="26095" xr:uid="{00000000-0005-0000-0000-000042670000}"/>
    <cellStyle name="Title 13 15" xfId="26096" xr:uid="{00000000-0005-0000-0000-000043670000}"/>
    <cellStyle name="Title 13 2" xfId="26097" xr:uid="{00000000-0005-0000-0000-000044670000}"/>
    <cellStyle name="Title 13 2 2" xfId="26098" xr:uid="{00000000-0005-0000-0000-000045670000}"/>
    <cellStyle name="Title 13 2 3" xfId="26099" xr:uid="{00000000-0005-0000-0000-000046670000}"/>
    <cellStyle name="Title 13 2 4" xfId="26100" xr:uid="{00000000-0005-0000-0000-000047670000}"/>
    <cellStyle name="Title 13 2 5" xfId="26101" xr:uid="{00000000-0005-0000-0000-000048670000}"/>
    <cellStyle name="Title 13 2 6" xfId="26102" xr:uid="{00000000-0005-0000-0000-000049670000}"/>
    <cellStyle name="Title 13 2 7" xfId="26103" xr:uid="{00000000-0005-0000-0000-00004A670000}"/>
    <cellStyle name="Title 13 3" xfId="26104" xr:uid="{00000000-0005-0000-0000-00004B670000}"/>
    <cellStyle name="Title 13 4" xfId="26105" xr:uid="{00000000-0005-0000-0000-00004C670000}"/>
    <cellStyle name="Title 13 5" xfId="26106" xr:uid="{00000000-0005-0000-0000-00004D670000}"/>
    <cellStyle name="Title 13 6" xfId="26107" xr:uid="{00000000-0005-0000-0000-00004E670000}"/>
    <cellStyle name="Title 13 7" xfId="26108" xr:uid="{00000000-0005-0000-0000-00004F670000}"/>
    <cellStyle name="Title 13 8" xfId="26109" xr:uid="{00000000-0005-0000-0000-000050670000}"/>
    <cellStyle name="Title 13 9" xfId="26110" xr:uid="{00000000-0005-0000-0000-000051670000}"/>
    <cellStyle name="Title 14" xfId="26111" xr:uid="{00000000-0005-0000-0000-000052670000}"/>
    <cellStyle name="Title 14 10" xfId="26112" xr:uid="{00000000-0005-0000-0000-000053670000}"/>
    <cellStyle name="Title 14 11" xfId="26113" xr:uid="{00000000-0005-0000-0000-000054670000}"/>
    <cellStyle name="Title 14 12" xfId="26114" xr:uid="{00000000-0005-0000-0000-000055670000}"/>
    <cellStyle name="Title 14 13" xfId="26115" xr:uid="{00000000-0005-0000-0000-000056670000}"/>
    <cellStyle name="Title 14 14" xfId="26116" xr:uid="{00000000-0005-0000-0000-000057670000}"/>
    <cellStyle name="Title 14 15" xfId="26117" xr:uid="{00000000-0005-0000-0000-000058670000}"/>
    <cellStyle name="Title 14 2" xfId="26118" xr:uid="{00000000-0005-0000-0000-000059670000}"/>
    <cellStyle name="Title 14 2 2" xfId="26119" xr:uid="{00000000-0005-0000-0000-00005A670000}"/>
    <cellStyle name="Title 14 2 3" xfId="26120" xr:uid="{00000000-0005-0000-0000-00005B670000}"/>
    <cellStyle name="Title 14 2 4" xfId="26121" xr:uid="{00000000-0005-0000-0000-00005C670000}"/>
    <cellStyle name="Title 14 2 5" xfId="26122" xr:uid="{00000000-0005-0000-0000-00005D670000}"/>
    <cellStyle name="Title 14 2 6" xfId="26123" xr:uid="{00000000-0005-0000-0000-00005E670000}"/>
    <cellStyle name="Title 14 2 7" xfId="26124" xr:uid="{00000000-0005-0000-0000-00005F670000}"/>
    <cellStyle name="Title 14 3" xfId="26125" xr:uid="{00000000-0005-0000-0000-000060670000}"/>
    <cellStyle name="Title 14 4" xfId="26126" xr:uid="{00000000-0005-0000-0000-000061670000}"/>
    <cellStyle name="Title 14 5" xfId="26127" xr:uid="{00000000-0005-0000-0000-000062670000}"/>
    <cellStyle name="Title 14 6" xfId="26128" xr:uid="{00000000-0005-0000-0000-000063670000}"/>
    <cellStyle name="Title 14 7" xfId="26129" xr:uid="{00000000-0005-0000-0000-000064670000}"/>
    <cellStyle name="Title 14 8" xfId="26130" xr:uid="{00000000-0005-0000-0000-000065670000}"/>
    <cellStyle name="Title 14 9" xfId="26131" xr:uid="{00000000-0005-0000-0000-000066670000}"/>
    <cellStyle name="Title 15" xfId="26132" xr:uid="{00000000-0005-0000-0000-000067670000}"/>
    <cellStyle name="Title 15 10" xfId="26133" xr:uid="{00000000-0005-0000-0000-000068670000}"/>
    <cellStyle name="Title 15 11" xfId="26134" xr:uid="{00000000-0005-0000-0000-000069670000}"/>
    <cellStyle name="Title 15 12" xfId="26135" xr:uid="{00000000-0005-0000-0000-00006A670000}"/>
    <cellStyle name="Title 15 13" xfId="26136" xr:uid="{00000000-0005-0000-0000-00006B670000}"/>
    <cellStyle name="Title 15 14" xfId="26137" xr:uid="{00000000-0005-0000-0000-00006C670000}"/>
    <cellStyle name="Title 15 15" xfId="26138" xr:uid="{00000000-0005-0000-0000-00006D670000}"/>
    <cellStyle name="Title 15 2" xfId="26139" xr:uid="{00000000-0005-0000-0000-00006E670000}"/>
    <cellStyle name="Title 15 2 2" xfId="26140" xr:uid="{00000000-0005-0000-0000-00006F670000}"/>
    <cellStyle name="Title 15 2 3" xfId="26141" xr:uid="{00000000-0005-0000-0000-000070670000}"/>
    <cellStyle name="Title 15 2 4" xfId="26142" xr:uid="{00000000-0005-0000-0000-000071670000}"/>
    <cellStyle name="Title 15 2 5" xfId="26143" xr:uid="{00000000-0005-0000-0000-000072670000}"/>
    <cellStyle name="Title 15 2 6" xfId="26144" xr:uid="{00000000-0005-0000-0000-000073670000}"/>
    <cellStyle name="Title 15 2 7" xfId="26145" xr:uid="{00000000-0005-0000-0000-000074670000}"/>
    <cellStyle name="Title 15 3" xfId="26146" xr:uid="{00000000-0005-0000-0000-000075670000}"/>
    <cellStyle name="Title 15 4" xfId="26147" xr:uid="{00000000-0005-0000-0000-000076670000}"/>
    <cellStyle name="Title 15 5" xfId="26148" xr:uid="{00000000-0005-0000-0000-000077670000}"/>
    <cellStyle name="Title 15 6" xfId="26149" xr:uid="{00000000-0005-0000-0000-000078670000}"/>
    <cellStyle name="Title 15 7" xfId="26150" xr:uid="{00000000-0005-0000-0000-000079670000}"/>
    <cellStyle name="Title 15 8" xfId="26151" xr:uid="{00000000-0005-0000-0000-00007A670000}"/>
    <cellStyle name="Title 15 9" xfId="26152" xr:uid="{00000000-0005-0000-0000-00007B670000}"/>
    <cellStyle name="Title 16" xfId="26153" xr:uid="{00000000-0005-0000-0000-00007C670000}"/>
    <cellStyle name="Title 16 10" xfId="26154" xr:uid="{00000000-0005-0000-0000-00007D670000}"/>
    <cellStyle name="Title 16 11" xfId="26155" xr:uid="{00000000-0005-0000-0000-00007E670000}"/>
    <cellStyle name="Title 16 12" xfId="26156" xr:uid="{00000000-0005-0000-0000-00007F670000}"/>
    <cellStyle name="Title 16 13" xfId="26157" xr:uid="{00000000-0005-0000-0000-000080670000}"/>
    <cellStyle name="Title 16 14" xfId="26158" xr:uid="{00000000-0005-0000-0000-000081670000}"/>
    <cellStyle name="Title 16 15" xfId="26159" xr:uid="{00000000-0005-0000-0000-000082670000}"/>
    <cellStyle name="Title 16 2" xfId="26160" xr:uid="{00000000-0005-0000-0000-000083670000}"/>
    <cellStyle name="Title 16 2 2" xfId="26161" xr:uid="{00000000-0005-0000-0000-000084670000}"/>
    <cellStyle name="Title 16 2 3" xfId="26162" xr:uid="{00000000-0005-0000-0000-000085670000}"/>
    <cellStyle name="Title 16 2 4" xfId="26163" xr:uid="{00000000-0005-0000-0000-000086670000}"/>
    <cellStyle name="Title 16 2 5" xfId="26164" xr:uid="{00000000-0005-0000-0000-000087670000}"/>
    <cellStyle name="Title 16 2 6" xfId="26165" xr:uid="{00000000-0005-0000-0000-000088670000}"/>
    <cellStyle name="Title 16 2 7" xfId="26166" xr:uid="{00000000-0005-0000-0000-000089670000}"/>
    <cellStyle name="Title 16 3" xfId="26167" xr:uid="{00000000-0005-0000-0000-00008A670000}"/>
    <cellStyle name="Title 16 4" xfId="26168" xr:uid="{00000000-0005-0000-0000-00008B670000}"/>
    <cellStyle name="Title 16 5" xfId="26169" xr:uid="{00000000-0005-0000-0000-00008C670000}"/>
    <cellStyle name="Title 16 6" xfId="26170" xr:uid="{00000000-0005-0000-0000-00008D670000}"/>
    <cellStyle name="Title 16 7" xfId="26171" xr:uid="{00000000-0005-0000-0000-00008E670000}"/>
    <cellStyle name="Title 16 8" xfId="26172" xr:uid="{00000000-0005-0000-0000-00008F670000}"/>
    <cellStyle name="Title 16 9" xfId="26173" xr:uid="{00000000-0005-0000-0000-000090670000}"/>
    <cellStyle name="Title 17" xfId="26174" xr:uid="{00000000-0005-0000-0000-000091670000}"/>
    <cellStyle name="Title 17 10" xfId="26175" xr:uid="{00000000-0005-0000-0000-000092670000}"/>
    <cellStyle name="Title 17 11" xfId="26176" xr:uid="{00000000-0005-0000-0000-000093670000}"/>
    <cellStyle name="Title 17 12" xfId="26177" xr:uid="{00000000-0005-0000-0000-000094670000}"/>
    <cellStyle name="Title 17 13" xfId="26178" xr:uid="{00000000-0005-0000-0000-000095670000}"/>
    <cellStyle name="Title 17 14" xfId="26179" xr:uid="{00000000-0005-0000-0000-000096670000}"/>
    <cellStyle name="Title 17 15" xfId="26180" xr:uid="{00000000-0005-0000-0000-000097670000}"/>
    <cellStyle name="Title 17 2" xfId="26181" xr:uid="{00000000-0005-0000-0000-000098670000}"/>
    <cellStyle name="Title 17 2 2" xfId="26182" xr:uid="{00000000-0005-0000-0000-000099670000}"/>
    <cellStyle name="Title 17 2 3" xfId="26183" xr:uid="{00000000-0005-0000-0000-00009A670000}"/>
    <cellStyle name="Title 17 2 4" xfId="26184" xr:uid="{00000000-0005-0000-0000-00009B670000}"/>
    <cellStyle name="Title 17 2 5" xfId="26185" xr:uid="{00000000-0005-0000-0000-00009C670000}"/>
    <cellStyle name="Title 17 2 6" xfId="26186" xr:uid="{00000000-0005-0000-0000-00009D670000}"/>
    <cellStyle name="Title 17 2 7" xfId="26187" xr:uid="{00000000-0005-0000-0000-00009E670000}"/>
    <cellStyle name="Title 17 3" xfId="26188" xr:uid="{00000000-0005-0000-0000-00009F670000}"/>
    <cellStyle name="Title 17 4" xfId="26189" xr:uid="{00000000-0005-0000-0000-0000A0670000}"/>
    <cellStyle name="Title 17 5" xfId="26190" xr:uid="{00000000-0005-0000-0000-0000A1670000}"/>
    <cellStyle name="Title 17 6" xfId="26191" xr:uid="{00000000-0005-0000-0000-0000A2670000}"/>
    <cellStyle name="Title 17 7" xfId="26192" xr:uid="{00000000-0005-0000-0000-0000A3670000}"/>
    <cellStyle name="Title 17 8" xfId="26193" xr:uid="{00000000-0005-0000-0000-0000A4670000}"/>
    <cellStyle name="Title 17 9" xfId="26194" xr:uid="{00000000-0005-0000-0000-0000A5670000}"/>
    <cellStyle name="Title 18" xfId="26195" xr:uid="{00000000-0005-0000-0000-0000A6670000}"/>
    <cellStyle name="Title 18 10" xfId="26196" xr:uid="{00000000-0005-0000-0000-0000A7670000}"/>
    <cellStyle name="Title 18 11" xfId="26197" xr:uid="{00000000-0005-0000-0000-0000A8670000}"/>
    <cellStyle name="Title 18 12" xfId="26198" xr:uid="{00000000-0005-0000-0000-0000A9670000}"/>
    <cellStyle name="Title 18 13" xfId="26199" xr:uid="{00000000-0005-0000-0000-0000AA670000}"/>
    <cellStyle name="Title 18 14" xfId="26200" xr:uid="{00000000-0005-0000-0000-0000AB670000}"/>
    <cellStyle name="Title 18 15" xfId="26201" xr:uid="{00000000-0005-0000-0000-0000AC670000}"/>
    <cellStyle name="Title 18 2" xfId="26202" xr:uid="{00000000-0005-0000-0000-0000AD670000}"/>
    <cellStyle name="Title 18 2 2" xfId="26203" xr:uid="{00000000-0005-0000-0000-0000AE670000}"/>
    <cellStyle name="Title 18 2 3" xfId="26204" xr:uid="{00000000-0005-0000-0000-0000AF670000}"/>
    <cellStyle name="Title 18 2 4" xfId="26205" xr:uid="{00000000-0005-0000-0000-0000B0670000}"/>
    <cellStyle name="Title 18 2 5" xfId="26206" xr:uid="{00000000-0005-0000-0000-0000B1670000}"/>
    <cellStyle name="Title 18 2 6" xfId="26207" xr:uid="{00000000-0005-0000-0000-0000B2670000}"/>
    <cellStyle name="Title 18 2 7" xfId="26208" xr:uid="{00000000-0005-0000-0000-0000B3670000}"/>
    <cellStyle name="Title 18 3" xfId="26209" xr:uid="{00000000-0005-0000-0000-0000B4670000}"/>
    <cellStyle name="Title 18 4" xfId="26210" xr:uid="{00000000-0005-0000-0000-0000B5670000}"/>
    <cellStyle name="Title 18 5" xfId="26211" xr:uid="{00000000-0005-0000-0000-0000B6670000}"/>
    <cellStyle name="Title 18 6" xfId="26212" xr:uid="{00000000-0005-0000-0000-0000B7670000}"/>
    <cellStyle name="Title 18 7" xfId="26213" xr:uid="{00000000-0005-0000-0000-0000B8670000}"/>
    <cellStyle name="Title 18 8" xfId="26214" xr:uid="{00000000-0005-0000-0000-0000B9670000}"/>
    <cellStyle name="Title 18 9" xfId="26215" xr:uid="{00000000-0005-0000-0000-0000BA670000}"/>
    <cellStyle name="Title 19" xfId="26216" xr:uid="{00000000-0005-0000-0000-0000BB670000}"/>
    <cellStyle name="Title 19 10" xfId="26217" xr:uid="{00000000-0005-0000-0000-0000BC670000}"/>
    <cellStyle name="Title 19 11" xfId="26218" xr:uid="{00000000-0005-0000-0000-0000BD670000}"/>
    <cellStyle name="Title 19 12" xfId="26219" xr:uid="{00000000-0005-0000-0000-0000BE670000}"/>
    <cellStyle name="Title 19 13" xfId="26220" xr:uid="{00000000-0005-0000-0000-0000BF670000}"/>
    <cellStyle name="Title 19 14" xfId="26221" xr:uid="{00000000-0005-0000-0000-0000C0670000}"/>
    <cellStyle name="Title 19 15" xfId="26222" xr:uid="{00000000-0005-0000-0000-0000C1670000}"/>
    <cellStyle name="Title 19 2" xfId="26223" xr:uid="{00000000-0005-0000-0000-0000C2670000}"/>
    <cellStyle name="Title 19 2 2" xfId="26224" xr:uid="{00000000-0005-0000-0000-0000C3670000}"/>
    <cellStyle name="Title 19 2 3" xfId="26225" xr:uid="{00000000-0005-0000-0000-0000C4670000}"/>
    <cellStyle name="Title 19 2 4" xfId="26226" xr:uid="{00000000-0005-0000-0000-0000C5670000}"/>
    <cellStyle name="Title 19 2 5" xfId="26227" xr:uid="{00000000-0005-0000-0000-0000C6670000}"/>
    <cellStyle name="Title 19 2 6" xfId="26228" xr:uid="{00000000-0005-0000-0000-0000C7670000}"/>
    <cellStyle name="Title 19 2 7" xfId="26229" xr:uid="{00000000-0005-0000-0000-0000C8670000}"/>
    <cellStyle name="Title 19 3" xfId="26230" xr:uid="{00000000-0005-0000-0000-0000C9670000}"/>
    <cellStyle name="Title 19 4" xfId="26231" xr:uid="{00000000-0005-0000-0000-0000CA670000}"/>
    <cellStyle name="Title 19 5" xfId="26232" xr:uid="{00000000-0005-0000-0000-0000CB670000}"/>
    <cellStyle name="Title 19 6" xfId="26233" xr:uid="{00000000-0005-0000-0000-0000CC670000}"/>
    <cellStyle name="Title 19 7" xfId="26234" xr:uid="{00000000-0005-0000-0000-0000CD670000}"/>
    <cellStyle name="Title 19 8" xfId="26235" xr:uid="{00000000-0005-0000-0000-0000CE670000}"/>
    <cellStyle name="Title 19 9" xfId="26236" xr:uid="{00000000-0005-0000-0000-0000CF670000}"/>
    <cellStyle name="Title 2" xfId="26237" xr:uid="{00000000-0005-0000-0000-0000D0670000}"/>
    <cellStyle name="Title 2 10" xfId="26238" xr:uid="{00000000-0005-0000-0000-0000D1670000}"/>
    <cellStyle name="Title 2 11" xfId="26239" xr:uid="{00000000-0005-0000-0000-0000D2670000}"/>
    <cellStyle name="Title 2 11 2" xfId="26240" xr:uid="{00000000-0005-0000-0000-0000D3670000}"/>
    <cellStyle name="Title 2 12" xfId="26241" xr:uid="{00000000-0005-0000-0000-0000D4670000}"/>
    <cellStyle name="Title 2 12 2" xfId="26242" xr:uid="{00000000-0005-0000-0000-0000D5670000}"/>
    <cellStyle name="Title 2 13" xfId="26243" xr:uid="{00000000-0005-0000-0000-0000D6670000}"/>
    <cellStyle name="Title 2 13 2" xfId="26244" xr:uid="{00000000-0005-0000-0000-0000D7670000}"/>
    <cellStyle name="Title 2 14" xfId="26245" xr:uid="{00000000-0005-0000-0000-0000D8670000}"/>
    <cellStyle name="Title 2 15" xfId="26246" xr:uid="{00000000-0005-0000-0000-0000D9670000}"/>
    <cellStyle name="Title 2 2" xfId="26247" xr:uid="{00000000-0005-0000-0000-0000DA670000}"/>
    <cellStyle name="Title 2 2 2" xfId="26248" xr:uid="{00000000-0005-0000-0000-0000DB670000}"/>
    <cellStyle name="Title 2 2 2 2" xfId="26249" xr:uid="{00000000-0005-0000-0000-0000DC670000}"/>
    <cellStyle name="Title 2 2 2 3" xfId="26250" xr:uid="{00000000-0005-0000-0000-0000DD670000}"/>
    <cellStyle name="Title 2 2 2 4" xfId="26251" xr:uid="{00000000-0005-0000-0000-0000DE670000}"/>
    <cellStyle name="Title 2 2 2 5" xfId="26252" xr:uid="{00000000-0005-0000-0000-0000DF670000}"/>
    <cellStyle name="Title 2 2 2 6" xfId="26253" xr:uid="{00000000-0005-0000-0000-0000E0670000}"/>
    <cellStyle name="Title 2 2 2 7" xfId="26254" xr:uid="{00000000-0005-0000-0000-0000E1670000}"/>
    <cellStyle name="Title 2 2 3" xfId="26255" xr:uid="{00000000-0005-0000-0000-0000E2670000}"/>
    <cellStyle name="Title 2 2 4" xfId="26256" xr:uid="{00000000-0005-0000-0000-0000E3670000}"/>
    <cellStyle name="Title 2 2 5" xfId="26257" xr:uid="{00000000-0005-0000-0000-0000E4670000}"/>
    <cellStyle name="Title 2 2 6" xfId="26258" xr:uid="{00000000-0005-0000-0000-0000E5670000}"/>
    <cellStyle name="Title 2 2 7" xfId="26259" xr:uid="{00000000-0005-0000-0000-0000E6670000}"/>
    <cellStyle name="Title 2 3" xfId="26260" xr:uid="{00000000-0005-0000-0000-0000E7670000}"/>
    <cellStyle name="Title 2 3 2" xfId="26261" xr:uid="{00000000-0005-0000-0000-0000E8670000}"/>
    <cellStyle name="Title 2 3 2 2" xfId="26262" xr:uid="{00000000-0005-0000-0000-0000E9670000}"/>
    <cellStyle name="Title 2 3 2 3" xfId="26263" xr:uid="{00000000-0005-0000-0000-0000EA670000}"/>
    <cellStyle name="Title 2 3 2 4" xfId="26264" xr:uid="{00000000-0005-0000-0000-0000EB670000}"/>
    <cellStyle name="Title 2 3 2 5" xfId="26265" xr:uid="{00000000-0005-0000-0000-0000EC670000}"/>
    <cellStyle name="Title 2 3 2 6" xfId="26266" xr:uid="{00000000-0005-0000-0000-0000ED670000}"/>
    <cellStyle name="Title 2 3 2 7" xfId="26267" xr:uid="{00000000-0005-0000-0000-0000EE670000}"/>
    <cellStyle name="Title 2 3 3" xfId="26268" xr:uid="{00000000-0005-0000-0000-0000EF670000}"/>
    <cellStyle name="Title 2 3 4" xfId="26269" xr:uid="{00000000-0005-0000-0000-0000F0670000}"/>
    <cellStyle name="Title 2 3 5" xfId="26270" xr:uid="{00000000-0005-0000-0000-0000F1670000}"/>
    <cellStyle name="Title 2 3 6" xfId="26271" xr:uid="{00000000-0005-0000-0000-0000F2670000}"/>
    <cellStyle name="Title 2 3 7" xfId="26272" xr:uid="{00000000-0005-0000-0000-0000F3670000}"/>
    <cellStyle name="Title 2 4" xfId="26273" xr:uid="{00000000-0005-0000-0000-0000F4670000}"/>
    <cellStyle name="Title 2 4 2" xfId="26274" xr:uid="{00000000-0005-0000-0000-0000F5670000}"/>
    <cellStyle name="Title 2 4 2 2" xfId="26275" xr:uid="{00000000-0005-0000-0000-0000F6670000}"/>
    <cellStyle name="Title 2 4 2 3" xfId="26276" xr:uid="{00000000-0005-0000-0000-0000F7670000}"/>
    <cellStyle name="Title 2 4 2 4" xfId="26277" xr:uid="{00000000-0005-0000-0000-0000F8670000}"/>
    <cellStyle name="Title 2 4 2 5" xfId="26278" xr:uid="{00000000-0005-0000-0000-0000F9670000}"/>
    <cellStyle name="Title 2 4 2 6" xfId="26279" xr:uid="{00000000-0005-0000-0000-0000FA670000}"/>
    <cellStyle name="Title 2 4 2 7" xfId="26280" xr:uid="{00000000-0005-0000-0000-0000FB670000}"/>
    <cellStyle name="Title 2 4 3" xfId="26281" xr:uid="{00000000-0005-0000-0000-0000FC670000}"/>
    <cellStyle name="Title 2 4 4" xfId="26282" xr:uid="{00000000-0005-0000-0000-0000FD670000}"/>
    <cellStyle name="Title 2 4 5" xfId="26283" xr:uid="{00000000-0005-0000-0000-0000FE670000}"/>
    <cellStyle name="Title 2 4 6" xfId="26284" xr:uid="{00000000-0005-0000-0000-0000FF670000}"/>
    <cellStyle name="Title 2 4 7" xfId="26285" xr:uid="{00000000-0005-0000-0000-000000680000}"/>
    <cellStyle name="Title 2 5" xfId="26286" xr:uid="{00000000-0005-0000-0000-000001680000}"/>
    <cellStyle name="Title 2 5 2" xfId="26287" xr:uid="{00000000-0005-0000-0000-000002680000}"/>
    <cellStyle name="Title 2 5 2 2" xfId="26288" xr:uid="{00000000-0005-0000-0000-000003680000}"/>
    <cellStyle name="Title 2 5 2 3" xfId="26289" xr:uid="{00000000-0005-0000-0000-000004680000}"/>
    <cellStyle name="Title 2 5 2 4" xfId="26290" xr:uid="{00000000-0005-0000-0000-000005680000}"/>
    <cellStyle name="Title 2 5 2 5" xfId="26291" xr:uid="{00000000-0005-0000-0000-000006680000}"/>
    <cellStyle name="Title 2 5 2 6" xfId="26292" xr:uid="{00000000-0005-0000-0000-000007680000}"/>
    <cellStyle name="Title 2 5 2 7" xfId="26293" xr:uid="{00000000-0005-0000-0000-000008680000}"/>
    <cellStyle name="Title 2 5 3" xfId="26294" xr:uid="{00000000-0005-0000-0000-000009680000}"/>
    <cellStyle name="Title 2 5 4" xfId="26295" xr:uid="{00000000-0005-0000-0000-00000A680000}"/>
    <cellStyle name="Title 2 5 5" xfId="26296" xr:uid="{00000000-0005-0000-0000-00000B680000}"/>
    <cellStyle name="Title 2 5 6" xfId="26297" xr:uid="{00000000-0005-0000-0000-00000C680000}"/>
    <cellStyle name="Title 2 5 7" xfId="26298" xr:uid="{00000000-0005-0000-0000-00000D680000}"/>
    <cellStyle name="Title 2 6" xfId="26299" xr:uid="{00000000-0005-0000-0000-00000E680000}"/>
    <cellStyle name="Title 2 6 2" xfId="26300" xr:uid="{00000000-0005-0000-0000-00000F680000}"/>
    <cellStyle name="Title 2 6 2 2" xfId="26301" xr:uid="{00000000-0005-0000-0000-000010680000}"/>
    <cellStyle name="Title 2 6 2 3" xfId="26302" xr:uid="{00000000-0005-0000-0000-000011680000}"/>
    <cellStyle name="Title 2 6 2 4" xfId="26303" xr:uid="{00000000-0005-0000-0000-000012680000}"/>
    <cellStyle name="Title 2 6 2 5" xfId="26304" xr:uid="{00000000-0005-0000-0000-000013680000}"/>
    <cellStyle name="Title 2 6 2 6" xfId="26305" xr:uid="{00000000-0005-0000-0000-000014680000}"/>
    <cellStyle name="Title 2 6 2 7" xfId="26306" xr:uid="{00000000-0005-0000-0000-000015680000}"/>
    <cellStyle name="Title 2 6 3" xfId="26307" xr:uid="{00000000-0005-0000-0000-000016680000}"/>
    <cellStyle name="Title 2 6 4" xfId="26308" xr:uid="{00000000-0005-0000-0000-000017680000}"/>
    <cellStyle name="Title 2 6 5" xfId="26309" xr:uid="{00000000-0005-0000-0000-000018680000}"/>
    <cellStyle name="Title 2 6 6" xfId="26310" xr:uid="{00000000-0005-0000-0000-000019680000}"/>
    <cellStyle name="Title 2 6 7" xfId="26311" xr:uid="{00000000-0005-0000-0000-00001A680000}"/>
    <cellStyle name="Title 2 7" xfId="26312" xr:uid="{00000000-0005-0000-0000-00001B680000}"/>
    <cellStyle name="Title 2 7 2" xfId="26313" xr:uid="{00000000-0005-0000-0000-00001C680000}"/>
    <cellStyle name="Title 2 7 2 2" xfId="26314" xr:uid="{00000000-0005-0000-0000-00001D680000}"/>
    <cellStyle name="Title 2 7 2 3" xfId="26315" xr:uid="{00000000-0005-0000-0000-00001E680000}"/>
    <cellStyle name="Title 2 7 2 4" xfId="26316" xr:uid="{00000000-0005-0000-0000-00001F680000}"/>
    <cellStyle name="Title 2 7 2 5" xfId="26317" xr:uid="{00000000-0005-0000-0000-000020680000}"/>
    <cellStyle name="Title 2 7 2 6" xfId="26318" xr:uid="{00000000-0005-0000-0000-000021680000}"/>
    <cellStyle name="Title 2 7 2 7" xfId="26319" xr:uid="{00000000-0005-0000-0000-000022680000}"/>
    <cellStyle name="Title 2 7 3" xfId="26320" xr:uid="{00000000-0005-0000-0000-000023680000}"/>
    <cellStyle name="Title 2 7 4" xfId="26321" xr:uid="{00000000-0005-0000-0000-000024680000}"/>
    <cellStyle name="Title 2 7 5" xfId="26322" xr:uid="{00000000-0005-0000-0000-000025680000}"/>
    <cellStyle name="Title 2 7 6" xfId="26323" xr:uid="{00000000-0005-0000-0000-000026680000}"/>
    <cellStyle name="Title 2 7 7" xfId="26324" xr:uid="{00000000-0005-0000-0000-000027680000}"/>
    <cellStyle name="Title 2 8" xfId="26325" xr:uid="{00000000-0005-0000-0000-000028680000}"/>
    <cellStyle name="Title 2 8 2" xfId="26326" xr:uid="{00000000-0005-0000-0000-000029680000}"/>
    <cellStyle name="Title 2 8 2 2" xfId="26327" xr:uid="{00000000-0005-0000-0000-00002A680000}"/>
    <cellStyle name="Title 2 8 2 3" xfId="26328" xr:uid="{00000000-0005-0000-0000-00002B680000}"/>
    <cellStyle name="Title 2 8 2 4" xfId="26329" xr:uid="{00000000-0005-0000-0000-00002C680000}"/>
    <cellStyle name="Title 2 8 2 5" xfId="26330" xr:uid="{00000000-0005-0000-0000-00002D680000}"/>
    <cellStyle name="Title 2 8 2 6" xfId="26331" xr:uid="{00000000-0005-0000-0000-00002E680000}"/>
    <cellStyle name="Title 2 8 2 7" xfId="26332" xr:uid="{00000000-0005-0000-0000-00002F680000}"/>
    <cellStyle name="Title 2 8 3" xfId="26333" xr:uid="{00000000-0005-0000-0000-000030680000}"/>
    <cellStyle name="Title 2 8 4" xfId="26334" xr:uid="{00000000-0005-0000-0000-000031680000}"/>
    <cellStyle name="Title 2 8 5" xfId="26335" xr:uid="{00000000-0005-0000-0000-000032680000}"/>
    <cellStyle name="Title 2 8 6" xfId="26336" xr:uid="{00000000-0005-0000-0000-000033680000}"/>
    <cellStyle name="Title 2 8 7" xfId="26337" xr:uid="{00000000-0005-0000-0000-000034680000}"/>
    <cellStyle name="Title 2 9" xfId="26338" xr:uid="{00000000-0005-0000-0000-000035680000}"/>
    <cellStyle name="Title 2 9 2" xfId="26339" xr:uid="{00000000-0005-0000-0000-000036680000}"/>
    <cellStyle name="Title 2 9 3" xfId="26340" xr:uid="{00000000-0005-0000-0000-000037680000}"/>
    <cellStyle name="Title 2 9 4" xfId="26341" xr:uid="{00000000-0005-0000-0000-000038680000}"/>
    <cellStyle name="Title 2 9 5" xfId="26342" xr:uid="{00000000-0005-0000-0000-000039680000}"/>
    <cellStyle name="Title 2 9 6" xfId="26343" xr:uid="{00000000-0005-0000-0000-00003A680000}"/>
    <cellStyle name="Title 2 9 7" xfId="26344" xr:uid="{00000000-0005-0000-0000-00003B680000}"/>
    <cellStyle name="Title 2 9 8" xfId="26345" xr:uid="{00000000-0005-0000-0000-00003C680000}"/>
    <cellStyle name="Title 20" xfId="26346" xr:uid="{00000000-0005-0000-0000-00003D680000}"/>
    <cellStyle name="Title 20 10" xfId="26347" xr:uid="{00000000-0005-0000-0000-00003E680000}"/>
    <cellStyle name="Title 20 11" xfId="26348" xr:uid="{00000000-0005-0000-0000-00003F680000}"/>
    <cellStyle name="Title 20 12" xfId="26349" xr:uid="{00000000-0005-0000-0000-000040680000}"/>
    <cellStyle name="Title 20 13" xfId="26350" xr:uid="{00000000-0005-0000-0000-000041680000}"/>
    <cellStyle name="Title 20 14" xfId="26351" xr:uid="{00000000-0005-0000-0000-000042680000}"/>
    <cellStyle name="Title 20 15" xfId="26352" xr:uid="{00000000-0005-0000-0000-000043680000}"/>
    <cellStyle name="Title 20 2" xfId="26353" xr:uid="{00000000-0005-0000-0000-000044680000}"/>
    <cellStyle name="Title 20 2 2" xfId="26354" xr:uid="{00000000-0005-0000-0000-000045680000}"/>
    <cellStyle name="Title 20 2 3" xfId="26355" xr:uid="{00000000-0005-0000-0000-000046680000}"/>
    <cellStyle name="Title 20 2 4" xfId="26356" xr:uid="{00000000-0005-0000-0000-000047680000}"/>
    <cellStyle name="Title 20 2 5" xfId="26357" xr:uid="{00000000-0005-0000-0000-000048680000}"/>
    <cellStyle name="Title 20 2 6" xfId="26358" xr:uid="{00000000-0005-0000-0000-000049680000}"/>
    <cellStyle name="Title 20 2 7" xfId="26359" xr:uid="{00000000-0005-0000-0000-00004A680000}"/>
    <cellStyle name="Title 20 3" xfId="26360" xr:uid="{00000000-0005-0000-0000-00004B680000}"/>
    <cellStyle name="Title 20 4" xfId="26361" xr:uid="{00000000-0005-0000-0000-00004C680000}"/>
    <cellStyle name="Title 20 5" xfId="26362" xr:uid="{00000000-0005-0000-0000-00004D680000}"/>
    <cellStyle name="Title 20 6" xfId="26363" xr:uid="{00000000-0005-0000-0000-00004E680000}"/>
    <cellStyle name="Title 20 7" xfId="26364" xr:uid="{00000000-0005-0000-0000-00004F680000}"/>
    <cellStyle name="Title 20 8" xfId="26365" xr:uid="{00000000-0005-0000-0000-000050680000}"/>
    <cellStyle name="Title 20 9" xfId="26366" xr:uid="{00000000-0005-0000-0000-000051680000}"/>
    <cellStyle name="Title 21" xfId="26367" xr:uid="{00000000-0005-0000-0000-000052680000}"/>
    <cellStyle name="Title 21 10" xfId="26368" xr:uid="{00000000-0005-0000-0000-000053680000}"/>
    <cellStyle name="Title 21 11" xfId="26369" xr:uid="{00000000-0005-0000-0000-000054680000}"/>
    <cellStyle name="Title 21 12" xfId="26370" xr:uid="{00000000-0005-0000-0000-000055680000}"/>
    <cellStyle name="Title 21 13" xfId="26371" xr:uid="{00000000-0005-0000-0000-000056680000}"/>
    <cellStyle name="Title 21 14" xfId="26372" xr:uid="{00000000-0005-0000-0000-000057680000}"/>
    <cellStyle name="Title 21 15" xfId="26373" xr:uid="{00000000-0005-0000-0000-000058680000}"/>
    <cellStyle name="Title 21 2" xfId="26374" xr:uid="{00000000-0005-0000-0000-000059680000}"/>
    <cellStyle name="Title 21 2 2" xfId="26375" xr:uid="{00000000-0005-0000-0000-00005A680000}"/>
    <cellStyle name="Title 21 2 3" xfId="26376" xr:uid="{00000000-0005-0000-0000-00005B680000}"/>
    <cellStyle name="Title 21 2 4" xfId="26377" xr:uid="{00000000-0005-0000-0000-00005C680000}"/>
    <cellStyle name="Title 21 2 5" xfId="26378" xr:uid="{00000000-0005-0000-0000-00005D680000}"/>
    <cellStyle name="Title 21 2 6" xfId="26379" xr:uid="{00000000-0005-0000-0000-00005E680000}"/>
    <cellStyle name="Title 21 2 7" xfId="26380" xr:uid="{00000000-0005-0000-0000-00005F680000}"/>
    <cellStyle name="Title 21 3" xfId="26381" xr:uid="{00000000-0005-0000-0000-000060680000}"/>
    <cellStyle name="Title 21 4" xfId="26382" xr:uid="{00000000-0005-0000-0000-000061680000}"/>
    <cellStyle name="Title 21 5" xfId="26383" xr:uid="{00000000-0005-0000-0000-000062680000}"/>
    <cellStyle name="Title 21 6" xfId="26384" xr:uid="{00000000-0005-0000-0000-000063680000}"/>
    <cellStyle name="Title 21 7" xfId="26385" xr:uid="{00000000-0005-0000-0000-000064680000}"/>
    <cellStyle name="Title 21 8" xfId="26386" xr:uid="{00000000-0005-0000-0000-000065680000}"/>
    <cellStyle name="Title 21 9" xfId="26387" xr:uid="{00000000-0005-0000-0000-000066680000}"/>
    <cellStyle name="Title 22" xfId="26388" xr:uid="{00000000-0005-0000-0000-000067680000}"/>
    <cellStyle name="Title 22 10" xfId="26389" xr:uid="{00000000-0005-0000-0000-000068680000}"/>
    <cellStyle name="Title 22 11" xfId="26390" xr:uid="{00000000-0005-0000-0000-000069680000}"/>
    <cellStyle name="Title 22 12" xfId="26391" xr:uid="{00000000-0005-0000-0000-00006A680000}"/>
    <cellStyle name="Title 22 13" xfId="26392" xr:uid="{00000000-0005-0000-0000-00006B680000}"/>
    <cellStyle name="Title 22 14" xfId="26393" xr:uid="{00000000-0005-0000-0000-00006C680000}"/>
    <cellStyle name="Title 22 15" xfId="26394" xr:uid="{00000000-0005-0000-0000-00006D680000}"/>
    <cellStyle name="Title 22 2" xfId="26395" xr:uid="{00000000-0005-0000-0000-00006E680000}"/>
    <cellStyle name="Title 22 2 2" xfId="26396" xr:uid="{00000000-0005-0000-0000-00006F680000}"/>
    <cellStyle name="Title 22 2 3" xfId="26397" xr:uid="{00000000-0005-0000-0000-000070680000}"/>
    <cellStyle name="Title 22 2 4" xfId="26398" xr:uid="{00000000-0005-0000-0000-000071680000}"/>
    <cellStyle name="Title 22 2 5" xfId="26399" xr:uid="{00000000-0005-0000-0000-000072680000}"/>
    <cellStyle name="Title 22 2 6" xfId="26400" xr:uid="{00000000-0005-0000-0000-000073680000}"/>
    <cellStyle name="Title 22 2 7" xfId="26401" xr:uid="{00000000-0005-0000-0000-000074680000}"/>
    <cellStyle name="Title 22 3" xfId="26402" xr:uid="{00000000-0005-0000-0000-000075680000}"/>
    <cellStyle name="Title 22 4" xfId="26403" xr:uid="{00000000-0005-0000-0000-000076680000}"/>
    <cellStyle name="Title 22 5" xfId="26404" xr:uid="{00000000-0005-0000-0000-000077680000}"/>
    <cellStyle name="Title 22 6" xfId="26405" xr:uid="{00000000-0005-0000-0000-000078680000}"/>
    <cellStyle name="Title 22 7" xfId="26406" xr:uid="{00000000-0005-0000-0000-000079680000}"/>
    <cellStyle name="Title 22 8" xfId="26407" xr:uid="{00000000-0005-0000-0000-00007A680000}"/>
    <cellStyle name="Title 22 9" xfId="26408" xr:uid="{00000000-0005-0000-0000-00007B680000}"/>
    <cellStyle name="Title 23" xfId="26409" xr:uid="{00000000-0005-0000-0000-00007C680000}"/>
    <cellStyle name="Title 23 10" xfId="26410" xr:uid="{00000000-0005-0000-0000-00007D680000}"/>
    <cellStyle name="Title 23 11" xfId="26411" xr:uid="{00000000-0005-0000-0000-00007E680000}"/>
    <cellStyle name="Title 23 12" xfId="26412" xr:uid="{00000000-0005-0000-0000-00007F680000}"/>
    <cellStyle name="Title 23 13" xfId="26413" xr:uid="{00000000-0005-0000-0000-000080680000}"/>
    <cellStyle name="Title 23 14" xfId="26414" xr:uid="{00000000-0005-0000-0000-000081680000}"/>
    <cellStyle name="Title 23 15" xfId="26415" xr:uid="{00000000-0005-0000-0000-000082680000}"/>
    <cellStyle name="Title 23 2" xfId="26416" xr:uid="{00000000-0005-0000-0000-000083680000}"/>
    <cellStyle name="Title 23 2 2" xfId="26417" xr:uid="{00000000-0005-0000-0000-000084680000}"/>
    <cellStyle name="Title 23 2 3" xfId="26418" xr:uid="{00000000-0005-0000-0000-000085680000}"/>
    <cellStyle name="Title 23 2 4" xfId="26419" xr:uid="{00000000-0005-0000-0000-000086680000}"/>
    <cellStyle name="Title 23 2 5" xfId="26420" xr:uid="{00000000-0005-0000-0000-000087680000}"/>
    <cellStyle name="Title 23 2 6" xfId="26421" xr:uid="{00000000-0005-0000-0000-000088680000}"/>
    <cellStyle name="Title 23 2 7" xfId="26422" xr:uid="{00000000-0005-0000-0000-000089680000}"/>
    <cellStyle name="Title 23 3" xfId="26423" xr:uid="{00000000-0005-0000-0000-00008A680000}"/>
    <cellStyle name="Title 23 4" xfId="26424" xr:uid="{00000000-0005-0000-0000-00008B680000}"/>
    <cellStyle name="Title 23 5" xfId="26425" xr:uid="{00000000-0005-0000-0000-00008C680000}"/>
    <cellStyle name="Title 23 6" xfId="26426" xr:uid="{00000000-0005-0000-0000-00008D680000}"/>
    <cellStyle name="Title 23 7" xfId="26427" xr:uid="{00000000-0005-0000-0000-00008E680000}"/>
    <cellStyle name="Title 23 8" xfId="26428" xr:uid="{00000000-0005-0000-0000-00008F680000}"/>
    <cellStyle name="Title 23 9" xfId="26429" xr:uid="{00000000-0005-0000-0000-000090680000}"/>
    <cellStyle name="Title 24" xfId="26430" xr:uid="{00000000-0005-0000-0000-000091680000}"/>
    <cellStyle name="Title 24 2" xfId="26431" xr:uid="{00000000-0005-0000-0000-000092680000}"/>
    <cellStyle name="Title 24 3" xfId="26432" xr:uid="{00000000-0005-0000-0000-000093680000}"/>
    <cellStyle name="Title 24 4" xfId="26433" xr:uid="{00000000-0005-0000-0000-000094680000}"/>
    <cellStyle name="Title 24 5" xfId="26434" xr:uid="{00000000-0005-0000-0000-000095680000}"/>
    <cellStyle name="Title 24 6" xfId="26435" xr:uid="{00000000-0005-0000-0000-000096680000}"/>
    <cellStyle name="Title 24 7" xfId="26436" xr:uid="{00000000-0005-0000-0000-000097680000}"/>
    <cellStyle name="Title 24 8" xfId="26437" xr:uid="{00000000-0005-0000-0000-000098680000}"/>
    <cellStyle name="Title 24 9" xfId="26438" xr:uid="{00000000-0005-0000-0000-000099680000}"/>
    <cellStyle name="Title 25" xfId="26439" xr:uid="{00000000-0005-0000-0000-00009A680000}"/>
    <cellStyle name="Title 25 2" xfId="26440" xr:uid="{00000000-0005-0000-0000-00009B680000}"/>
    <cellStyle name="Title 25 3" xfId="26441" xr:uid="{00000000-0005-0000-0000-00009C680000}"/>
    <cellStyle name="Title 25 4" xfId="26442" xr:uid="{00000000-0005-0000-0000-00009D680000}"/>
    <cellStyle name="Title 25 5" xfId="26443" xr:uid="{00000000-0005-0000-0000-00009E680000}"/>
    <cellStyle name="Title 25 6" xfId="26444" xr:uid="{00000000-0005-0000-0000-00009F680000}"/>
    <cellStyle name="Title 25 7" xfId="26445" xr:uid="{00000000-0005-0000-0000-0000A0680000}"/>
    <cellStyle name="Title 25 8" xfId="26446" xr:uid="{00000000-0005-0000-0000-0000A1680000}"/>
    <cellStyle name="Title 25 9" xfId="26447" xr:uid="{00000000-0005-0000-0000-0000A2680000}"/>
    <cellStyle name="Title 26" xfId="26448" xr:uid="{00000000-0005-0000-0000-0000A3680000}"/>
    <cellStyle name="Title 26 2" xfId="26449" xr:uid="{00000000-0005-0000-0000-0000A4680000}"/>
    <cellStyle name="Title 26 3" xfId="26450" xr:uid="{00000000-0005-0000-0000-0000A5680000}"/>
    <cellStyle name="Title 26 4" xfId="26451" xr:uid="{00000000-0005-0000-0000-0000A6680000}"/>
    <cellStyle name="Title 26 5" xfId="26452" xr:uid="{00000000-0005-0000-0000-0000A7680000}"/>
    <cellStyle name="Title 26 6" xfId="26453" xr:uid="{00000000-0005-0000-0000-0000A8680000}"/>
    <cellStyle name="Title 26 7" xfId="26454" xr:uid="{00000000-0005-0000-0000-0000A9680000}"/>
    <cellStyle name="Title 26 8" xfId="26455" xr:uid="{00000000-0005-0000-0000-0000AA680000}"/>
    <cellStyle name="Title 26 9" xfId="26456" xr:uid="{00000000-0005-0000-0000-0000AB680000}"/>
    <cellStyle name="Title 27" xfId="26457" xr:uid="{00000000-0005-0000-0000-0000AC680000}"/>
    <cellStyle name="Title 27 2" xfId="26458" xr:uid="{00000000-0005-0000-0000-0000AD680000}"/>
    <cellStyle name="Title 27 3" xfId="26459" xr:uid="{00000000-0005-0000-0000-0000AE680000}"/>
    <cellStyle name="Title 27 4" xfId="26460" xr:uid="{00000000-0005-0000-0000-0000AF680000}"/>
    <cellStyle name="Title 27 5" xfId="26461" xr:uid="{00000000-0005-0000-0000-0000B0680000}"/>
    <cellStyle name="Title 27 6" xfId="26462" xr:uid="{00000000-0005-0000-0000-0000B1680000}"/>
    <cellStyle name="Title 27 7" xfId="26463" xr:uid="{00000000-0005-0000-0000-0000B2680000}"/>
    <cellStyle name="Title 27 8" xfId="26464" xr:uid="{00000000-0005-0000-0000-0000B3680000}"/>
    <cellStyle name="Title 27 9" xfId="26465" xr:uid="{00000000-0005-0000-0000-0000B4680000}"/>
    <cellStyle name="Title 28" xfId="26466" xr:uid="{00000000-0005-0000-0000-0000B5680000}"/>
    <cellStyle name="Title 28 2" xfId="26467" xr:uid="{00000000-0005-0000-0000-0000B6680000}"/>
    <cellStyle name="Title 28 3" xfId="26468" xr:uid="{00000000-0005-0000-0000-0000B7680000}"/>
    <cellStyle name="Title 28 4" xfId="26469" xr:uid="{00000000-0005-0000-0000-0000B8680000}"/>
    <cellStyle name="Title 28 5" xfId="26470" xr:uid="{00000000-0005-0000-0000-0000B9680000}"/>
    <cellStyle name="Title 28 6" xfId="26471" xr:uid="{00000000-0005-0000-0000-0000BA680000}"/>
    <cellStyle name="Title 28 7" xfId="26472" xr:uid="{00000000-0005-0000-0000-0000BB680000}"/>
    <cellStyle name="Title 28 8" xfId="26473" xr:uid="{00000000-0005-0000-0000-0000BC680000}"/>
    <cellStyle name="Title 28 9" xfId="26474" xr:uid="{00000000-0005-0000-0000-0000BD680000}"/>
    <cellStyle name="Title 29" xfId="26475" xr:uid="{00000000-0005-0000-0000-0000BE680000}"/>
    <cellStyle name="Title 29 2" xfId="26476" xr:uid="{00000000-0005-0000-0000-0000BF680000}"/>
    <cellStyle name="Title 29 3" xfId="26477" xr:uid="{00000000-0005-0000-0000-0000C0680000}"/>
    <cellStyle name="Title 29 4" xfId="26478" xr:uid="{00000000-0005-0000-0000-0000C1680000}"/>
    <cellStyle name="Title 29 5" xfId="26479" xr:uid="{00000000-0005-0000-0000-0000C2680000}"/>
    <cellStyle name="Title 29 6" xfId="26480" xr:uid="{00000000-0005-0000-0000-0000C3680000}"/>
    <cellStyle name="Title 29 7" xfId="26481" xr:uid="{00000000-0005-0000-0000-0000C4680000}"/>
    <cellStyle name="Title 29 8" xfId="26482" xr:uid="{00000000-0005-0000-0000-0000C5680000}"/>
    <cellStyle name="Title 29 9" xfId="26483" xr:uid="{00000000-0005-0000-0000-0000C6680000}"/>
    <cellStyle name="Title 3" xfId="26484" xr:uid="{00000000-0005-0000-0000-0000C7680000}"/>
    <cellStyle name="Title 3 10" xfId="26485" xr:uid="{00000000-0005-0000-0000-0000C8680000}"/>
    <cellStyle name="Title 3 11" xfId="26486" xr:uid="{00000000-0005-0000-0000-0000C9680000}"/>
    <cellStyle name="Title 3 12" xfId="26487" xr:uid="{00000000-0005-0000-0000-0000CA680000}"/>
    <cellStyle name="Title 3 13" xfId="26488" xr:uid="{00000000-0005-0000-0000-0000CB680000}"/>
    <cellStyle name="Title 3 14" xfId="26489" xr:uid="{00000000-0005-0000-0000-0000CC680000}"/>
    <cellStyle name="Title 3 15" xfId="26490" xr:uid="{00000000-0005-0000-0000-0000CD680000}"/>
    <cellStyle name="Title 3 16" xfId="26491" xr:uid="{00000000-0005-0000-0000-0000CE680000}"/>
    <cellStyle name="Title 3 2" xfId="26492" xr:uid="{00000000-0005-0000-0000-0000CF680000}"/>
    <cellStyle name="Title 3 2 2" xfId="26493" xr:uid="{00000000-0005-0000-0000-0000D0680000}"/>
    <cellStyle name="Title 3 2 2 2" xfId="26494" xr:uid="{00000000-0005-0000-0000-0000D1680000}"/>
    <cellStyle name="Title 3 2 2 3" xfId="26495" xr:uid="{00000000-0005-0000-0000-0000D2680000}"/>
    <cellStyle name="Title 3 2 2 4" xfId="26496" xr:uid="{00000000-0005-0000-0000-0000D3680000}"/>
    <cellStyle name="Title 3 2 2 5" xfId="26497" xr:uid="{00000000-0005-0000-0000-0000D4680000}"/>
    <cellStyle name="Title 3 2 2 6" xfId="26498" xr:uid="{00000000-0005-0000-0000-0000D5680000}"/>
    <cellStyle name="Title 3 2 2 7" xfId="26499" xr:uid="{00000000-0005-0000-0000-0000D6680000}"/>
    <cellStyle name="Title 3 2 3" xfId="26500" xr:uid="{00000000-0005-0000-0000-0000D7680000}"/>
    <cellStyle name="Title 3 2 4" xfId="26501" xr:uid="{00000000-0005-0000-0000-0000D8680000}"/>
    <cellStyle name="Title 3 2 5" xfId="26502" xr:uid="{00000000-0005-0000-0000-0000D9680000}"/>
    <cellStyle name="Title 3 2 6" xfId="26503" xr:uid="{00000000-0005-0000-0000-0000DA680000}"/>
    <cellStyle name="Title 3 2 7" xfId="26504" xr:uid="{00000000-0005-0000-0000-0000DB680000}"/>
    <cellStyle name="Title 3 3" xfId="26505" xr:uid="{00000000-0005-0000-0000-0000DC680000}"/>
    <cellStyle name="Title 3 3 2" xfId="26506" xr:uid="{00000000-0005-0000-0000-0000DD680000}"/>
    <cellStyle name="Title 3 3 2 2" xfId="26507" xr:uid="{00000000-0005-0000-0000-0000DE680000}"/>
    <cellStyle name="Title 3 3 2 3" xfId="26508" xr:uid="{00000000-0005-0000-0000-0000DF680000}"/>
    <cellStyle name="Title 3 3 2 4" xfId="26509" xr:uid="{00000000-0005-0000-0000-0000E0680000}"/>
    <cellStyle name="Title 3 3 2 5" xfId="26510" xr:uid="{00000000-0005-0000-0000-0000E1680000}"/>
    <cellStyle name="Title 3 3 2 6" xfId="26511" xr:uid="{00000000-0005-0000-0000-0000E2680000}"/>
    <cellStyle name="Title 3 3 2 7" xfId="26512" xr:uid="{00000000-0005-0000-0000-0000E3680000}"/>
    <cellStyle name="Title 3 3 3" xfId="26513" xr:uid="{00000000-0005-0000-0000-0000E4680000}"/>
    <cellStyle name="Title 3 3 4" xfId="26514" xr:uid="{00000000-0005-0000-0000-0000E5680000}"/>
    <cellStyle name="Title 3 3 5" xfId="26515" xr:uid="{00000000-0005-0000-0000-0000E6680000}"/>
    <cellStyle name="Title 3 3 6" xfId="26516" xr:uid="{00000000-0005-0000-0000-0000E7680000}"/>
    <cellStyle name="Title 3 3 7" xfId="26517" xr:uid="{00000000-0005-0000-0000-0000E8680000}"/>
    <cellStyle name="Title 3 4" xfId="26518" xr:uid="{00000000-0005-0000-0000-0000E9680000}"/>
    <cellStyle name="Title 3 4 2" xfId="26519" xr:uid="{00000000-0005-0000-0000-0000EA680000}"/>
    <cellStyle name="Title 3 4 2 2" xfId="26520" xr:uid="{00000000-0005-0000-0000-0000EB680000}"/>
    <cellStyle name="Title 3 4 2 3" xfId="26521" xr:uid="{00000000-0005-0000-0000-0000EC680000}"/>
    <cellStyle name="Title 3 4 2 4" xfId="26522" xr:uid="{00000000-0005-0000-0000-0000ED680000}"/>
    <cellStyle name="Title 3 4 2 5" xfId="26523" xr:uid="{00000000-0005-0000-0000-0000EE680000}"/>
    <cellStyle name="Title 3 4 2 6" xfId="26524" xr:uid="{00000000-0005-0000-0000-0000EF680000}"/>
    <cellStyle name="Title 3 4 2 7" xfId="26525" xr:uid="{00000000-0005-0000-0000-0000F0680000}"/>
    <cellStyle name="Title 3 4 3" xfId="26526" xr:uid="{00000000-0005-0000-0000-0000F1680000}"/>
    <cellStyle name="Title 3 4 4" xfId="26527" xr:uid="{00000000-0005-0000-0000-0000F2680000}"/>
    <cellStyle name="Title 3 4 5" xfId="26528" xr:uid="{00000000-0005-0000-0000-0000F3680000}"/>
    <cellStyle name="Title 3 4 6" xfId="26529" xr:uid="{00000000-0005-0000-0000-0000F4680000}"/>
    <cellStyle name="Title 3 4 7" xfId="26530" xr:uid="{00000000-0005-0000-0000-0000F5680000}"/>
    <cellStyle name="Title 3 5" xfId="26531" xr:uid="{00000000-0005-0000-0000-0000F6680000}"/>
    <cellStyle name="Title 3 5 2" xfId="26532" xr:uid="{00000000-0005-0000-0000-0000F7680000}"/>
    <cellStyle name="Title 3 5 2 2" xfId="26533" xr:uid="{00000000-0005-0000-0000-0000F8680000}"/>
    <cellStyle name="Title 3 5 2 3" xfId="26534" xr:uid="{00000000-0005-0000-0000-0000F9680000}"/>
    <cellStyle name="Title 3 5 2 4" xfId="26535" xr:uid="{00000000-0005-0000-0000-0000FA680000}"/>
    <cellStyle name="Title 3 5 2 5" xfId="26536" xr:uid="{00000000-0005-0000-0000-0000FB680000}"/>
    <cellStyle name="Title 3 5 2 6" xfId="26537" xr:uid="{00000000-0005-0000-0000-0000FC680000}"/>
    <cellStyle name="Title 3 5 2 7" xfId="26538" xr:uid="{00000000-0005-0000-0000-0000FD680000}"/>
    <cellStyle name="Title 3 5 3" xfId="26539" xr:uid="{00000000-0005-0000-0000-0000FE680000}"/>
    <cellStyle name="Title 3 5 4" xfId="26540" xr:uid="{00000000-0005-0000-0000-0000FF680000}"/>
    <cellStyle name="Title 3 5 5" xfId="26541" xr:uid="{00000000-0005-0000-0000-000000690000}"/>
    <cellStyle name="Title 3 5 6" xfId="26542" xr:uid="{00000000-0005-0000-0000-000001690000}"/>
    <cellStyle name="Title 3 5 7" xfId="26543" xr:uid="{00000000-0005-0000-0000-000002690000}"/>
    <cellStyle name="Title 3 6" xfId="26544" xr:uid="{00000000-0005-0000-0000-000003690000}"/>
    <cellStyle name="Title 3 6 2" xfId="26545" xr:uid="{00000000-0005-0000-0000-000004690000}"/>
    <cellStyle name="Title 3 6 2 2" xfId="26546" xr:uid="{00000000-0005-0000-0000-000005690000}"/>
    <cellStyle name="Title 3 6 2 3" xfId="26547" xr:uid="{00000000-0005-0000-0000-000006690000}"/>
    <cellStyle name="Title 3 6 2 4" xfId="26548" xr:uid="{00000000-0005-0000-0000-000007690000}"/>
    <cellStyle name="Title 3 6 2 5" xfId="26549" xr:uid="{00000000-0005-0000-0000-000008690000}"/>
    <cellStyle name="Title 3 6 2 6" xfId="26550" xr:uid="{00000000-0005-0000-0000-000009690000}"/>
    <cellStyle name="Title 3 6 2 7" xfId="26551" xr:uid="{00000000-0005-0000-0000-00000A690000}"/>
    <cellStyle name="Title 3 6 3" xfId="26552" xr:uid="{00000000-0005-0000-0000-00000B690000}"/>
    <cellStyle name="Title 3 6 4" xfId="26553" xr:uid="{00000000-0005-0000-0000-00000C690000}"/>
    <cellStyle name="Title 3 6 5" xfId="26554" xr:uid="{00000000-0005-0000-0000-00000D690000}"/>
    <cellStyle name="Title 3 6 6" xfId="26555" xr:uid="{00000000-0005-0000-0000-00000E690000}"/>
    <cellStyle name="Title 3 6 7" xfId="26556" xr:uid="{00000000-0005-0000-0000-00000F690000}"/>
    <cellStyle name="Title 3 7" xfId="26557" xr:uid="{00000000-0005-0000-0000-000010690000}"/>
    <cellStyle name="Title 3 7 2" xfId="26558" xr:uid="{00000000-0005-0000-0000-000011690000}"/>
    <cellStyle name="Title 3 7 2 2" xfId="26559" xr:uid="{00000000-0005-0000-0000-000012690000}"/>
    <cellStyle name="Title 3 7 2 3" xfId="26560" xr:uid="{00000000-0005-0000-0000-000013690000}"/>
    <cellStyle name="Title 3 7 2 4" xfId="26561" xr:uid="{00000000-0005-0000-0000-000014690000}"/>
    <cellStyle name="Title 3 7 2 5" xfId="26562" xr:uid="{00000000-0005-0000-0000-000015690000}"/>
    <cellStyle name="Title 3 7 2 6" xfId="26563" xr:uid="{00000000-0005-0000-0000-000016690000}"/>
    <cellStyle name="Title 3 7 2 7" xfId="26564" xr:uid="{00000000-0005-0000-0000-000017690000}"/>
    <cellStyle name="Title 3 7 3" xfId="26565" xr:uid="{00000000-0005-0000-0000-000018690000}"/>
    <cellStyle name="Title 3 7 4" xfId="26566" xr:uid="{00000000-0005-0000-0000-000019690000}"/>
    <cellStyle name="Title 3 7 5" xfId="26567" xr:uid="{00000000-0005-0000-0000-00001A690000}"/>
    <cellStyle name="Title 3 7 6" xfId="26568" xr:uid="{00000000-0005-0000-0000-00001B690000}"/>
    <cellStyle name="Title 3 7 7" xfId="26569" xr:uid="{00000000-0005-0000-0000-00001C690000}"/>
    <cellStyle name="Title 3 8" xfId="26570" xr:uid="{00000000-0005-0000-0000-00001D690000}"/>
    <cellStyle name="Title 3 8 2" xfId="26571" xr:uid="{00000000-0005-0000-0000-00001E690000}"/>
    <cellStyle name="Title 3 8 2 2" xfId="26572" xr:uid="{00000000-0005-0000-0000-00001F690000}"/>
    <cellStyle name="Title 3 8 2 3" xfId="26573" xr:uid="{00000000-0005-0000-0000-000020690000}"/>
    <cellStyle name="Title 3 8 2 4" xfId="26574" xr:uid="{00000000-0005-0000-0000-000021690000}"/>
    <cellStyle name="Title 3 8 2 5" xfId="26575" xr:uid="{00000000-0005-0000-0000-000022690000}"/>
    <cellStyle name="Title 3 8 2 6" xfId="26576" xr:uid="{00000000-0005-0000-0000-000023690000}"/>
    <cellStyle name="Title 3 8 2 7" xfId="26577" xr:uid="{00000000-0005-0000-0000-000024690000}"/>
    <cellStyle name="Title 3 8 3" xfId="26578" xr:uid="{00000000-0005-0000-0000-000025690000}"/>
    <cellStyle name="Title 3 8 4" xfId="26579" xr:uid="{00000000-0005-0000-0000-000026690000}"/>
    <cellStyle name="Title 3 8 5" xfId="26580" xr:uid="{00000000-0005-0000-0000-000027690000}"/>
    <cellStyle name="Title 3 8 6" xfId="26581" xr:uid="{00000000-0005-0000-0000-000028690000}"/>
    <cellStyle name="Title 3 8 7" xfId="26582" xr:uid="{00000000-0005-0000-0000-000029690000}"/>
    <cellStyle name="Title 3 9" xfId="26583" xr:uid="{00000000-0005-0000-0000-00002A690000}"/>
    <cellStyle name="Title 3 9 2" xfId="26584" xr:uid="{00000000-0005-0000-0000-00002B690000}"/>
    <cellStyle name="Title 3 9 3" xfId="26585" xr:uid="{00000000-0005-0000-0000-00002C690000}"/>
    <cellStyle name="Title 3 9 4" xfId="26586" xr:uid="{00000000-0005-0000-0000-00002D690000}"/>
    <cellStyle name="Title 3 9 5" xfId="26587" xr:uid="{00000000-0005-0000-0000-00002E690000}"/>
    <cellStyle name="Title 3 9 6" xfId="26588" xr:uid="{00000000-0005-0000-0000-00002F690000}"/>
    <cellStyle name="Title 3 9 7" xfId="26589" xr:uid="{00000000-0005-0000-0000-000030690000}"/>
    <cellStyle name="Title 30" xfId="26590" xr:uid="{00000000-0005-0000-0000-000031690000}"/>
    <cellStyle name="Title 30 2" xfId="26591" xr:uid="{00000000-0005-0000-0000-000032690000}"/>
    <cellStyle name="Title 30 3" xfId="26592" xr:uid="{00000000-0005-0000-0000-000033690000}"/>
    <cellStyle name="Title 30 4" xfId="26593" xr:uid="{00000000-0005-0000-0000-000034690000}"/>
    <cellStyle name="Title 30 5" xfId="26594" xr:uid="{00000000-0005-0000-0000-000035690000}"/>
    <cellStyle name="Title 30 6" xfId="26595" xr:uid="{00000000-0005-0000-0000-000036690000}"/>
    <cellStyle name="Title 30 7" xfId="26596" xr:uid="{00000000-0005-0000-0000-000037690000}"/>
    <cellStyle name="Title 30 8" xfId="26597" xr:uid="{00000000-0005-0000-0000-000038690000}"/>
    <cellStyle name="Title 30 9" xfId="26598" xr:uid="{00000000-0005-0000-0000-000039690000}"/>
    <cellStyle name="Title 31" xfId="26599" xr:uid="{00000000-0005-0000-0000-00003A690000}"/>
    <cellStyle name="Title 31 2" xfId="26600" xr:uid="{00000000-0005-0000-0000-00003B690000}"/>
    <cellStyle name="Title 31 3" xfId="26601" xr:uid="{00000000-0005-0000-0000-00003C690000}"/>
    <cellStyle name="Title 31 4" xfId="26602" xr:uid="{00000000-0005-0000-0000-00003D690000}"/>
    <cellStyle name="Title 31 5" xfId="26603" xr:uid="{00000000-0005-0000-0000-00003E690000}"/>
    <cellStyle name="Title 31 6" xfId="26604" xr:uid="{00000000-0005-0000-0000-00003F690000}"/>
    <cellStyle name="Title 31 7" xfId="26605" xr:uid="{00000000-0005-0000-0000-000040690000}"/>
    <cellStyle name="Title 31 8" xfId="26606" xr:uid="{00000000-0005-0000-0000-000041690000}"/>
    <cellStyle name="Title 31 9" xfId="26607" xr:uid="{00000000-0005-0000-0000-000042690000}"/>
    <cellStyle name="Title 32" xfId="26608" xr:uid="{00000000-0005-0000-0000-000043690000}"/>
    <cellStyle name="Title 32 2" xfId="26609" xr:uid="{00000000-0005-0000-0000-000044690000}"/>
    <cellStyle name="Title 32 3" xfId="26610" xr:uid="{00000000-0005-0000-0000-000045690000}"/>
    <cellStyle name="Title 32 4" xfId="26611" xr:uid="{00000000-0005-0000-0000-000046690000}"/>
    <cellStyle name="Title 32 5" xfId="26612" xr:uid="{00000000-0005-0000-0000-000047690000}"/>
    <cellStyle name="Title 32 6" xfId="26613" xr:uid="{00000000-0005-0000-0000-000048690000}"/>
    <cellStyle name="Title 32 7" xfId="26614" xr:uid="{00000000-0005-0000-0000-000049690000}"/>
    <cellStyle name="Title 32 8" xfId="26615" xr:uid="{00000000-0005-0000-0000-00004A690000}"/>
    <cellStyle name="Title 32 9" xfId="26616" xr:uid="{00000000-0005-0000-0000-00004B690000}"/>
    <cellStyle name="Title 33" xfId="26617" xr:uid="{00000000-0005-0000-0000-00004C690000}"/>
    <cellStyle name="Title 33 2" xfId="26618" xr:uid="{00000000-0005-0000-0000-00004D690000}"/>
    <cellStyle name="Title 33 3" xfId="26619" xr:uid="{00000000-0005-0000-0000-00004E690000}"/>
    <cellStyle name="Title 33 4" xfId="26620" xr:uid="{00000000-0005-0000-0000-00004F690000}"/>
    <cellStyle name="Title 33 5" xfId="26621" xr:uid="{00000000-0005-0000-0000-000050690000}"/>
    <cellStyle name="Title 33 6" xfId="26622" xr:uid="{00000000-0005-0000-0000-000051690000}"/>
    <cellStyle name="Title 33 7" xfId="26623" xr:uid="{00000000-0005-0000-0000-000052690000}"/>
    <cellStyle name="Title 33 8" xfId="26624" xr:uid="{00000000-0005-0000-0000-000053690000}"/>
    <cellStyle name="Title 33 9" xfId="26625" xr:uid="{00000000-0005-0000-0000-000054690000}"/>
    <cellStyle name="Title 34" xfId="26626" xr:uid="{00000000-0005-0000-0000-000055690000}"/>
    <cellStyle name="Title 34 2" xfId="26627" xr:uid="{00000000-0005-0000-0000-000056690000}"/>
    <cellStyle name="Title 34 3" xfId="26628" xr:uid="{00000000-0005-0000-0000-000057690000}"/>
    <cellStyle name="Title 34 4" xfId="26629" xr:uid="{00000000-0005-0000-0000-000058690000}"/>
    <cellStyle name="Title 34 5" xfId="26630" xr:uid="{00000000-0005-0000-0000-000059690000}"/>
    <cellStyle name="Title 34 6" xfId="26631" xr:uid="{00000000-0005-0000-0000-00005A690000}"/>
    <cellStyle name="Title 34 7" xfId="26632" xr:uid="{00000000-0005-0000-0000-00005B690000}"/>
    <cellStyle name="Title 34 8" xfId="26633" xr:uid="{00000000-0005-0000-0000-00005C690000}"/>
    <cellStyle name="Title 34 9" xfId="26634" xr:uid="{00000000-0005-0000-0000-00005D690000}"/>
    <cellStyle name="Title 35" xfId="26635" xr:uid="{00000000-0005-0000-0000-00005E690000}"/>
    <cellStyle name="Title 35 2" xfId="26636" xr:uid="{00000000-0005-0000-0000-00005F690000}"/>
    <cellStyle name="Title 35 3" xfId="26637" xr:uid="{00000000-0005-0000-0000-000060690000}"/>
    <cellStyle name="Title 35 4" xfId="26638" xr:uid="{00000000-0005-0000-0000-000061690000}"/>
    <cellStyle name="Title 35 5" xfId="26639" xr:uid="{00000000-0005-0000-0000-000062690000}"/>
    <cellStyle name="Title 35 6" xfId="26640" xr:uid="{00000000-0005-0000-0000-000063690000}"/>
    <cellStyle name="Title 35 7" xfId="26641" xr:uid="{00000000-0005-0000-0000-000064690000}"/>
    <cellStyle name="Title 35 8" xfId="26642" xr:uid="{00000000-0005-0000-0000-000065690000}"/>
    <cellStyle name="Title 35 9" xfId="26643" xr:uid="{00000000-0005-0000-0000-000066690000}"/>
    <cellStyle name="Title 36" xfId="26644" xr:uid="{00000000-0005-0000-0000-000067690000}"/>
    <cellStyle name="Title 36 2" xfId="26645" xr:uid="{00000000-0005-0000-0000-000068690000}"/>
    <cellStyle name="Title 36 3" xfId="26646" xr:uid="{00000000-0005-0000-0000-000069690000}"/>
    <cellStyle name="Title 36 4" xfId="26647" xr:uid="{00000000-0005-0000-0000-00006A690000}"/>
    <cellStyle name="Title 36 5" xfId="26648" xr:uid="{00000000-0005-0000-0000-00006B690000}"/>
    <cellStyle name="Title 36 6" xfId="26649" xr:uid="{00000000-0005-0000-0000-00006C690000}"/>
    <cellStyle name="Title 36 7" xfId="26650" xr:uid="{00000000-0005-0000-0000-00006D690000}"/>
    <cellStyle name="Title 36 8" xfId="26651" xr:uid="{00000000-0005-0000-0000-00006E690000}"/>
    <cellStyle name="Title 36 9" xfId="26652" xr:uid="{00000000-0005-0000-0000-00006F690000}"/>
    <cellStyle name="Title 37" xfId="26653" xr:uid="{00000000-0005-0000-0000-000070690000}"/>
    <cellStyle name="Title 37 2" xfId="26654" xr:uid="{00000000-0005-0000-0000-000071690000}"/>
    <cellStyle name="Title 37 3" xfId="26655" xr:uid="{00000000-0005-0000-0000-000072690000}"/>
    <cellStyle name="Title 37 4" xfId="26656" xr:uid="{00000000-0005-0000-0000-000073690000}"/>
    <cellStyle name="Title 37 5" xfId="26657" xr:uid="{00000000-0005-0000-0000-000074690000}"/>
    <cellStyle name="Title 37 6" xfId="26658" xr:uid="{00000000-0005-0000-0000-000075690000}"/>
    <cellStyle name="Title 37 7" xfId="26659" xr:uid="{00000000-0005-0000-0000-000076690000}"/>
    <cellStyle name="Title 37 8" xfId="26660" xr:uid="{00000000-0005-0000-0000-000077690000}"/>
    <cellStyle name="Title 37 9" xfId="26661" xr:uid="{00000000-0005-0000-0000-000078690000}"/>
    <cellStyle name="Title 38" xfId="26662" xr:uid="{00000000-0005-0000-0000-000079690000}"/>
    <cellStyle name="Title 38 2" xfId="26663" xr:uid="{00000000-0005-0000-0000-00007A690000}"/>
    <cellStyle name="Title 38 3" xfId="26664" xr:uid="{00000000-0005-0000-0000-00007B690000}"/>
    <cellStyle name="Title 38 4" xfId="26665" xr:uid="{00000000-0005-0000-0000-00007C690000}"/>
    <cellStyle name="Title 38 5" xfId="26666" xr:uid="{00000000-0005-0000-0000-00007D690000}"/>
    <cellStyle name="Title 38 6" xfId="26667" xr:uid="{00000000-0005-0000-0000-00007E690000}"/>
    <cellStyle name="Title 38 7" xfId="26668" xr:uid="{00000000-0005-0000-0000-00007F690000}"/>
    <cellStyle name="Title 38 8" xfId="26669" xr:uid="{00000000-0005-0000-0000-000080690000}"/>
    <cellStyle name="Title 38 9" xfId="26670" xr:uid="{00000000-0005-0000-0000-000081690000}"/>
    <cellStyle name="Title 39" xfId="26671" xr:uid="{00000000-0005-0000-0000-000082690000}"/>
    <cellStyle name="Title 39 2" xfId="26672" xr:uid="{00000000-0005-0000-0000-000083690000}"/>
    <cellStyle name="Title 39 3" xfId="26673" xr:uid="{00000000-0005-0000-0000-000084690000}"/>
    <cellStyle name="Title 39 4" xfId="26674" xr:uid="{00000000-0005-0000-0000-000085690000}"/>
    <cellStyle name="Title 39 5" xfId="26675" xr:uid="{00000000-0005-0000-0000-000086690000}"/>
    <cellStyle name="Title 39 6" xfId="26676" xr:uid="{00000000-0005-0000-0000-000087690000}"/>
    <cellStyle name="Title 39 7" xfId="26677" xr:uid="{00000000-0005-0000-0000-000088690000}"/>
    <cellStyle name="Title 39 8" xfId="26678" xr:uid="{00000000-0005-0000-0000-000089690000}"/>
    <cellStyle name="Title 39 9" xfId="26679" xr:uid="{00000000-0005-0000-0000-00008A690000}"/>
    <cellStyle name="Title 4" xfId="26680" xr:uid="{00000000-0005-0000-0000-00008B690000}"/>
    <cellStyle name="Title 4 10" xfId="26681" xr:uid="{00000000-0005-0000-0000-00008C690000}"/>
    <cellStyle name="Title 4 11" xfId="26682" xr:uid="{00000000-0005-0000-0000-00008D690000}"/>
    <cellStyle name="Title 4 12" xfId="26683" xr:uid="{00000000-0005-0000-0000-00008E690000}"/>
    <cellStyle name="Title 4 13" xfId="26684" xr:uid="{00000000-0005-0000-0000-00008F690000}"/>
    <cellStyle name="Title 4 14" xfId="26685" xr:uid="{00000000-0005-0000-0000-000090690000}"/>
    <cellStyle name="Title 4 15" xfId="26686" xr:uid="{00000000-0005-0000-0000-000091690000}"/>
    <cellStyle name="Title 4 2" xfId="26687" xr:uid="{00000000-0005-0000-0000-000092690000}"/>
    <cellStyle name="Title 4 2 2" xfId="26688" xr:uid="{00000000-0005-0000-0000-000093690000}"/>
    <cellStyle name="Title 4 2 2 2" xfId="26689" xr:uid="{00000000-0005-0000-0000-000094690000}"/>
    <cellStyle name="Title 4 2 2 3" xfId="26690" xr:uid="{00000000-0005-0000-0000-000095690000}"/>
    <cellStyle name="Title 4 2 2 4" xfId="26691" xr:uid="{00000000-0005-0000-0000-000096690000}"/>
    <cellStyle name="Title 4 2 2 5" xfId="26692" xr:uid="{00000000-0005-0000-0000-000097690000}"/>
    <cellStyle name="Title 4 2 2 6" xfId="26693" xr:uid="{00000000-0005-0000-0000-000098690000}"/>
    <cellStyle name="Title 4 2 2 7" xfId="26694" xr:uid="{00000000-0005-0000-0000-000099690000}"/>
    <cellStyle name="Title 4 2 3" xfId="26695" xr:uid="{00000000-0005-0000-0000-00009A690000}"/>
    <cellStyle name="Title 4 2 4" xfId="26696" xr:uid="{00000000-0005-0000-0000-00009B690000}"/>
    <cellStyle name="Title 4 2 5" xfId="26697" xr:uid="{00000000-0005-0000-0000-00009C690000}"/>
    <cellStyle name="Title 4 2 6" xfId="26698" xr:uid="{00000000-0005-0000-0000-00009D690000}"/>
    <cellStyle name="Title 4 2 7" xfId="26699" xr:uid="{00000000-0005-0000-0000-00009E690000}"/>
    <cellStyle name="Title 4 3" xfId="26700" xr:uid="{00000000-0005-0000-0000-00009F690000}"/>
    <cellStyle name="Title 4 3 2" xfId="26701" xr:uid="{00000000-0005-0000-0000-0000A0690000}"/>
    <cellStyle name="Title 4 3 2 2" xfId="26702" xr:uid="{00000000-0005-0000-0000-0000A1690000}"/>
    <cellStyle name="Title 4 3 2 3" xfId="26703" xr:uid="{00000000-0005-0000-0000-0000A2690000}"/>
    <cellStyle name="Title 4 3 2 4" xfId="26704" xr:uid="{00000000-0005-0000-0000-0000A3690000}"/>
    <cellStyle name="Title 4 3 2 5" xfId="26705" xr:uid="{00000000-0005-0000-0000-0000A4690000}"/>
    <cellStyle name="Title 4 3 2 6" xfId="26706" xr:uid="{00000000-0005-0000-0000-0000A5690000}"/>
    <cellStyle name="Title 4 3 2 7" xfId="26707" xr:uid="{00000000-0005-0000-0000-0000A6690000}"/>
    <cellStyle name="Title 4 3 3" xfId="26708" xr:uid="{00000000-0005-0000-0000-0000A7690000}"/>
    <cellStyle name="Title 4 3 4" xfId="26709" xr:uid="{00000000-0005-0000-0000-0000A8690000}"/>
    <cellStyle name="Title 4 3 5" xfId="26710" xr:uid="{00000000-0005-0000-0000-0000A9690000}"/>
    <cellStyle name="Title 4 3 6" xfId="26711" xr:uid="{00000000-0005-0000-0000-0000AA690000}"/>
    <cellStyle name="Title 4 3 7" xfId="26712" xr:uid="{00000000-0005-0000-0000-0000AB690000}"/>
    <cellStyle name="Title 4 4" xfId="26713" xr:uid="{00000000-0005-0000-0000-0000AC690000}"/>
    <cellStyle name="Title 4 4 2" xfId="26714" xr:uid="{00000000-0005-0000-0000-0000AD690000}"/>
    <cellStyle name="Title 4 4 2 2" xfId="26715" xr:uid="{00000000-0005-0000-0000-0000AE690000}"/>
    <cellStyle name="Title 4 4 2 3" xfId="26716" xr:uid="{00000000-0005-0000-0000-0000AF690000}"/>
    <cellStyle name="Title 4 4 2 4" xfId="26717" xr:uid="{00000000-0005-0000-0000-0000B0690000}"/>
    <cellStyle name="Title 4 4 2 5" xfId="26718" xr:uid="{00000000-0005-0000-0000-0000B1690000}"/>
    <cellStyle name="Title 4 4 2 6" xfId="26719" xr:uid="{00000000-0005-0000-0000-0000B2690000}"/>
    <cellStyle name="Title 4 4 2 7" xfId="26720" xr:uid="{00000000-0005-0000-0000-0000B3690000}"/>
    <cellStyle name="Title 4 4 3" xfId="26721" xr:uid="{00000000-0005-0000-0000-0000B4690000}"/>
    <cellStyle name="Title 4 4 4" xfId="26722" xr:uid="{00000000-0005-0000-0000-0000B5690000}"/>
    <cellStyle name="Title 4 4 5" xfId="26723" xr:uid="{00000000-0005-0000-0000-0000B6690000}"/>
    <cellStyle name="Title 4 4 6" xfId="26724" xr:uid="{00000000-0005-0000-0000-0000B7690000}"/>
    <cellStyle name="Title 4 4 7" xfId="26725" xr:uid="{00000000-0005-0000-0000-0000B8690000}"/>
    <cellStyle name="Title 4 5" xfId="26726" xr:uid="{00000000-0005-0000-0000-0000B9690000}"/>
    <cellStyle name="Title 4 5 2" xfId="26727" xr:uid="{00000000-0005-0000-0000-0000BA690000}"/>
    <cellStyle name="Title 4 5 2 2" xfId="26728" xr:uid="{00000000-0005-0000-0000-0000BB690000}"/>
    <cellStyle name="Title 4 5 2 3" xfId="26729" xr:uid="{00000000-0005-0000-0000-0000BC690000}"/>
    <cellStyle name="Title 4 5 2 4" xfId="26730" xr:uid="{00000000-0005-0000-0000-0000BD690000}"/>
    <cellStyle name="Title 4 5 2 5" xfId="26731" xr:uid="{00000000-0005-0000-0000-0000BE690000}"/>
    <cellStyle name="Title 4 5 2 6" xfId="26732" xr:uid="{00000000-0005-0000-0000-0000BF690000}"/>
    <cellStyle name="Title 4 5 2 7" xfId="26733" xr:uid="{00000000-0005-0000-0000-0000C0690000}"/>
    <cellStyle name="Title 4 5 3" xfId="26734" xr:uid="{00000000-0005-0000-0000-0000C1690000}"/>
    <cellStyle name="Title 4 5 4" xfId="26735" xr:uid="{00000000-0005-0000-0000-0000C2690000}"/>
    <cellStyle name="Title 4 5 5" xfId="26736" xr:uid="{00000000-0005-0000-0000-0000C3690000}"/>
    <cellStyle name="Title 4 5 6" xfId="26737" xr:uid="{00000000-0005-0000-0000-0000C4690000}"/>
    <cellStyle name="Title 4 5 7" xfId="26738" xr:uid="{00000000-0005-0000-0000-0000C5690000}"/>
    <cellStyle name="Title 4 6" xfId="26739" xr:uid="{00000000-0005-0000-0000-0000C6690000}"/>
    <cellStyle name="Title 4 6 2" xfId="26740" xr:uid="{00000000-0005-0000-0000-0000C7690000}"/>
    <cellStyle name="Title 4 6 2 2" xfId="26741" xr:uid="{00000000-0005-0000-0000-0000C8690000}"/>
    <cellStyle name="Title 4 6 2 3" xfId="26742" xr:uid="{00000000-0005-0000-0000-0000C9690000}"/>
    <cellStyle name="Title 4 6 2 4" xfId="26743" xr:uid="{00000000-0005-0000-0000-0000CA690000}"/>
    <cellStyle name="Title 4 6 2 5" xfId="26744" xr:uid="{00000000-0005-0000-0000-0000CB690000}"/>
    <cellStyle name="Title 4 6 2 6" xfId="26745" xr:uid="{00000000-0005-0000-0000-0000CC690000}"/>
    <cellStyle name="Title 4 6 2 7" xfId="26746" xr:uid="{00000000-0005-0000-0000-0000CD690000}"/>
    <cellStyle name="Title 4 6 3" xfId="26747" xr:uid="{00000000-0005-0000-0000-0000CE690000}"/>
    <cellStyle name="Title 4 6 4" xfId="26748" xr:uid="{00000000-0005-0000-0000-0000CF690000}"/>
    <cellStyle name="Title 4 6 5" xfId="26749" xr:uid="{00000000-0005-0000-0000-0000D0690000}"/>
    <cellStyle name="Title 4 6 6" xfId="26750" xr:uid="{00000000-0005-0000-0000-0000D1690000}"/>
    <cellStyle name="Title 4 6 7" xfId="26751" xr:uid="{00000000-0005-0000-0000-0000D2690000}"/>
    <cellStyle name="Title 4 7" xfId="26752" xr:uid="{00000000-0005-0000-0000-0000D3690000}"/>
    <cellStyle name="Title 4 7 2" xfId="26753" xr:uid="{00000000-0005-0000-0000-0000D4690000}"/>
    <cellStyle name="Title 4 7 2 2" xfId="26754" xr:uid="{00000000-0005-0000-0000-0000D5690000}"/>
    <cellStyle name="Title 4 7 2 3" xfId="26755" xr:uid="{00000000-0005-0000-0000-0000D6690000}"/>
    <cellStyle name="Title 4 7 2 4" xfId="26756" xr:uid="{00000000-0005-0000-0000-0000D7690000}"/>
    <cellStyle name="Title 4 7 2 5" xfId="26757" xr:uid="{00000000-0005-0000-0000-0000D8690000}"/>
    <cellStyle name="Title 4 7 2 6" xfId="26758" xr:uid="{00000000-0005-0000-0000-0000D9690000}"/>
    <cellStyle name="Title 4 7 2 7" xfId="26759" xr:uid="{00000000-0005-0000-0000-0000DA690000}"/>
    <cellStyle name="Title 4 7 3" xfId="26760" xr:uid="{00000000-0005-0000-0000-0000DB690000}"/>
    <cellStyle name="Title 4 7 4" xfId="26761" xr:uid="{00000000-0005-0000-0000-0000DC690000}"/>
    <cellStyle name="Title 4 7 5" xfId="26762" xr:uid="{00000000-0005-0000-0000-0000DD690000}"/>
    <cellStyle name="Title 4 7 6" xfId="26763" xr:uid="{00000000-0005-0000-0000-0000DE690000}"/>
    <cellStyle name="Title 4 7 7" xfId="26764" xr:uid="{00000000-0005-0000-0000-0000DF690000}"/>
    <cellStyle name="Title 4 8" xfId="26765" xr:uid="{00000000-0005-0000-0000-0000E0690000}"/>
    <cellStyle name="Title 4 8 2" xfId="26766" xr:uid="{00000000-0005-0000-0000-0000E1690000}"/>
    <cellStyle name="Title 4 8 2 2" xfId="26767" xr:uid="{00000000-0005-0000-0000-0000E2690000}"/>
    <cellStyle name="Title 4 8 2 3" xfId="26768" xr:uid="{00000000-0005-0000-0000-0000E3690000}"/>
    <cellStyle name="Title 4 8 2 4" xfId="26769" xr:uid="{00000000-0005-0000-0000-0000E4690000}"/>
    <cellStyle name="Title 4 8 2 5" xfId="26770" xr:uid="{00000000-0005-0000-0000-0000E5690000}"/>
    <cellStyle name="Title 4 8 2 6" xfId="26771" xr:uid="{00000000-0005-0000-0000-0000E6690000}"/>
    <cellStyle name="Title 4 8 2 7" xfId="26772" xr:uid="{00000000-0005-0000-0000-0000E7690000}"/>
    <cellStyle name="Title 4 8 3" xfId="26773" xr:uid="{00000000-0005-0000-0000-0000E8690000}"/>
    <cellStyle name="Title 4 8 4" xfId="26774" xr:uid="{00000000-0005-0000-0000-0000E9690000}"/>
    <cellStyle name="Title 4 8 5" xfId="26775" xr:uid="{00000000-0005-0000-0000-0000EA690000}"/>
    <cellStyle name="Title 4 8 6" xfId="26776" xr:uid="{00000000-0005-0000-0000-0000EB690000}"/>
    <cellStyle name="Title 4 8 7" xfId="26777" xr:uid="{00000000-0005-0000-0000-0000EC690000}"/>
    <cellStyle name="Title 4 9" xfId="26778" xr:uid="{00000000-0005-0000-0000-0000ED690000}"/>
    <cellStyle name="Title 4 9 2" xfId="26779" xr:uid="{00000000-0005-0000-0000-0000EE690000}"/>
    <cellStyle name="Title 4 9 3" xfId="26780" xr:uid="{00000000-0005-0000-0000-0000EF690000}"/>
    <cellStyle name="Title 4 9 4" xfId="26781" xr:uid="{00000000-0005-0000-0000-0000F0690000}"/>
    <cellStyle name="Title 4 9 5" xfId="26782" xr:uid="{00000000-0005-0000-0000-0000F1690000}"/>
    <cellStyle name="Title 4 9 6" xfId="26783" xr:uid="{00000000-0005-0000-0000-0000F2690000}"/>
    <cellStyle name="Title 4 9 7" xfId="26784" xr:uid="{00000000-0005-0000-0000-0000F3690000}"/>
    <cellStyle name="Title 40" xfId="26785" xr:uid="{00000000-0005-0000-0000-0000F4690000}"/>
    <cellStyle name="Title 40 2" xfId="26786" xr:uid="{00000000-0005-0000-0000-0000F5690000}"/>
    <cellStyle name="Title 40 3" xfId="26787" xr:uid="{00000000-0005-0000-0000-0000F6690000}"/>
    <cellStyle name="Title 40 4" xfId="26788" xr:uid="{00000000-0005-0000-0000-0000F7690000}"/>
    <cellStyle name="Title 40 5" xfId="26789" xr:uid="{00000000-0005-0000-0000-0000F8690000}"/>
    <cellStyle name="Title 40 6" xfId="26790" xr:uid="{00000000-0005-0000-0000-0000F9690000}"/>
    <cellStyle name="Title 40 7" xfId="26791" xr:uid="{00000000-0005-0000-0000-0000FA690000}"/>
    <cellStyle name="Title 40 8" xfId="26792" xr:uid="{00000000-0005-0000-0000-0000FB690000}"/>
    <cellStyle name="Title 40 9" xfId="26793" xr:uid="{00000000-0005-0000-0000-0000FC690000}"/>
    <cellStyle name="Title 41" xfId="26794" xr:uid="{00000000-0005-0000-0000-0000FD690000}"/>
    <cellStyle name="Title 41 2" xfId="26795" xr:uid="{00000000-0005-0000-0000-0000FE690000}"/>
    <cellStyle name="Title 41 3" xfId="26796" xr:uid="{00000000-0005-0000-0000-0000FF690000}"/>
    <cellStyle name="Title 41 4" xfId="26797" xr:uid="{00000000-0005-0000-0000-0000006A0000}"/>
    <cellStyle name="Title 41 5" xfId="26798" xr:uid="{00000000-0005-0000-0000-0000016A0000}"/>
    <cellStyle name="Title 41 6" xfId="26799" xr:uid="{00000000-0005-0000-0000-0000026A0000}"/>
    <cellStyle name="Title 41 7" xfId="26800" xr:uid="{00000000-0005-0000-0000-0000036A0000}"/>
    <cellStyle name="Title 41 8" xfId="26801" xr:uid="{00000000-0005-0000-0000-0000046A0000}"/>
    <cellStyle name="Title 41 9" xfId="26802" xr:uid="{00000000-0005-0000-0000-0000056A0000}"/>
    <cellStyle name="Title 42" xfId="26803" xr:uid="{00000000-0005-0000-0000-0000066A0000}"/>
    <cellStyle name="Title 42 2" xfId="26804" xr:uid="{00000000-0005-0000-0000-0000076A0000}"/>
    <cellStyle name="Title 42 3" xfId="26805" xr:uid="{00000000-0005-0000-0000-0000086A0000}"/>
    <cellStyle name="Title 42 4" xfId="26806" xr:uid="{00000000-0005-0000-0000-0000096A0000}"/>
    <cellStyle name="Title 42 5" xfId="26807" xr:uid="{00000000-0005-0000-0000-00000A6A0000}"/>
    <cellStyle name="Title 42 6" xfId="26808" xr:uid="{00000000-0005-0000-0000-00000B6A0000}"/>
    <cellStyle name="Title 42 7" xfId="26809" xr:uid="{00000000-0005-0000-0000-00000C6A0000}"/>
    <cellStyle name="Title 42 8" xfId="26810" xr:uid="{00000000-0005-0000-0000-00000D6A0000}"/>
    <cellStyle name="Title 42 9" xfId="26811" xr:uid="{00000000-0005-0000-0000-00000E6A0000}"/>
    <cellStyle name="Title 43" xfId="26812" xr:uid="{00000000-0005-0000-0000-00000F6A0000}"/>
    <cellStyle name="Title 43 2" xfId="26813" xr:uid="{00000000-0005-0000-0000-0000106A0000}"/>
    <cellStyle name="Title 43 3" xfId="26814" xr:uid="{00000000-0005-0000-0000-0000116A0000}"/>
    <cellStyle name="Title 43 4" xfId="26815" xr:uid="{00000000-0005-0000-0000-0000126A0000}"/>
    <cellStyle name="Title 43 5" xfId="26816" xr:uid="{00000000-0005-0000-0000-0000136A0000}"/>
    <cellStyle name="Title 43 6" xfId="26817" xr:uid="{00000000-0005-0000-0000-0000146A0000}"/>
    <cellStyle name="Title 43 7" xfId="26818" xr:uid="{00000000-0005-0000-0000-0000156A0000}"/>
    <cellStyle name="Title 43 8" xfId="26819" xr:uid="{00000000-0005-0000-0000-0000166A0000}"/>
    <cellStyle name="Title 43 9" xfId="26820" xr:uid="{00000000-0005-0000-0000-0000176A0000}"/>
    <cellStyle name="Title 44" xfId="26821" xr:uid="{00000000-0005-0000-0000-0000186A0000}"/>
    <cellStyle name="Title 44 2" xfId="26822" xr:uid="{00000000-0005-0000-0000-0000196A0000}"/>
    <cellStyle name="Title 44 3" xfId="26823" xr:uid="{00000000-0005-0000-0000-00001A6A0000}"/>
    <cellStyle name="Title 44 4" xfId="26824" xr:uid="{00000000-0005-0000-0000-00001B6A0000}"/>
    <cellStyle name="Title 44 5" xfId="26825" xr:uid="{00000000-0005-0000-0000-00001C6A0000}"/>
    <cellStyle name="Title 44 6" xfId="26826" xr:uid="{00000000-0005-0000-0000-00001D6A0000}"/>
    <cellStyle name="Title 44 7" xfId="26827" xr:uid="{00000000-0005-0000-0000-00001E6A0000}"/>
    <cellStyle name="Title 44 8" xfId="26828" xr:uid="{00000000-0005-0000-0000-00001F6A0000}"/>
    <cellStyle name="Title 44 9" xfId="26829" xr:uid="{00000000-0005-0000-0000-0000206A0000}"/>
    <cellStyle name="Title 45" xfId="26830" xr:uid="{00000000-0005-0000-0000-0000216A0000}"/>
    <cellStyle name="Title 45 2" xfId="26831" xr:uid="{00000000-0005-0000-0000-0000226A0000}"/>
    <cellStyle name="Title 45 3" xfId="26832" xr:uid="{00000000-0005-0000-0000-0000236A0000}"/>
    <cellStyle name="Title 45 4" xfId="26833" xr:uid="{00000000-0005-0000-0000-0000246A0000}"/>
    <cellStyle name="Title 45 5" xfId="26834" xr:uid="{00000000-0005-0000-0000-0000256A0000}"/>
    <cellStyle name="Title 45 6" xfId="26835" xr:uid="{00000000-0005-0000-0000-0000266A0000}"/>
    <cellStyle name="Title 45 7" xfId="26836" xr:uid="{00000000-0005-0000-0000-0000276A0000}"/>
    <cellStyle name="Title 45 8" xfId="26837" xr:uid="{00000000-0005-0000-0000-0000286A0000}"/>
    <cellStyle name="Title 45 9" xfId="26838" xr:uid="{00000000-0005-0000-0000-0000296A0000}"/>
    <cellStyle name="Title 46" xfId="26839" xr:uid="{00000000-0005-0000-0000-00002A6A0000}"/>
    <cellStyle name="Title 46 2" xfId="26840" xr:uid="{00000000-0005-0000-0000-00002B6A0000}"/>
    <cellStyle name="Title 46 3" xfId="26841" xr:uid="{00000000-0005-0000-0000-00002C6A0000}"/>
    <cellStyle name="Title 46 4" xfId="26842" xr:uid="{00000000-0005-0000-0000-00002D6A0000}"/>
    <cellStyle name="Title 46 5" xfId="26843" xr:uid="{00000000-0005-0000-0000-00002E6A0000}"/>
    <cellStyle name="Title 46 6" xfId="26844" xr:uid="{00000000-0005-0000-0000-00002F6A0000}"/>
    <cellStyle name="Title 46 7" xfId="26845" xr:uid="{00000000-0005-0000-0000-0000306A0000}"/>
    <cellStyle name="Title 46 8" xfId="26846" xr:uid="{00000000-0005-0000-0000-0000316A0000}"/>
    <cellStyle name="Title 46 9" xfId="26847" xr:uid="{00000000-0005-0000-0000-0000326A0000}"/>
    <cellStyle name="Title 47" xfId="26848" xr:uid="{00000000-0005-0000-0000-0000336A0000}"/>
    <cellStyle name="Title 47 2" xfId="26849" xr:uid="{00000000-0005-0000-0000-0000346A0000}"/>
    <cellStyle name="Title 47 3" xfId="26850" xr:uid="{00000000-0005-0000-0000-0000356A0000}"/>
    <cellStyle name="Title 47 4" xfId="26851" xr:uid="{00000000-0005-0000-0000-0000366A0000}"/>
    <cellStyle name="Title 47 5" xfId="26852" xr:uid="{00000000-0005-0000-0000-0000376A0000}"/>
    <cellStyle name="Title 47 6" xfId="26853" xr:uid="{00000000-0005-0000-0000-0000386A0000}"/>
    <cellStyle name="Title 47 7" xfId="26854" xr:uid="{00000000-0005-0000-0000-0000396A0000}"/>
    <cellStyle name="Title 47 8" xfId="26855" xr:uid="{00000000-0005-0000-0000-00003A6A0000}"/>
    <cellStyle name="Title 47 9" xfId="26856" xr:uid="{00000000-0005-0000-0000-00003B6A0000}"/>
    <cellStyle name="Title 48" xfId="26857" xr:uid="{00000000-0005-0000-0000-00003C6A0000}"/>
    <cellStyle name="Title 48 2" xfId="26858" xr:uid="{00000000-0005-0000-0000-00003D6A0000}"/>
    <cellStyle name="Title 48 3" xfId="26859" xr:uid="{00000000-0005-0000-0000-00003E6A0000}"/>
    <cellStyle name="Title 48 4" xfId="26860" xr:uid="{00000000-0005-0000-0000-00003F6A0000}"/>
    <cellStyle name="Title 48 5" xfId="26861" xr:uid="{00000000-0005-0000-0000-0000406A0000}"/>
    <cellStyle name="Title 48 6" xfId="26862" xr:uid="{00000000-0005-0000-0000-0000416A0000}"/>
    <cellStyle name="Title 48 7" xfId="26863" xr:uid="{00000000-0005-0000-0000-0000426A0000}"/>
    <cellStyle name="Title 48 8" xfId="26864" xr:uid="{00000000-0005-0000-0000-0000436A0000}"/>
    <cellStyle name="Title 48 9" xfId="26865" xr:uid="{00000000-0005-0000-0000-0000446A0000}"/>
    <cellStyle name="Title 49" xfId="26866" xr:uid="{00000000-0005-0000-0000-0000456A0000}"/>
    <cellStyle name="Title 49 2" xfId="26867" xr:uid="{00000000-0005-0000-0000-0000466A0000}"/>
    <cellStyle name="Title 49 3" xfId="26868" xr:uid="{00000000-0005-0000-0000-0000476A0000}"/>
    <cellStyle name="Title 49 4" xfId="26869" xr:uid="{00000000-0005-0000-0000-0000486A0000}"/>
    <cellStyle name="Title 49 5" xfId="26870" xr:uid="{00000000-0005-0000-0000-0000496A0000}"/>
    <cellStyle name="Title 49 6" xfId="26871" xr:uid="{00000000-0005-0000-0000-00004A6A0000}"/>
    <cellStyle name="Title 49 7" xfId="26872" xr:uid="{00000000-0005-0000-0000-00004B6A0000}"/>
    <cellStyle name="Title 49 8" xfId="26873" xr:uid="{00000000-0005-0000-0000-00004C6A0000}"/>
    <cellStyle name="Title 49 9" xfId="26874" xr:uid="{00000000-0005-0000-0000-00004D6A0000}"/>
    <cellStyle name="Title 5" xfId="26875" xr:uid="{00000000-0005-0000-0000-00004E6A0000}"/>
    <cellStyle name="Title 5 10" xfId="26876" xr:uid="{00000000-0005-0000-0000-00004F6A0000}"/>
    <cellStyle name="Title 5 11" xfId="26877" xr:uid="{00000000-0005-0000-0000-0000506A0000}"/>
    <cellStyle name="Title 5 12" xfId="26878" xr:uid="{00000000-0005-0000-0000-0000516A0000}"/>
    <cellStyle name="Title 5 13" xfId="26879" xr:uid="{00000000-0005-0000-0000-0000526A0000}"/>
    <cellStyle name="Title 5 14" xfId="26880" xr:uid="{00000000-0005-0000-0000-0000536A0000}"/>
    <cellStyle name="Title 5 15" xfId="26881" xr:uid="{00000000-0005-0000-0000-0000546A0000}"/>
    <cellStyle name="Title 5 2" xfId="26882" xr:uid="{00000000-0005-0000-0000-0000556A0000}"/>
    <cellStyle name="Title 5 2 2" xfId="26883" xr:uid="{00000000-0005-0000-0000-0000566A0000}"/>
    <cellStyle name="Title 5 2 2 2" xfId="26884" xr:uid="{00000000-0005-0000-0000-0000576A0000}"/>
    <cellStyle name="Title 5 2 2 3" xfId="26885" xr:uid="{00000000-0005-0000-0000-0000586A0000}"/>
    <cellStyle name="Title 5 2 2 4" xfId="26886" xr:uid="{00000000-0005-0000-0000-0000596A0000}"/>
    <cellStyle name="Title 5 2 2 5" xfId="26887" xr:uid="{00000000-0005-0000-0000-00005A6A0000}"/>
    <cellStyle name="Title 5 2 2 6" xfId="26888" xr:uid="{00000000-0005-0000-0000-00005B6A0000}"/>
    <cellStyle name="Title 5 2 2 7" xfId="26889" xr:uid="{00000000-0005-0000-0000-00005C6A0000}"/>
    <cellStyle name="Title 5 2 3" xfId="26890" xr:uid="{00000000-0005-0000-0000-00005D6A0000}"/>
    <cellStyle name="Title 5 2 4" xfId="26891" xr:uid="{00000000-0005-0000-0000-00005E6A0000}"/>
    <cellStyle name="Title 5 2 5" xfId="26892" xr:uid="{00000000-0005-0000-0000-00005F6A0000}"/>
    <cellStyle name="Title 5 2 6" xfId="26893" xr:uid="{00000000-0005-0000-0000-0000606A0000}"/>
    <cellStyle name="Title 5 2 7" xfId="26894" xr:uid="{00000000-0005-0000-0000-0000616A0000}"/>
    <cellStyle name="Title 5 3" xfId="26895" xr:uid="{00000000-0005-0000-0000-0000626A0000}"/>
    <cellStyle name="Title 5 3 2" xfId="26896" xr:uid="{00000000-0005-0000-0000-0000636A0000}"/>
    <cellStyle name="Title 5 3 2 2" xfId="26897" xr:uid="{00000000-0005-0000-0000-0000646A0000}"/>
    <cellStyle name="Title 5 3 2 3" xfId="26898" xr:uid="{00000000-0005-0000-0000-0000656A0000}"/>
    <cellStyle name="Title 5 3 2 4" xfId="26899" xr:uid="{00000000-0005-0000-0000-0000666A0000}"/>
    <cellStyle name="Title 5 3 2 5" xfId="26900" xr:uid="{00000000-0005-0000-0000-0000676A0000}"/>
    <cellStyle name="Title 5 3 2 6" xfId="26901" xr:uid="{00000000-0005-0000-0000-0000686A0000}"/>
    <cellStyle name="Title 5 3 2 7" xfId="26902" xr:uid="{00000000-0005-0000-0000-0000696A0000}"/>
    <cellStyle name="Title 5 3 3" xfId="26903" xr:uid="{00000000-0005-0000-0000-00006A6A0000}"/>
    <cellStyle name="Title 5 3 4" xfId="26904" xr:uid="{00000000-0005-0000-0000-00006B6A0000}"/>
    <cellStyle name="Title 5 3 5" xfId="26905" xr:uid="{00000000-0005-0000-0000-00006C6A0000}"/>
    <cellStyle name="Title 5 3 6" xfId="26906" xr:uid="{00000000-0005-0000-0000-00006D6A0000}"/>
    <cellStyle name="Title 5 3 7" xfId="26907" xr:uid="{00000000-0005-0000-0000-00006E6A0000}"/>
    <cellStyle name="Title 5 4" xfId="26908" xr:uid="{00000000-0005-0000-0000-00006F6A0000}"/>
    <cellStyle name="Title 5 4 2" xfId="26909" xr:uid="{00000000-0005-0000-0000-0000706A0000}"/>
    <cellStyle name="Title 5 4 2 2" xfId="26910" xr:uid="{00000000-0005-0000-0000-0000716A0000}"/>
    <cellStyle name="Title 5 4 2 3" xfId="26911" xr:uid="{00000000-0005-0000-0000-0000726A0000}"/>
    <cellStyle name="Title 5 4 2 4" xfId="26912" xr:uid="{00000000-0005-0000-0000-0000736A0000}"/>
    <cellStyle name="Title 5 4 2 5" xfId="26913" xr:uid="{00000000-0005-0000-0000-0000746A0000}"/>
    <cellStyle name="Title 5 4 2 6" xfId="26914" xr:uid="{00000000-0005-0000-0000-0000756A0000}"/>
    <cellStyle name="Title 5 4 2 7" xfId="26915" xr:uid="{00000000-0005-0000-0000-0000766A0000}"/>
    <cellStyle name="Title 5 4 3" xfId="26916" xr:uid="{00000000-0005-0000-0000-0000776A0000}"/>
    <cellStyle name="Title 5 4 4" xfId="26917" xr:uid="{00000000-0005-0000-0000-0000786A0000}"/>
    <cellStyle name="Title 5 4 5" xfId="26918" xr:uid="{00000000-0005-0000-0000-0000796A0000}"/>
    <cellStyle name="Title 5 4 6" xfId="26919" xr:uid="{00000000-0005-0000-0000-00007A6A0000}"/>
    <cellStyle name="Title 5 4 7" xfId="26920" xr:uid="{00000000-0005-0000-0000-00007B6A0000}"/>
    <cellStyle name="Title 5 5" xfId="26921" xr:uid="{00000000-0005-0000-0000-00007C6A0000}"/>
    <cellStyle name="Title 5 5 2" xfId="26922" xr:uid="{00000000-0005-0000-0000-00007D6A0000}"/>
    <cellStyle name="Title 5 5 2 2" xfId="26923" xr:uid="{00000000-0005-0000-0000-00007E6A0000}"/>
    <cellStyle name="Title 5 5 2 3" xfId="26924" xr:uid="{00000000-0005-0000-0000-00007F6A0000}"/>
    <cellStyle name="Title 5 5 2 4" xfId="26925" xr:uid="{00000000-0005-0000-0000-0000806A0000}"/>
    <cellStyle name="Title 5 5 2 5" xfId="26926" xr:uid="{00000000-0005-0000-0000-0000816A0000}"/>
    <cellStyle name="Title 5 5 2 6" xfId="26927" xr:uid="{00000000-0005-0000-0000-0000826A0000}"/>
    <cellStyle name="Title 5 5 2 7" xfId="26928" xr:uid="{00000000-0005-0000-0000-0000836A0000}"/>
    <cellStyle name="Title 5 5 3" xfId="26929" xr:uid="{00000000-0005-0000-0000-0000846A0000}"/>
    <cellStyle name="Title 5 5 4" xfId="26930" xr:uid="{00000000-0005-0000-0000-0000856A0000}"/>
    <cellStyle name="Title 5 5 5" xfId="26931" xr:uid="{00000000-0005-0000-0000-0000866A0000}"/>
    <cellStyle name="Title 5 5 6" xfId="26932" xr:uid="{00000000-0005-0000-0000-0000876A0000}"/>
    <cellStyle name="Title 5 5 7" xfId="26933" xr:uid="{00000000-0005-0000-0000-0000886A0000}"/>
    <cellStyle name="Title 5 6" xfId="26934" xr:uid="{00000000-0005-0000-0000-0000896A0000}"/>
    <cellStyle name="Title 5 6 2" xfId="26935" xr:uid="{00000000-0005-0000-0000-00008A6A0000}"/>
    <cellStyle name="Title 5 6 2 2" xfId="26936" xr:uid="{00000000-0005-0000-0000-00008B6A0000}"/>
    <cellStyle name="Title 5 6 2 3" xfId="26937" xr:uid="{00000000-0005-0000-0000-00008C6A0000}"/>
    <cellStyle name="Title 5 6 2 4" xfId="26938" xr:uid="{00000000-0005-0000-0000-00008D6A0000}"/>
    <cellStyle name="Title 5 6 2 5" xfId="26939" xr:uid="{00000000-0005-0000-0000-00008E6A0000}"/>
    <cellStyle name="Title 5 6 2 6" xfId="26940" xr:uid="{00000000-0005-0000-0000-00008F6A0000}"/>
    <cellStyle name="Title 5 6 2 7" xfId="26941" xr:uid="{00000000-0005-0000-0000-0000906A0000}"/>
    <cellStyle name="Title 5 6 3" xfId="26942" xr:uid="{00000000-0005-0000-0000-0000916A0000}"/>
    <cellStyle name="Title 5 6 4" xfId="26943" xr:uid="{00000000-0005-0000-0000-0000926A0000}"/>
    <cellStyle name="Title 5 6 5" xfId="26944" xr:uid="{00000000-0005-0000-0000-0000936A0000}"/>
    <cellStyle name="Title 5 6 6" xfId="26945" xr:uid="{00000000-0005-0000-0000-0000946A0000}"/>
    <cellStyle name="Title 5 6 7" xfId="26946" xr:uid="{00000000-0005-0000-0000-0000956A0000}"/>
    <cellStyle name="Title 5 7" xfId="26947" xr:uid="{00000000-0005-0000-0000-0000966A0000}"/>
    <cellStyle name="Title 5 7 2" xfId="26948" xr:uid="{00000000-0005-0000-0000-0000976A0000}"/>
    <cellStyle name="Title 5 7 2 2" xfId="26949" xr:uid="{00000000-0005-0000-0000-0000986A0000}"/>
    <cellStyle name="Title 5 7 2 3" xfId="26950" xr:uid="{00000000-0005-0000-0000-0000996A0000}"/>
    <cellStyle name="Title 5 7 2 4" xfId="26951" xr:uid="{00000000-0005-0000-0000-00009A6A0000}"/>
    <cellStyle name="Title 5 7 2 5" xfId="26952" xr:uid="{00000000-0005-0000-0000-00009B6A0000}"/>
    <cellStyle name="Title 5 7 2 6" xfId="26953" xr:uid="{00000000-0005-0000-0000-00009C6A0000}"/>
    <cellStyle name="Title 5 7 2 7" xfId="26954" xr:uid="{00000000-0005-0000-0000-00009D6A0000}"/>
    <cellStyle name="Title 5 7 3" xfId="26955" xr:uid="{00000000-0005-0000-0000-00009E6A0000}"/>
    <cellStyle name="Title 5 7 4" xfId="26956" xr:uid="{00000000-0005-0000-0000-00009F6A0000}"/>
    <cellStyle name="Title 5 7 5" xfId="26957" xr:uid="{00000000-0005-0000-0000-0000A06A0000}"/>
    <cellStyle name="Title 5 7 6" xfId="26958" xr:uid="{00000000-0005-0000-0000-0000A16A0000}"/>
    <cellStyle name="Title 5 7 7" xfId="26959" xr:uid="{00000000-0005-0000-0000-0000A26A0000}"/>
    <cellStyle name="Title 5 8" xfId="26960" xr:uid="{00000000-0005-0000-0000-0000A36A0000}"/>
    <cellStyle name="Title 5 8 2" xfId="26961" xr:uid="{00000000-0005-0000-0000-0000A46A0000}"/>
    <cellStyle name="Title 5 8 3" xfId="26962" xr:uid="{00000000-0005-0000-0000-0000A56A0000}"/>
    <cellStyle name="Title 5 8 4" xfId="26963" xr:uid="{00000000-0005-0000-0000-0000A66A0000}"/>
    <cellStyle name="Title 5 8 5" xfId="26964" xr:uid="{00000000-0005-0000-0000-0000A76A0000}"/>
    <cellStyle name="Title 5 8 6" xfId="26965" xr:uid="{00000000-0005-0000-0000-0000A86A0000}"/>
    <cellStyle name="Title 5 8 7" xfId="26966" xr:uid="{00000000-0005-0000-0000-0000A96A0000}"/>
    <cellStyle name="Title 5 9" xfId="26967" xr:uid="{00000000-0005-0000-0000-0000AA6A0000}"/>
    <cellStyle name="Title 50" xfId="26968" xr:uid="{00000000-0005-0000-0000-0000AB6A0000}"/>
    <cellStyle name="Title 50 2" xfId="26969" xr:uid="{00000000-0005-0000-0000-0000AC6A0000}"/>
    <cellStyle name="Title 50 3" xfId="26970" xr:uid="{00000000-0005-0000-0000-0000AD6A0000}"/>
    <cellStyle name="Title 50 4" xfId="26971" xr:uid="{00000000-0005-0000-0000-0000AE6A0000}"/>
    <cellStyle name="Title 50 5" xfId="26972" xr:uid="{00000000-0005-0000-0000-0000AF6A0000}"/>
    <cellStyle name="Title 50 6" xfId="26973" xr:uid="{00000000-0005-0000-0000-0000B06A0000}"/>
    <cellStyle name="Title 50 7" xfId="26974" xr:uid="{00000000-0005-0000-0000-0000B16A0000}"/>
    <cellStyle name="Title 50 8" xfId="26975" xr:uid="{00000000-0005-0000-0000-0000B26A0000}"/>
    <cellStyle name="Title 50 9" xfId="26976" xr:uid="{00000000-0005-0000-0000-0000B36A0000}"/>
    <cellStyle name="Title 51" xfId="26977" xr:uid="{00000000-0005-0000-0000-0000B46A0000}"/>
    <cellStyle name="Title 51 2" xfId="26978" xr:uid="{00000000-0005-0000-0000-0000B56A0000}"/>
    <cellStyle name="Title 51 3" xfId="26979" xr:uid="{00000000-0005-0000-0000-0000B66A0000}"/>
    <cellStyle name="Title 51 4" xfId="26980" xr:uid="{00000000-0005-0000-0000-0000B76A0000}"/>
    <cellStyle name="Title 51 5" xfId="26981" xr:uid="{00000000-0005-0000-0000-0000B86A0000}"/>
    <cellStyle name="Title 51 6" xfId="26982" xr:uid="{00000000-0005-0000-0000-0000B96A0000}"/>
    <cellStyle name="Title 51 7" xfId="26983" xr:uid="{00000000-0005-0000-0000-0000BA6A0000}"/>
    <cellStyle name="Title 51 8" xfId="26984" xr:uid="{00000000-0005-0000-0000-0000BB6A0000}"/>
    <cellStyle name="Title 51 9" xfId="26985" xr:uid="{00000000-0005-0000-0000-0000BC6A0000}"/>
    <cellStyle name="Title 52" xfId="26986" xr:uid="{00000000-0005-0000-0000-0000BD6A0000}"/>
    <cellStyle name="Title 52 2" xfId="26987" xr:uid="{00000000-0005-0000-0000-0000BE6A0000}"/>
    <cellStyle name="Title 52 3" xfId="26988" xr:uid="{00000000-0005-0000-0000-0000BF6A0000}"/>
    <cellStyle name="Title 52 4" xfId="26989" xr:uid="{00000000-0005-0000-0000-0000C06A0000}"/>
    <cellStyle name="Title 52 5" xfId="26990" xr:uid="{00000000-0005-0000-0000-0000C16A0000}"/>
    <cellStyle name="Title 52 6" xfId="26991" xr:uid="{00000000-0005-0000-0000-0000C26A0000}"/>
    <cellStyle name="Title 52 7" xfId="26992" xr:uid="{00000000-0005-0000-0000-0000C36A0000}"/>
    <cellStyle name="Title 52 8" xfId="26993" xr:uid="{00000000-0005-0000-0000-0000C46A0000}"/>
    <cellStyle name="Title 52 9" xfId="26994" xr:uid="{00000000-0005-0000-0000-0000C56A0000}"/>
    <cellStyle name="Title 53" xfId="26995" xr:uid="{00000000-0005-0000-0000-0000C66A0000}"/>
    <cellStyle name="Title 53 2" xfId="26996" xr:uid="{00000000-0005-0000-0000-0000C76A0000}"/>
    <cellStyle name="Title 53 3" xfId="26997" xr:uid="{00000000-0005-0000-0000-0000C86A0000}"/>
    <cellStyle name="Title 53 4" xfId="26998" xr:uid="{00000000-0005-0000-0000-0000C96A0000}"/>
    <cellStyle name="Title 53 5" xfId="26999" xr:uid="{00000000-0005-0000-0000-0000CA6A0000}"/>
    <cellStyle name="Title 53 6" xfId="27000" xr:uid="{00000000-0005-0000-0000-0000CB6A0000}"/>
    <cellStyle name="Title 53 7" xfId="27001" xr:uid="{00000000-0005-0000-0000-0000CC6A0000}"/>
    <cellStyle name="Title 53 8" xfId="27002" xr:uid="{00000000-0005-0000-0000-0000CD6A0000}"/>
    <cellStyle name="Title 53 9" xfId="27003" xr:uid="{00000000-0005-0000-0000-0000CE6A0000}"/>
    <cellStyle name="Title 54" xfId="27004" xr:uid="{00000000-0005-0000-0000-0000CF6A0000}"/>
    <cellStyle name="Title 54 2" xfId="27005" xr:uid="{00000000-0005-0000-0000-0000D06A0000}"/>
    <cellStyle name="Title 54 3" xfId="27006" xr:uid="{00000000-0005-0000-0000-0000D16A0000}"/>
    <cellStyle name="Title 54 4" xfId="27007" xr:uid="{00000000-0005-0000-0000-0000D26A0000}"/>
    <cellStyle name="Title 54 5" xfId="27008" xr:uid="{00000000-0005-0000-0000-0000D36A0000}"/>
    <cellStyle name="Title 54 6" xfId="27009" xr:uid="{00000000-0005-0000-0000-0000D46A0000}"/>
    <cellStyle name="Title 54 7" xfId="27010" xr:uid="{00000000-0005-0000-0000-0000D56A0000}"/>
    <cellStyle name="Title 54 8" xfId="27011" xr:uid="{00000000-0005-0000-0000-0000D66A0000}"/>
    <cellStyle name="Title 54 9" xfId="27012" xr:uid="{00000000-0005-0000-0000-0000D76A0000}"/>
    <cellStyle name="Title 55" xfId="27013" xr:uid="{00000000-0005-0000-0000-0000D86A0000}"/>
    <cellStyle name="Title 55 2" xfId="27014" xr:uid="{00000000-0005-0000-0000-0000D96A0000}"/>
    <cellStyle name="Title 55 3" xfId="27015" xr:uid="{00000000-0005-0000-0000-0000DA6A0000}"/>
    <cellStyle name="Title 55 4" xfId="27016" xr:uid="{00000000-0005-0000-0000-0000DB6A0000}"/>
    <cellStyle name="Title 55 5" xfId="27017" xr:uid="{00000000-0005-0000-0000-0000DC6A0000}"/>
    <cellStyle name="Title 55 6" xfId="27018" xr:uid="{00000000-0005-0000-0000-0000DD6A0000}"/>
    <cellStyle name="Title 55 7" xfId="27019" xr:uid="{00000000-0005-0000-0000-0000DE6A0000}"/>
    <cellStyle name="Title 55 8" xfId="27020" xr:uid="{00000000-0005-0000-0000-0000DF6A0000}"/>
    <cellStyle name="Title 55 9" xfId="27021" xr:uid="{00000000-0005-0000-0000-0000E06A0000}"/>
    <cellStyle name="Title 56" xfId="27022" xr:uid="{00000000-0005-0000-0000-0000E16A0000}"/>
    <cellStyle name="Title 56 2" xfId="27023" xr:uid="{00000000-0005-0000-0000-0000E26A0000}"/>
    <cellStyle name="Title 56 3" xfId="27024" xr:uid="{00000000-0005-0000-0000-0000E36A0000}"/>
    <cellStyle name="Title 56 4" xfId="27025" xr:uid="{00000000-0005-0000-0000-0000E46A0000}"/>
    <cellStyle name="Title 56 5" xfId="27026" xr:uid="{00000000-0005-0000-0000-0000E56A0000}"/>
    <cellStyle name="Title 56 6" xfId="27027" xr:uid="{00000000-0005-0000-0000-0000E66A0000}"/>
    <cellStyle name="Title 56 7" xfId="27028" xr:uid="{00000000-0005-0000-0000-0000E76A0000}"/>
    <cellStyle name="Title 56 8" xfId="27029" xr:uid="{00000000-0005-0000-0000-0000E86A0000}"/>
    <cellStyle name="Title 56 9" xfId="27030" xr:uid="{00000000-0005-0000-0000-0000E96A0000}"/>
    <cellStyle name="Title 57" xfId="27031" xr:uid="{00000000-0005-0000-0000-0000EA6A0000}"/>
    <cellStyle name="Title 57 2" xfId="27032" xr:uid="{00000000-0005-0000-0000-0000EB6A0000}"/>
    <cellStyle name="Title 57 3" xfId="27033" xr:uid="{00000000-0005-0000-0000-0000EC6A0000}"/>
    <cellStyle name="Title 57 4" xfId="27034" xr:uid="{00000000-0005-0000-0000-0000ED6A0000}"/>
    <cellStyle name="Title 57 5" xfId="27035" xr:uid="{00000000-0005-0000-0000-0000EE6A0000}"/>
    <cellStyle name="Title 57 6" xfId="27036" xr:uid="{00000000-0005-0000-0000-0000EF6A0000}"/>
    <cellStyle name="Title 57 7" xfId="27037" xr:uid="{00000000-0005-0000-0000-0000F06A0000}"/>
    <cellStyle name="Title 57 8" xfId="27038" xr:uid="{00000000-0005-0000-0000-0000F16A0000}"/>
    <cellStyle name="Title 57 9" xfId="27039" xr:uid="{00000000-0005-0000-0000-0000F26A0000}"/>
    <cellStyle name="Title 58" xfId="27040" xr:uid="{00000000-0005-0000-0000-0000F36A0000}"/>
    <cellStyle name="Title 58 2" xfId="27041" xr:uid="{00000000-0005-0000-0000-0000F46A0000}"/>
    <cellStyle name="Title 58 3" xfId="27042" xr:uid="{00000000-0005-0000-0000-0000F56A0000}"/>
    <cellStyle name="Title 58 4" xfId="27043" xr:uid="{00000000-0005-0000-0000-0000F66A0000}"/>
    <cellStyle name="Title 58 5" xfId="27044" xr:uid="{00000000-0005-0000-0000-0000F76A0000}"/>
    <cellStyle name="Title 58 6" xfId="27045" xr:uid="{00000000-0005-0000-0000-0000F86A0000}"/>
    <cellStyle name="Title 58 7" xfId="27046" xr:uid="{00000000-0005-0000-0000-0000F96A0000}"/>
    <cellStyle name="Title 58 8" xfId="27047" xr:uid="{00000000-0005-0000-0000-0000FA6A0000}"/>
    <cellStyle name="Title 58 9" xfId="27048" xr:uid="{00000000-0005-0000-0000-0000FB6A0000}"/>
    <cellStyle name="Title 59" xfId="27049" xr:uid="{00000000-0005-0000-0000-0000FC6A0000}"/>
    <cellStyle name="Title 59 2" xfId="27050" xr:uid="{00000000-0005-0000-0000-0000FD6A0000}"/>
    <cellStyle name="Title 59 3" xfId="27051" xr:uid="{00000000-0005-0000-0000-0000FE6A0000}"/>
    <cellStyle name="Title 59 4" xfId="27052" xr:uid="{00000000-0005-0000-0000-0000FF6A0000}"/>
    <cellStyle name="Title 59 5" xfId="27053" xr:uid="{00000000-0005-0000-0000-0000006B0000}"/>
    <cellStyle name="Title 59 6" xfId="27054" xr:uid="{00000000-0005-0000-0000-0000016B0000}"/>
    <cellStyle name="Title 59 7" xfId="27055" xr:uid="{00000000-0005-0000-0000-0000026B0000}"/>
    <cellStyle name="Title 59 8" xfId="27056" xr:uid="{00000000-0005-0000-0000-0000036B0000}"/>
    <cellStyle name="Title 59 9" xfId="27057" xr:uid="{00000000-0005-0000-0000-0000046B0000}"/>
    <cellStyle name="Title 6" xfId="27058" xr:uid="{00000000-0005-0000-0000-0000056B0000}"/>
    <cellStyle name="Title 6 10" xfId="27059" xr:uid="{00000000-0005-0000-0000-0000066B0000}"/>
    <cellStyle name="Title 6 11" xfId="27060" xr:uid="{00000000-0005-0000-0000-0000076B0000}"/>
    <cellStyle name="Title 6 12" xfId="27061" xr:uid="{00000000-0005-0000-0000-0000086B0000}"/>
    <cellStyle name="Title 6 13" xfId="27062" xr:uid="{00000000-0005-0000-0000-0000096B0000}"/>
    <cellStyle name="Title 6 14" xfId="27063" xr:uid="{00000000-0005-0000-0000-00000A6B0000}"/>
    <cellStyle name="Title 6 15" xfId="27064" xr:uid="{00000000-0005-0000-0000-00000B6B0000}"/>
    <cellStyle name="Title 6 2" xfId="27065" xr:uid="{00000000-0005-0000-0000-00000C6B0000}"/>
    <cellStyle name="Title 6 2 2" xfId="27066" xr:uid="{00000000-0005-0000-0000-00000D6B0000}"/>
    <cellStyle name="Title 6 2 2 2" xfId="27067" xr:uid="{00000000-0005-0000-0000-00000E6B0000}"/>
    <cellStyle name="Title 6 2 2 3" xfId="27068" xr:uid="{00000000-0005-0000-0000-00000F6B0000}"/>
    <cellStyle name="Title 6 2 2 4" xfId="27069" xr:uid="{00000000-0005-0000-0000-0000106B0000}"/>
    <cellStyle name="Title 6 2 2 5" xfId="27070" xr:uid="{00000000-0005-0000-0000-0000116B0000}"/>
    <cellStyle name="Title 6 2 2 6" xfId="27071" xr:uid="{00000000-0005-0000-0000-0000126B0000}"/>
    <cellStyle name="Title 6 2 2 7" xfId="27072" xr:uid="{00000000-0005-0000-0000-0000136B0000}"/>
    <cellStyle name="Title 6 2 3" xfId="27073" xr:uid="{00000000-0005-0000-0000-0000146B0000}"/>
    <cellStyle name="Title 6 2 4" xfId="27074" xr:uid="{00000000-0005-0000-0000-0000156B0000}"/>
    <cellStyle name="Title 6 2 5" xfId="27075" xr:uid="{00000000-0005-0000-0000-0000166B0000}"/>
    <cellStyle name="Title 6 2 6" xfId="27076" xr:uid="{00000000-0005-0000-0000-0000176B0000}"/>
    <cellStyle name="Title 6 2 7" xfId="27077" xr:uid="{00000000-0005-0000-0000-0000186B0000}"/>
    <cellStyle name="Title 6 3" xfId="27078" xr:uid="{00000000-0005-0000-0000-0000196B0000}"/>
    <cellStyle name="Title 6 3 2" xfId="27079" xr:uid="{00000000-0005-0000-0000-00001A6B0000}"/>
    <cellStyle name="Title 6 3 2 2" xfId="27080" xr:uid="{00000000-0005-0000-0000-00001B6B0000}"/>
    <cellStyle name="Title 6 3 2 3" xfId="27081" xr:uid="{00000000-0005-0000-0000-00001C6B0000}"/>
    <cellStyle name="Title 6 3 2 4" xfId="27082" xr:uid="{00000000-0005-0000-0000-00001D6B0000}"/>
    <cellStyle name="Title 6 3 2 5" xfId="27083" xr:uid="{00000000-0005-0000-0000-00001E6B0000}"/>
    <cellStyle name="Title 6 3 2 6" xfId="27084" xr:uid="{00000000-0005-0000-0000-00001F6B0000}"/>
    <cellStyle name="Title 6 3 2 7" xfId="27085" xr:uid="{00000000-0005-0000-0000-0000206B0000}"/>
    <cellStyle name="Title 6 3 3" xfId="27086" xr:uid="{00000000-0005-0000-0000-0000216B0000}"/>
    <cellStyle name="Title 6 3 4" xfId="27087" xr:uid="{00000000-0005-0000-0000-0000226B0000}"/>
    <cellStyle name="Title 6 3 5" xfId="27088" xr:uid="{00000000-0005-0000-0000-0000236B0000}"/>
    <cellStyle name="Title 6 3 6" xfId="27089" xr:uid="{00000000-0005-0000-0000-0000246B0000}"/>
    <cellStyle name="Title 6 3 7" xfId="27090" xr:uid="{00000000-0005-0000-0000-0000256B0000}"/>
    <cellStyle name="Title 6 4" xfId="27091" xr:uid="{00000000-0005-0000-0000-0000266B0000}"/>
    <cellStyle name="Title 6 4 2" xfId="27092" xr:uid="{00000000-0005-0000-0000-0000276B0000}"/>
    <cellStyle name="Title 6 4 2 2" xfId="27093" xr:uid="{00000000-0005-0000-0000-0000286B0000}"/>
    <cellStyle name="Title 6 4 2 3" xfId="27094" xr:uid="{00000000-0005-0000-0000-0000296B0000}"/>
    <cellStyle name="Title 6 4 2 4" xfId="27095" xr:uid="{00000000-0005-0000-0000-00002A6B0000}"/>
    <cellStyle name="Title 6 4 2 5" xfId="27096" xr:uid="{00000000-0005-0000-0000-00002B6B0000}"/>
    <cellStyle name="Title 6 4 2 6" xfId="27097" xr:uid="{00000000-0005-0000-0000-00002C6B0000}"/>
    <cellStyle name="Title 6 4 2 7" xfId="27098" xr:uid="{00000000-0005-0000-0000-00002D6B0000}"/>
    <cellStyle name="Title 6 4 3" xfId="27099" xr:uid="{00000000-0005-0000-0000-00002E6B0000}"/>
    <cellStyle name="Title 6 4 4" xfId="27100" xr:uid="{00000000-0005-0000-0000-00002F6B0000}"/>
    <cellStyle name="Title 6 4 5" xfId="27101" xr:uid="{00000000-0005-0000-0000-0000306B0000}"/>
    <cellStyle name="Title 6 4 6" xfId="27102" xr:uid="{00000000-0005-0000-0000-0000316B0000}"/>
    <cellStyle name="Title 6 4 7" xfId="27103" xr:uid="{00000000-0005-0000-0000-0000326B0000}"/>
    <cellStyle name="Title 6 5" xfId="27104" xr:uid="{00000000-0005-0000-0000-0000336B0000}"/>
    <cellStyle name="Title 6 5 2" xfId="27105" xr:uid="{00000000-0005-0000-0000-0000346B0000}"/>
    <cellStyle name="Title 6 5 2 2" xfId="27106" xr:uid="{00000000-0005-0000-0000-0000356B0000}"/>
    <cellStyle name="Title 6 5 2 3" xfId="27107" xr:uid="{00000000-0005-0000-0000-0000366B0000}"/>
    <cellStyle name="Title 6 5 2 4" xfId="27108" xr:uid="{00000000-0005-0000-0000-0000376B0000}"/>
    <cellStyle name="Title 6 5 2 5" xfId="27109" xr:uid="{00000000-0005-0000-0000-0000386B0000}"/>
    <cellStyle name="Title 6 5 2 6" xfId="27110" xr:uid="{00000000-0005-0000-0000-0000396B0000}"/>
    <cellStyle name="Title 6 5 2 7" xfId="27111" xr:uid="{00000000-0005-0000-0000-00003A6B0000}"/>
    <cellStyle name="Title 6 5 3" xfId="27112" xr:uid="{00000000-0005-0000-0000-00003B6B0000}"/>
    <cellStyle name="Title 6 5 4" xfId="27113" xr:uid="{00000000-0005-0000-0000-00003C6B0000}"/>
    <cellStyle name="Title 6 5 5" xfId="27114" xr:uid="{00000000-0005-0000-0000-00003D6B0000}"/>
    <cellStyle name="Title 6 5 6" xfId="27115" xr:uid="{00000000-0005-0000-0000-00003E6B0000}"/>
    <cellStyle name="Title 6 5 7" xfId="27116" xr:uid="{00000000-0005-0000-0000-00003F6B0000}"/>
    <cellStyle name="Title 6 6" xfId="27117" xr:uid="{00000000-0005-0000-0000-0000406B0000}"/>
    <cellStyle name="Title 6 6 2" xfId="27118" xr:uid="{00000000-0005-0000-0000-0000416B0000}"/>
    <cellStyle name="Title 6 6 2 2" xfId="27119" xr:uid="{00000000-0005-0000-0000-0000426B0000}"/>
    <cellStyle name="Title 6 6 2 3" xfId="27120" xr:uid="{00000000-0005-0000-0000-0000436B0000}"/>
    <cellStyle name="Title 6 6 2 4" xfId="27121" xr:uid="{00000000-0005-0000-0000-0000446B0000}"/>
    <cellStyle name="Title 6 6 2 5" xfId="27122" xr:uid="{00000000-0005-0000-0000-0000456B0000}"/>
    <cellStyle name="Title 6 6 2 6" xfId="27123" xr:uid="{00000000-0005-0000-0000-0000466B0000}"/>
    <cellStyle name="Title 6 6 2 7" xfId="27124" xr:uid="{00000000-0005-0000-0000-0000476B0000}"/>
    <cellStyle name="Title 6 6 3" xfId="27125" xr:uid="{00000000-0005-0000-0000-0000486B0000}"/>
    <cellStyle name="Title 6 6 4" xfId="27126" xr:uid="{00000000-0005-0000-0000-0000496B0000}"/>
    <cellStyle name="Title 6 6 5" xfId="27127" xr:uid="{00000000-0005-0000-0000-00004A6B0000}"/>
    <cellStyle name="Title 6 6 6" xfId="27128" xr:uid="{00000000-0005-0000-0000-00004B6B0000}"/>
    <cellStyle name="Title 6 6 7" xfId="27129" xr:uid="{00000000-0005-0000-0000-00004C6B0000}"/>
    <cellStyle name="Title 6 7" xfId="27130" xr:uid="{00000000-0005-0000-0000-00004D6B0000}"/>
    <cellStyle name="Title 6 7 2" xfId="27131" xr:uid="{00000000-0005-0000-0000-00004E6B0000}"/>
    <cellStyle name="Title 6 7 2 2" xfId="27132" xr:uid="{00000000-0005-0000-0000-00004F6B0000}"/>
    <cellStyle name="Title 6 7 2 3" xfId="27133" xr:uid="{00000000-0005-0000-0000-0000506B0000}"/>
    <cellStyle name="Title 6 7 2 4" xfId="27134" xr:uid="{00000000-0005-0000-0000-0000516B0000}"/>
    <cellStyle name="Title 6 7 2 5" xfId="27135" xr:uid="{00000000-0005-0000-0000-0000526B0000}"/>
    <cellStyle name="Title 6 7 2 6" xfId="27136" xr:uid="{00000000-0005-0000-0000-0000536B0000}"/>
    <cellStyle name="Title 6 7 2 7" xfId="27137" xr:uid="{00000000-0005-0000-0000-0000546B0000}"/>
    <cellStyle name="Title 6 7 3" xfId="27138" xr:uid="{00000000-0005-0000-0000-0000556B0000}"/>
    <cellStyle name="Title 6 7 4" xfId="27139" xr:uid="{00000000-0005-0000-0000-0000566B0000}"/>
    <cellStyle name="Title 6 7 5" xfId="27140" xr:uid="{00000000-0005-0000-0000-0000576B0000}"/>
    <cellStyle name="Title 6 7 6" xfId="27141" xr:uid="{00000000-0005-0000-0000-0000586B0000}"/>
    <cellStyle name="Title 6 7 7" xfId="27142" xr:uid="{00000000-0005-0000-0000-0000596B0000}"/>
    <cellStyle name="Title 6 8" xfId="27143" xr:uid="{00000000-0005-0000-0000-00005A6B0000}"/>
    <cellStyle name="Title 6 8 2" xfId="27144" xr:uid="{00000000-0005-0000-0000-00005B6B0000}"/>
    <cellStyle name="Title 6 8 3" xfId="27145" xr:uid="{00000000-0005-0000-0000-00005C6B0000}"/>
    <cellStyle name="Title 6 8 4" xfId="27146" xr:uid="{00000000-0005-0000-0000-00005D6B0000}"/>
    <cellStyle name="Title 6 8 5" xfId="27147" xr:uid="{00000000-0005-0000-0000-00005E6B0000}"/>
    <cellStyle name="Title 6 8 6" xfId="27148" xr:uid="{00000000-0005-0000-0000-00005F6B0000}"/>
    <cellStyle name="Title 6 8 7" xfId="27149" xr:uid="{00000000-0005-0000-0000-0000606B0000}"/>
    <cellStyle name="Title 6 9" xfId="27150" xr:uid="{00000000-0005-0000-0000-0000616B0000}"/>
    <cellStyle name="Title 60" xfId="27151" xr:uid="{00000000-0005-0000-0000-0000626B0000}"/>
    <cellStyle name="Title 60 2" xfId="27152" xr:uid="{00000000-0005-0000-0000-0000636B0000}"/>
    <cellStyle name="Title 60 3" xfId="27153" xr:uid="{00000000-0005-0000-0000-0000646B0000}"/>
    <cellStyle name="Title 60 4" xfId="27154" xr:uid="{00000000-0005-0000-0000-0000656B0000}"/>
    <cellStyle name="Title 60 5" xfId="27155" xr:uid="{00000000-0005-0000-0000-0000666B0000}"/>
    <cellStyle name="Title 60 6" xfId="27156" xr:uid="{00000000-0005-0000-0000-0000676B0000}"/>
    <cellStyle name="Title 60 7" xfId="27157" xr:uid="{00000000-0005-0000-0000-0000686B0000}"/>
    <cellStyle name="Title 60 8" xfId="27158" xr:uid="{00000000-0005-0000-0000-0000696B0000}"/>
    <cellStyle name="Title 60 9" xfId="27159" xr:uid="{00000000-0005-0000-0000-00006A6B0000}"/>
    <cellStyle name="Title 61" xfId="27160" xr:uid="{00000000-0005-0000-0000-00006B6B0000}"/>
    <cellStyle name="Title 61 2" xfId="27161" xr:uid="{00000000-0005-0000-0000-00006C6B0000}"/>
    <cellStyle name="Title 61 3" xfId="27162" xr:uid="{00000000-0005-0000-0000-00006D6B0000}"/>
    <cellStyle name="Title 61 4" xfId="27163" xr:uid="{00000000-0005-0000-0000-00006E6B0000}"/>
    <cellStyle name="Title 61 5" xfId="27164" xr:uid="{00000000-0005-0000-0000-00006F6B0000}"/>
    <cellStyle name="Title 61 6" xfId="27165" xr:uid="{00000000-0005-0000-0000-0000706B0000}"/>
    <cellStyle name="Title 61 7" xfId="27166" xr:uid="{00000000-0005-0000-0000-0000716B0000}"/>
    <cellStyle name="Title 61 8" xfId="27167" xr:uid="{00000000-0005-0000-0000-0000726B0000}"/>
    <cellStyle name="Title 61 9" xfId="27168" xr:uid="{00000000-0005-0000-0000-0000736B0000}"/>
    <cellStyle name="Title 62" xfId="27169" xr:uid="{00000000-0005-0000-0000-0000746B0000}"/>
    <cellStyle name="Title 62 2" xfId="27170" xr:uid="{00000000-0005-0000-0000-0000756B0000}"/>
    <cellStyle name="Title 62 3" xfId="27171" xr:uid="{00000000-0005-0000-0000-0000766B0000}"/>
    <cellStyle name="Title 62 4" xfId="27172" xr:uid="{00000000-0005-0000-0000-0000776B0000}"/>
    <cellStyle name="Title 62 5" xfId="27173" xr:uid="{00000000-0005-0000-0000-0000786B0000}"/>
    <cellStyle name="Title 62 6" xfId="27174" xr:uid="{00000000-0005-0000-0000-0000796B0000}"/>
    <cellStyle name="Title 62 7" xfId="27175" xr:uid="{00000000-0005-0000-0000-00007A6B0000}"/>
    <cellStyle name="Title 62 8" xfId="27176" xr:uid="{00000000-0005-0000-0000-00007B6B0000}"/>
    <cellStyle name="Title 62 9" xfId="27177" xr:uid="{00000000-0005-0000-0000-00007C6B0000}"/>
    <cellStyle name="Title 63" xfId="27178" xr:uid="{00000000-0005-0000-0000-00007D6B0000}"/>
    <cellStyle name="Title 63 2" xfId="27179" xr:uid="{00000000-0005-0000-0000-00007E6B0000}"/>
    <cellStyle name="Title 63 3" xfId="27180" xr:uid="{00000000-0005-0000-0000-00007F6B0000}"/>
    <cellStyle name="Title 63 4" xfId="27181" xr:uid="{00000000-0005-0000-0000-0000806B0000}"/>
    <cellStyle name="Title 63 5" xfId="27182" xr:uid="{00000000-0005-0000-0000-0000816B0000}"/>
    <cellStyle name="Title 63 6" xfId="27183" xr:uid="{00000000-0005-0000-0000-0000826B0000}"/>
    <cellStyle name="Title 63 7" xfId="27184" xr:uid="{00000000-0005-0000-0000-0000836B0000}"/>
    <cellStyle name="Title 63 8" xfId="27185" xr:uid="{00000000-0005-0000-0000-0000846B0000}"/>
    <cellStyle name="Title 63 9" xfId="27186" xr:uid="{00000000-0005-0000-0000-0000856B0000}"/>
    <cellStyle name="Title 64" xfId="27187" xr:uid="{00000000-0005-0000-0000-0000866B0000}"/>
    <cellStyle name="Title 64 2" xfId="27188" xr:uid="{00000000-0005-0000-0000-0000876B0000}"/>
    <cellStyle name="Title 64 3" xfId="27189" xr:uid="{00000000-0005-0000-0000-0000886B0000}"/>
    <cellStyle name="Title 64 4" xfId="27190" xr:uid="{00000000-0005-0000-0000-0000896B0000}"/>
    <cellStyle name="Title 64 5" xfId="27191" xr:uid="{00000000-0005-0000-0000-00008A6B0000}"/>
    <cellStyle name="Title 64 6" xfId="27192" xr:uid="{00000000-0005-0000-0000-00008B6B0000}"/>
    <cellStyle name="Title 64 7" xfId="27193" xr:uid="{00000000-0005-0000-0000-00008C6B0000}"/>
    <cellStyle name="Title 64 8" xfId="27194" xr:uid="{00000000-0005-0000-0000-00008D6B0000}"/>
    <cellStyle name="Title 64 9" xfId="27195" xr:uid="{00000000-0005-0000-0000-00008E6B0000}"/>
    <cellStyle name="Title 65" xfId="27196" xr:uid="{00000000-0005-0000-0000-00008F6B0000}"/>
    <cellStyle name="Title 65 2" xfId="27197" xr:uid="{00000000-0005-0000-0000-0000906B0000}"/>
    <cellStyle name="Title 65 3" xfId="27198" xr:uid="{00000000-0005-0000-0000-0000916B0000}"/>
    <cellStyle name="Title 65 4" xfId="27199" xr:uid="{00000000-0005-0000-0000-0000926B0000}"/>
    <cellStyle name="Title 65 5" xfId="27200" xr:uid="{00000000-0005-0000-0000-0000936B0000}"/>
    <cellStyle name="Title 65 6" xfId="27201" xr:uid="{00000000-0005-0000-0000-0000946B0000}"/>
    <cellStyle name="Title 65 7" xfId="27202" xr:uid="{00000000-0005-0000-0000-0000956B0000}"/>
    <cellStyle name="Title 65 8" xfId="27203" xr:uid="{00000000-0005-0000-0000-0000966B0000}"/>
    <cellStyle name="Title 65 9" xfId="27204" xr:uid="{00000000-0005-0000-0000-0000976B0000}"/>
    <cellStyle name="Title 66" xfId="27205" xr:uid="{00000000-0005-0000-0000-0000986B0000}"/>
    <cellStyle name="Title 66 2" xfId="27206" xr:uid="{00000000-0005-0000-0000-0000996B0000}"/>
    <cellStyle name="Title 66 3" xfId="27207" xr:uid="{00000000-0005-0000-0000-00009A6B0000}"/>
    <cellStyle name="Title 66 4" xfId="27208" xr:uid="{00000000-0005-0000-0000-00009B6B0000}"/>
    <cellStyle name="Title 66 5" xfId="27209" xr:uid="{00000000-0005-0000-0000-00009C6B0000}"/>
    <cellStyle name="Title 66 6" xfId="27210" xr:uid="{00000000-0005-0000-0000-00009D6B0000}"/>
    <cellStyle name="Title 66 7" xfId="27211" xr:uid="{00000000-0005-0000-0000-00009E6B0000}"/>
    <cellStyle name="Title 66 8" xfId="27212" xr:uid="{00000000-0005-0000-0000-00009F6B0000}"/>
    <cellStyle name="Title 66 9" xfId="27213" xr:uid="{00000000-0005-0000-0000-0000A06B0000}"/>
    <cellStyle name="Title 67" xfId="27214" xr:uid="{00000000-0005-0000-0000-0000A16B0000}"/>
    <cellStyle name="Title 67 2" xfId="27215" xr:uid="{00000000-0005-0000-0000-0000A26B0000}"/>
    <cellStyle name="Title 67 3" xfId="27216" xr:uid="{00000000-0005-0000-0000-0000A36B0000}"/>
    <cellStyle name="Title 67 4" xfId="27217" xr:uid="{00000000-0005-0000-0000-0000A46B0000}"/>
    <cellStyle name="Title 67 5" xfId="27218" xr:uid="{00000000-0005-0000-0000-0000A56B0000}"/>
    <cellStyle name="Title 67 6" xfId="27219" xr:uid="{00000000-0005-0000-0000-0000A66B0000}"/>
    <cellStyle name="Title 67 7" xfId="27220" xr:uid="{00000000-0005-0000-0000-0000A76B0000}"/>
    <cellStyle name="Title 67 8" xfId="27221" xr:uid="{00000000-0005-0000-0000-0000A86B0000}"/>
    <cellStyle name="Title 67 9" xfId="27222" xr:uid="{00000000-0005-0000-0000-0000A96B0000}"/>
    <cellStyle name="Title 68" xfId="27223" xr:uid="{00000000-0005-0000-0000-0000AA6B0000}"/>
    <cellStyle name="Title 68 2" xfId="27224" xr:uid="{00000000-0005-0000-0000-0000AB6B0000}"/>
    <cellStyle name="Title 68 3" xfId="27225" xr:uid="{00000000-0005-0000-0000-0000AC6B0000}"/>
    <cellStyle name="Title 68 4" xfId="27226" xr:uid="{00000000-0005-0000-0000-0000AD6B0000}"/>
    <cellStyle name="Title 68 5" xfId="27227" xr:uid="{00000000-0005-0000-0000-0000AE6B0000}"/>
    <cellStyle name="Title 68 6" xfId="27228" xr:uid="{00000000-0005-0000-0000-0000AF6B0000}"/>
    <cellStyle name="Title 68 7" xfId="27229" xr:uid="{00000000-0005-0000-0000-0000B06B0000}"/>
    <cellStyle name="Title 68 8" xfId="27230" xr:uid="{00000000-0005-0000-0000-0000B16B0000}"/>
    <cellStyle name="Title 68 9" xfId="27231" xr:uid="{00000000-0005-0000-0000-0000B26B0000}"/>
    <cellStyle name="Title 69" xfId="27232" xr:uid="{00000000-0005-0000-0000-0000B36B0000}"/>
    <cellStyle name="Title 69 2" xfId="27233" xr:uid="{00000000-0005-0000-0000-0000B46B0000}"/>
    <cellStyle name="Title 69 3" xfId="27234" xr:uid="{00000000-0005-0000-0000-0000B56B0000}"/>
    <cellStyle name="Title 69 4" xfId="27235" xr:uid="{00000000-0005-0000-0000-0000B66B0000}"/>
    <cellStyle name="Title 69 5" xfId="27236" xr:uid="{00000000-0005-0000-0000-0000B76B0000}"/>
    <cellStyle name="Title 69 6" xfId="27237" xr:uid="{00000000-0005-0000-0000-0000B86B0000}"/>
    <cellStyle name="Title 69 7" xfId="27238" xr:uid="{00000000-0005-0000-0000-0000B96B0000}"/>
    <cellStyle name="Title 69 8" xfId="27239" xr:uid="{00000000-0005-0000-0000-0000BA6B0000}"/>
    <cellStyle name="Title 69 9" xfId="27240" xr:uid="{00000000-0005-0000-0000-0000BB6B0000}"/>
    <cellStyle name="Title 7" xfId="27241" xr:uid="{00000000-0005-0000-0000-0000BC6B0000}"/>
    <cellStyle name="Title 7 10" xfId="27242" xr:uid="{00000000-0005-0000-0000-0000BD6B0000}"/>
    <cellStyle name="Title 7 11" xfId="27243" xr:uid="{00000000-0005-0000-0000-0000BE6B0000}"/>
    <cellStyle name="Title 7 12" xfId="27244" xr:uid="{00000000-0005-0000-0000-0000BF6B0000}"/>
    <cellStyle name="Title 7 13" xfId="27245" xr:uid="{00000000-0005-0000-0000-0000C06B0000}"/>
    <cellStyle name="Title 7 14" xfId="27246" xr:uid="{00000000-0005-0000-0000-0000C16B0000}"/>
    <cellStyle name="Title 7 15" xfId="27247" xr:uid="{00000000-0005-0000-0000-0000C26B0000}"/>
    <cellStyle name="Title 7 2" xfId="27248" xr:uid="{00000000-0005-0000-0000-0000C36B0000}"/>
    <cellStyle name="Title 7 2 2" xfId="27249" xr:uid="{00000000-0005-0000-0000-0000C46B0000}"/>
    <cellStyle name="Title 7 2 2 2" xfId="27250" xr:uid="{00000000-0005-0000-0000-0000C56B0000}"/>
    <cellStyle name="Title 7 2 2 3" xfId="27251" xr:uid="{00000000-0005-0000-0000-0000C66B0000}"/>
    <cellStyle name="Title 7 2 2 4" xfId="27252" xr:uid="{00000000-0005-0000-0000-0000C76B0000}"/>
    <cellStyle name="Title 7 2 2 5" xfId="27253" xr:uid="{00000000-0005-0000-0000-0000C86B0000}"/>
    <cellStyle name="Title 7 2 2 6" xfId="27254" xr:uid="{00000000-0005-0000-0000-0000C96B0000}"/>
    <cellStyle name="Title 7 2 2 7" xfId="27255" xr:uid="{00000000-0005-0000-0000-0000CA6B0000}"/>
    <cellStyle name="Title 7 2 3" xfId="27256" xr:uid="{00000000-0005-0000-0000-0000CB6B0000}"/>
    <cellStyle name="Title 7 2 4" xfId="27257" xr:uid="{00000000-0005-0000-0000-0000CC6B0000}"/>
    <cellStyle name="Title 7 2 5" xfId="27258" xr:uid="{00000000-0005-0000-0000-0000CD6B0000}"/>
    <cellStyle name="Title 7 2 6" xfId="27259" xr:uid="{00000000-0005-0000-0000-0000CE6B0000}"/>
    <cellStyle name="Title 7 2 7" xfId="27260" xr:uid="{00000000-0005-0000-0000-0000CF6B0000}"/>
    <cellStyle name="Title 7 3" xfId="27261" xr:uid="{00000000-0005-0000-0000-0000D06B0000}"/>
    <cellStyle name="Title 7 3 2" xfId="27262" xr:uid="{00000000-0005-0000-0000-0000D16B0000}"/>
    <cellStyle name="Title 7 3 2 2" xfId="27263" xr:uid="{00000000-0005-0000-0000-0000D26B0000}"/>
    <cellStyle name="Title 7 3 2 3" xfId="27264" xr:uid="{00000000-0005-0000-0000-0000D36B0000}"/>
    <cellStyle name="Title 7 3 2 4" xfId="27265" xr:uid="{00000000-0005-0000-0000-0000D46B0000}"/>
    <cellStyle name="Title 7 3 2 5" xfId="27266" xr:uid="{00000000-0005-0000-0000-0000D56B0000}"/>
    <cellStyle name="Title 7 3 2 6" xfId="27267" xr:uid="{00000000-0005-0000-0000-0000D66B0000}"/>
    <cellStyle name="Title 7 3 2 7" xfId="27268" xr:uid="{00000000-0005-0000-0000-0000D76B0000}"/>
    <cellStyle name="Title 7 3 3" xfId="27269" xr:uid="{00000000-0005-0000-0000-0000D86B0000}"/>
    <cellStyle name="Title 7 3 4" xfId="27270" xr:uid="{00000000-0005-0000-0000-0000D96B0000}"/>
    <cellStyle name="Title 7 3 5" xfId="27271" xr:uid="{00000000-0005-0000-0000-0000DA6B0000}"/>
    <cellStyle name="Title 7 3 6" xfId="27272" xr:uid="{00000000-0005-0000-0000-0000DB6B0000}"/>
    <cellStyle name="Title 7 3 7" xfId="27273" xr:uid="{00000000-0005-0000-0000-0000DC6B0000}"/>
    <cellStyle name="Title 7 4" xfId="27274" xr:uid="{00000000-0005-0000-0000-0000DD6B0000}"/>
    <cellStyle name="Title 7 4 2" xfId="27275" xr:uid="{00000000-0005-0000-0000-0000DE6B0000}"/>
    <cellStyle name="Title 7 4 2 2" xfId="27276" xr:uid="{00000000-0005-0000-0000-0000DF6B0000}"/>
    <cellStyle name="Title 7 4 2 3" xfId="27277" xr:uid="{00000000-0005-0000-0000-0000E06B0000}"/>
    <cellStyle name="Title 7 4 2 4" xfId="27278" xr:uid="{00000000-0005-0000-0000-0000E16B0000}"/>
    <cellStyle name="Title 7 4 2 5" xfId="27279" xr:uid="{00000000-0005-0000-0000-0000E26B0000}"/>
    <cellStyle name="Title 7 4 2 6" xfId="27280" xr:uid="{00000000-0005-0000-0000-0000E36B0000}"/>
    <cellStyle name="Title 7 4 2 7" xfId="27281" xr:uid="{00000000-0005-0000-0000-0000E46B0000}"/>
    <cellStyle name="Title 7 4 3" xfId="27282" xr:uid="{00000000-0005-0000-0000-0000E56B0000}"/>
    <cellStyle name="Title 7 4 4" xfId="27283" xr:uid="{00000000-0005-0000-0000-0000E66B0000}"/>
    <cellStyle name="Title 7 4 5" xfId="27284" xr:uid="{00000000-0005-0000-0000-0000E76B0000}"/>
    <cellStyle name="Title 7 4 6" xfId="27285" xr:uid="{00000000-0005-0000-0000-0000E86B0000}"/>
    <cellStyle name="Title 7 4 7" xfId="27286" xr:uid="{00000000-0005-0000-0000-0000E96B0000}"/>
    <cellStyle name="Title 7 5" xfId="27287" xr:uid="{00000000-0005-0000-0000-0000EA6B0000}"/>
    <cellStyle name="Title 7 5 2" xfId="27288" xr:uid="{00000000-0005-0000-0000-0000EB6B0000}"/>
    <cellStyle name="Title 7 5 2 2" xfId="27289" xr:uid="{00000000-0005-0000-0000-0000EC6B0000}"/>
    <cellStyle name="Title 7 5 2 3" xfId="27290" xr:uid="{00000000-0005-0000-0000-0000ED6B0000}"/>
    <cellStyle name="Title 7 5 2 4" xfId="27291" xr:uid="{00000000-0005-0000-0000-0000EE6B0000}"/>
    <cellStyle name="Title 7 5 2 5" xfId="27292" xr:uid="{00000000-0005-0000-0000-0000EF6B0000}"/>
    <cellStyle name="Title 7 5 2 6" xfId="27293" xr:uid="{00000000-0005-0000-0000-0000F06B0000}"/>
    <cellStyle name="Title 7 5 2 7" xfId="27294" xr:uid="{00000000-0005-0000-0000-0000F16B0000}"/>
    <cellStyle name="Title 7 5 3" xfId="27295" xr:uid="{00000000-0005-0000-0000-0000F26B0000}"/>
    <cellStyle name="Title 7 5 4" xfId="27296" xr:uid="{00000000-0005-0000-0000-0000F36B0000}"/>
    <cellStyle name="Title 7 5 5" xfId="27297" xr:uid="{00000000-0005-0000-0000-0000F46B0000}"/>
    <cellStyle name="Title 7 5 6" xfId="27298" xr:uid="{00000000-0005-0000-0000-0000F56B0000}"/>
    <cellStyle name="Title 7 5 7" xfId="27299" xr:uid="{00000000-0005-0000-0000-0000F66B0000}"/>
    <cellStyle name="Title 7 6" xfId="27300" xr:uid="{00000000-0005-0000-0000-0000F76B0000}"/>
    <cellStyle name="Title 7 6 2" xfId="27301" xr:uid="{00000000-0005-0000-0000-0000F86B0000}"/>
    <cellStyle name="Title 7 6 2 2" xfId="27302" xr:uid="{00000000-0005-0000-0000-0000F96B0000}"/>
    <cellStyle name="Title 7 6 2 3" xfId="27303" xr:uid="{00000000-0005-0000-0000-0000FA6B0000}"/>
    <cellStyle name="Title 7 6 2 4" xfId="27304" xr:uid="{00000000-0005-0000-0000-0000FB6B0000}"/>
    <cellStyle name="Title 7 6 2 5" xfId="27305" xr:uid="{00000000-0005-0000-0000-0000FC6B0000}"/>
    <cellStyle name="Title 7 6 2 6" xfId="27306" xr:uid="{00000000-0005-0000-0000-0000FD6B0000}"/>
    <cellStyle name="Title 7 6 2 7" xfId="27307" xr:uid="{00000000-0005-0000-0000-0000FE6B0000}"/>
    <cellStyle name="Title 7 6 3" xfId="27308" xr:uid="{00000000-0005-0000-0000-0000FF6B0000}"/>
    <cellStyle name="Title 7 6 4" xfId="27309" xr:uid="{00000000-0005-0000-0000-0000006C0000}"/>
    <cellStyle name="Title 7 6 5" xfId="27310" xr:uid="{00000000-0005-0000-0000-0000016C0000}"/>
    <cellStyle name="Title 7 6 6" xfId="27311" xr:uid="{00000000-0005-0000-0000-0000026C0000}"/>
    <cellStyle name="Title 7 6 7" xfId="27312" xr:uid="{00000000-0005-0000-0000-0000036C0000}"/>
    <cellStyle name="Title 7 7" xfId="27313" xr:uid="{00000000-0005-0000-0000-0000046C0000}"/>
    <cellStyle name="Title 7 7 2" xfId="27314" xr:uid="{00000000-0005-0000-0000-0000056C0000}"/>
    <cellStyle name="Title 7 7 2 2" xfId="27315" xr:uid="{00000000-0005-0000-0000-0000066C0000}"/>
    <cellStyle name="Title 7 7 2 3" xfId="27316" xr:uid="{00000000-0005-0000-0000-0000076C0000}"/>
    <cellStyle name="Title 7 7 2 4" xfId="27317" xr:uid="{00000000-0005-0000-0000-0000086C0000}"/>
    <cellStyle name="Title 7 7 2 5" xfId="27318" xr:uid="{00000000-0005-0000-0000-0000096C0000}"/>
    <cellStyle name="Title 7 7 2 6" xfId="27319" xr:uid="{00000000-0005-0000-0000-00000A6C0000}"/>
    <cellStyle name="Title 7 7 2 7" xfId="27320" xr:uid="{00000000-0005-0000-0000-00000B6C0000}"/>
    <cellStyle name="Title 7 7 3" xfId="27321" xr:uid="{00000000-0005-0000-0000-00000C6C0000}"/>
    <cellStyle name="Title 7 7 4" xfId="27322" xr:uid="{00000000-0005-0000-0000-00000D6C0000}"/>
    <cellStyle name="Title 7 7 5" xfId="27323" xr:uid="{00000000-0005-0000-0000-00000E6C0000}"/>
    <cellStyle name="Title 7 7 6" xfId="27324" xr:uid="{00000000-0005-0000-0000-00000F6C0000}"/>
    <cellStyle name="Title 7 7 7" xfId="27325" xr:uid="{00000000-0005-0000-0000-0000106C0000}"/>
    <cellStyle name="Title 7 8" xfId="27326" xr:uid="{00000000-0005-0000-0000-0000116C0000}"/>
    <cellStyle name="Title 7 8 2" xfId="27327" xr:uid="{00000000-0005-0000-0000-0000126C0000}"/>
    <cellStyle name="Title 7 8 3" xfId="27328" xr:uid="{00000000-0005-0000-0000-0000136C0000}"/>
    <cellStyle name="Title 7 8 4" xfId="27329" xr:uid="{00000000-0005-0000-0000-0000146C0000}"/>
    <cellStyle name="Title 7 8 5" xfId="27330" xr:uid="{00000000-0005-0000-0000-0000156C0000}"/>
    <cellStyle name="Title 7 8 6" xfId="27331" xr:uid="{00000000-0005-0000-0000-0000166C0000}"/>
    <cellStyle name="Title 7 8 7" xfId="27332" xr:uid="{00000000-0005-0000-0000-0000176C0000}"/>
    <cellStyle name="Title 7 9" xfId="27333" xr:uid="{00000000-0005-0000-0000-0000186C0000}"/>
    <cellStyle name="Title 70" xfId="27334" xr:uid="{00000000-0005-0000-0000-0000196C0000}"/>
    <cellStyle name="Title 70 2" xfId="27335" xr:uid="{00000000-0005-0000-0000-00001A6C0000}"/>
    <cellStyle name="Title 70 3" xfId="27336" xr:uid="{00000000-0005-0000-0000-00001B6C0000}"/>
    <cellStyle name="Title 70 4" xfId="27337" xr:uid="{00000000-0005-0000-0000-00001C6C0000}"/>
    <cellStyle name="Title 70 5" xfId="27338" xr:uid="{00000000-0005-0000-0000-00001D6C0000}"/>
    <cellStyle name="Title 70 6" xfId="27339" xr:uid="{00000000-0005-0000-0000-00001E6C0000}"/>
    <cellStyle name="Title 70 7" xfId="27340" xr:uid="{00000000-0005-0000-0000-00001F6C0000}"/>
    <cellStyle name="Title 70 8" xfId="27341" xr:uid="{00000000-0005-0000-0000-0000206C0000}"/>
    <cellStyle name="Title 70 9" xfId="27342" xr:uid="{00000000-0005-0000-0000-0000216C0000}"/>
    <cellStyle name="Title 71" xfId="27343" xr:uid="{00000000-0005-0000-0000-0000226C0000}"/>
    <cellStyle name="Title 71 2" xfId="27344" xr:uid="{00000000-0005-0000-0000-0000236C0000}"/>
    <cellStyle name="Title 71 3" xfId="27345" xr:uid="{00000000-0005-0000-0000-0000246C0000}"/>
    <cellStyle name="Title 71 4" xfId="27346" xr:uid="{00000000-0005-0000-0000-0000256C0000}"/>
    <cellStyle name="Title 71 5" xfId="27347" xr:uid="{00000000-0005-0000-0000-0000266C0000}"/>
    <cellStyle name="Title 71 6" xfId="27348" xr:uid="{00000000-0005-0000-0000-0000276C0000}"/>
    <cellStyle name="Title 71 7" xfId="27349" xr:uid="{00000000-0005-0000-0000-0000286C0000}"/>
    <cellStyle name="Title 71 8" xfId="27350" xr:uid="{00000000-0005-0000-0000-0000296C0000}"/>
    <cellStyle name="Title 71 9" xfId="27351" xr:uid="{00000000-0005-0000-0000-00002A6C0000}"/>
    <cellStyle name="Title 72" xfId="27352" xr:uid="{00000000-0005-0000-0000-00002B6C0000}"/>
    <cellStyle name="Title 8" xfId="27353" xr:uid="{00000000-0005-0000-0000-00002C6C0000}"/>
    <cellStyle name="Title 8 10" xfId="27354" xr:uid="{00000000-0005-0000-0000-00002D6C0000}"/>
    <cellStyle name="Title 8 11" xfId="27355" xr:uid="{00000000-0005-0000-0000-00002E6C0000}"/>
    <cellStyle name="Title 8 12" xfId="27356" xr:uid="{00000000-0005-0000-0000-00002F6C0000}"/>
    <cellStyle name="Title 8 13" xfId="27357" xr:uid="{00000000-0005-0000-0000-0000306C0000}"/>
    <cellStyle name="Title 8 14" xfId="27358" xr:uid="{00000000-0005-0000-0000-0000316C0000}"/>
    <cellStyle name="Title 8 15" xfId="27359" xr:uid="{00000000-0005-0000-0000-0000326C0000}"/>
    <cellStyle name="Title 8 2" xfId="27360" xr:uid="{00000000-0005-0000-0000-0000336C0000}"/>
    <cellStyle name="Title 8 2 2" xfId="27361" xr:uid="{00000000-0005-0000-0000-0000346C0000}"/>
    <cellStyle name="Title 8 2 2 2" xfId="27362" xr:uid="{00000000-0005-0000-0000-0000356C0000}"/>
    <cellStyle name="Title 8 2 2 3" xfId="27363" xr:uid="{00000000-0005-0000-0000-0000366C0000}"/>
    <cellStyle name="Title 8 2 2 4" xfId="27364" xr:uid="{00000000-0005-0000-0000-0000376C0000}"/>
    <cellStyle name="Title 8 2 2 5" xfId="27365" xr:uid="{00000000-0005-0000-0000-0000386C0000}"/>
    <cellStyle name="Title 8 2 2 6" xfId="27366" xr:uid="{00000000-0005-0000-0000-0000396C0000}"/>
    <cellStyle name="Title 8 2 2 7" xfId="27367" xr:uid="{00000000-0005-0000-0000-00003A6C0000}"/>
    <cellStyle name="Title 8 2 3" xfId="27368" xr:uid="{00000000-0005-0000-0000-00003B6C0000}"/>
    <cellStyle name="Title 8 2 4" xfId="27369" xr:uid="{00000000-0005-0000-0000-00003C6C0000}"/>
    <cellStyle name="Title 8 2 5" xfId="27370" xr:uid="{00000000-0005-0000-0000-00003D6C0000}"/>
    <cellStyle name="Title 8 2 6" xfId="27371" xr:uid="{00000000-0005-0000-0000-00003E6C0000}"/>
    <cellStyle name="Title 8 2 7" xfId="27372" xr:uid="{00000000-0005-0000-0000-00003F6C0000}"/>
    <cellStyle name="Title 8 3" xfId="27373" xr:uid="{00000000-0005-0000-0000-0000406C0000}"/>
    <cellStyle name="Title 8 3 2" xfId="27374" xr:uid="{00000000-0005-0000-0000-0000416C0000}"/>
    <cellStyle name="Title 8 3 2 2" xfId="27375" xr:uid="{00000000-0005-0000-0000-0000426C0000}"/>
    <cellStyle name="Title 8 3 2 3" xfId="27376" xr:uid="{00000000-0005-0000-0000-0000436C0000}"/>
    <cellStyle name="Title 8 3 2 4" xfId="27377" xr:uid="{00000000-0005-0000-0000-0000446C0000}"/>
    <cellStyle name="Title 8 3 2 5" xfId="27378" xr:uid="{00000000-0005-0000-0000-0000456C0000}"/>
    <cellStyle name="Title 8 3 2 6" xfId="27379" xr:uid="{00000000-0005-0000-0000-0000466C0000}"/>
    <cellStyle name="Title 8 3 2 7" xfId="27380" xr:uid="{00000000-0005-0000-0000-0000476C0000}"/>
    <cellStyle name="Title 8 3 3" xfId="27381" xr:uid="{00000000-0005-0000-0000-0000486C0000}"/>
    <cellStyle name="Title 8 3 4" xfId="27382" xr:uid="{00000000-0005-0000-0000-0000496C0000}"/>
    <cellStyle name="Title 8 3 5" xfId="27383" xr:uid="{00000000-0005-0000-0000-00004A6C0000}"/>
    <cellStyle name="Title 8 3 6" xfId="27384" xr:uid="{00000000-0005-0000-0000-00004B6C0000}"/>
    <cellStyle name="Title 8 3 7" xfId="27385" xr:uid="{00000000-0005-0000-0000-00004C6C0000}"/>
    <cellStyle name="Title 8 4" xfId="27386" xr:uid="{00000000-0005-0000-0000-00004D6C0000}"/>
    <cellStyle name="Title 8 4 2" xfId="27387" xr:uid="{00000000-0005-0000-0000-00004E6C0000}"/>
    <cellStyle name="Title 8 4 2 2" xfId="27388" xr:uid="{00000000-0005-0000-0000-00004F6C0000}"/>
    <cellStyle name="Title 8 4 2 3" xfId="27389" xr:uid="{00000000-0005-0000-0000-0000506C0000}"/>
    <cellStyle name="Title 8 4 2 4" xfId="27390" xr:uid="{00000000-0005-0000-0000-0000516C0000}"/>
    <cellStyle name="Title 8 4 2 5" xfId="27391" xr:uid="{00000000-0005-0000-0000-0000526C0000}"/>
    <cellStyle name="Title 8 4 2 6" xfId="27392" xr:uid="{00000000-0005-0000-0000-0000536C0000}"/>
    <cellStyle name="Title 8 4 2 7" xfId="27393" xr:uid="{00000000-0005-0000-0000-0000546C0000}"/>
    <cellStyle name="Title 8 4 3" xfId="27394" xr:uid="{00000000-0005-0000-0000-0000556C0000}"/>
    <cellStyle name="Title 8 4 4" xfId="27395" xr:uid="{00000000-0005-0000-0000-0000566C0000}"/>
    <cellStyle name="Title 8 4 5" xfId="27396" xr:uid="{00000000-0005-0000-0000-0000576C0000}"/>
    <cellStyle name="Title 8 4 6" xfId="27397" xr:uid="{00000000-0005-0000-0000-0000586C0000}"/>
    <cellStyle name="Title 8 4 7" xfId="27398" xr:uid="{00000000-0005-0000-0000-0000596C0000}"/>
    <cellStyle name="Title 8 5" xfId="27399" xr:uid="{00000000-0005-0000-0000-00005A6C0000}"/>
    <cellStyle name="Title 8 5 2" xfId="27400" xr:uid="{00000000-0005-0000-0000-00005B6C0000}"/>
    <cellStyle name="Title 8 5 2 2" xfId="27401" xr:uid="{00000000-0005-0000-0000-00005C6C0000}"/>
    <cellStyle name="Title 8 5 2 3" xfId="27402" xr:uid="{00000000-0005-0000-0000-00005D6C0000}"/>
    <cellStyle name="Title 8 5 2 4" xfId="27403" xr:uid="{00000000-0005-0000-0000-00005E6C0000}"/>
    <cellStyle name="Title 8 5 2 5" xfId="27404" xr:uid="{00000000-0005-0000-0000-00005F6C0000}"/>
    <cellStyle name="Title 8 5 2 6" xfId="27405" xr:uid="{00000000-0005-0000-0000-0000606C0000}"/>
    <cellStyle name="Title 8 5 2 7" xfId="27406" xr:uid="{00000000-0005-0000-0000-0000616C0000}"/>
    <cellStyle name="Title 8 5 3" xfId="27407" xr:uid="{00000000-0005-0000-0000-0000626C0000}"/>
    <cellStyle name="Title 8 5 4" xfId="27408" xr:uid="{00000000-0005-0000-0000-0000636C0000}"/>
    <cellStyle name="Title 8 5 5" xfId="27409" xr:uid="{00000000-0005-0000-0000-0000646C0000}"/>
    <cellStyle name="Title 8 5 6" xfId="27410" xr:uid="{00000000-0005-0000-0000-0000656C0000}"/>
    <cellStyle name="Title 8 5 7" xfId="27411" xr:uid="{00000000-0005-0000-0000-0000666C0000}"/>
    <cellStyle name="Title 8 6" xfId="27412" xr:uid="{00000000-0005-0000-0000-0000676C0000}"/>
    <cellStyle name="Title 8 6 2" xfId="27413" xr:uid="{00000000-0005-0000-0000-0000686C0000}"/>
    <cellStyle name="Title 8 6 2 2" xfId="27414" xr:uid="{00000000-0005-0000-0000-0000696C0000}"/>
    <cellStyle name="Title 8 6 2 3" xfId="27415" xr:uid="{00000000-0005-0000-0000-00006A6C0000}"/>
    <cellStyle name="Title 8 6 2 4" xfId="27416" xr:uid="{00000000-0005-0000-0000-00006B6C0000}"/>
    <cellStyle name="Title 8 6 2 5" xfId="27417" xr:uid="{00000000-0005-0000-0000-00006C6C0000}"/>
    <cellStyle name="Title 8 6 2 6" xfId="27418" xr:uid="{00000000-0005-0000-0000-00006D6C0000}"/>
    <cellStyle name="Title 8 6 2 7" xfId="27419" xr:uid="{00000000-0005-0000-0000-00006E6C0000}"/>
    <cellStyle name="Title 8 6 3" xfId="27420" xr:uid="{00000000-0005-0000-0000-00006F6C0000}"/>
    <cellStyle name="Title 8 6 4" xfId="27421" xr:uid="{00000000-0005-0000-0000-0000706C0000}"/>
    <cellStyle name="Title 8 6 5" xfId="27422" xr:uid="{00000000-0005-0000-0000-0000716C0000}"/>
    <cellStyle name="Title 8 6 6" xfId="27423" xr:uid="{00000000-0005-0000-0000-0000726C0000}"/>
    <cellStyle name="Title 8 6 7" xfId="27424" xr:uid="{00000000-0005-0000-0000-0000736C0000}"/>
    <cellStyle name="Title 8 7" xfId="27425" xr:uid="{00000000-0005-0000-0000-0000746C0000}"/>
    <cellStyle name="Title 8 7 2" xfId="27426" xr:uid="{00000000-0005-0000-0000-0000756C0000}"/>
    <cellStyle name="Title 8 7 2 2" xfId="27427" xr:uid="{00000000-0005-0000-0000-0000766C0000}"/>
    <cellStyle name="Title 8 7 2 3" xfId="27428" xr:uid="{00000000-0005-0000-0000-0000776C0000}"/>
    <cellStyle name="Title 8 7 2 4" xfId="27429" xr:uid="{00000000-0005-0000-0000-0000786C0000}"/>
    <cellStyle name="Title 8 7 2 5" xfId="27430" xr:uid="{00000000-0005-0000-0000-0000796C0000}"/>
    <cellStyle name="Title 8 7 2 6" xfId="27431" xr:uid="{00000000-0005-0000-0000-00007A6C0000}"/>
    <cellStyle name="Title 8 7 2 7" xfId="27432" xr:uid="{00000000-0005-0000-0000-00007B6C0000}"/>
    <cellStyle name="Title 8 7 3" xfId="27433" xr:uid="{00000000-0005-0000-0000-00007C6C0000}"/>
    <cellStyle name="Title 8 7 4" xfId="27434" xr:uid="{00000000-0005-0000-0000-00007D6C0000}"/>
    <cellStyle name="Title 8 7 5" xfId="27435" xr:uid="{00000000-0005-0000-0000-00007E6C0000}"/>
    <cellStyle name="Title 8 7 6" xfId="27436" xr:uid="{00000000-0005-0000-0000-00007F6C0000}"/>
    <cellStyle name="Title 8 7 7" xfId="27437" xr:uid="{00000000-0005-0000-0000-0000806C0000}"/>
    <cellStyle name="Title 8 8" xfId="27438" xr:uid="{00000000-0005-0000-0000-0000816C0000}"/>
    <cellStyle name="Title 8 8 2" xfId="27439" xr:uid="{00000000-0005-0000-0000-0000826C0000}"/>
    <cellStyle name="Title 8 8 3" xfId="27440" xr:uid="{00000000-0005-0000-0000-0000836C0000}"/>
    <cellStyle name="Title 8 8 4" xfId="27441" xr:uid="{00000000-0005-0000-0000-0000846C0000}"/>
    <cellStyle name="Title 8 8 5" xfId="27442" xr:uid="{00000000-0005-0000-0000-0000856C0000}"/>
    <cellStyle name="Title 8 8 6" xfId="27443" xr:uid="{00000000-0005-0000-0000-0000866C0000}"/>
    <cellStyle name="Title 8 8 7" xfId="27444" xr:uid="{00000000-0005-0000-0000-0000876C0000}"/>
    <cellStyle name="Title 8 9" xfId="27445" xr:uid="{00000000-0005-0000-0000-0000886C0000}"/>
    <cellStyle name="Title 9" xfId="27446" xr:uid="{00000000-0005-0000-0000-0000896C0000}"/>
    <cellStyle name="Title 9 10" xfId="27447" xr:uid="{00000000-0005-0000-0000-00008A6C0000}"/>
    <cellStyle name="Title 9 11" xfId="27448" xr:uid="{00000000-0005-0000-0000-00008B6C0000}"/>
    <cellStyle name="Title 9 12" xfId="27449" xr:uid="{00000000-0005-0000-0000-00008C6C0000}"/>
    <cellStyle name="Title 9 13" xfId="27450" xr:uid="{00000000-0005-0000-0000-00008D6C0000}"/>
    <cellStyle name="Title 9 14" xfId="27451" xr:uid="{00000000-0005-0000-0000-00008E6C0000}"/>
    <cellStyle name="Title 9 15" xfId="27452" xr:uid="{00000000-0005-0000-0000-00008F6C0000}"/>
    <cellStyle name="Title 9 2" xfId="27453" xr:uid="{00000000-0005-0000-0000-0000906C0000}"/>
    <cellStyle name="Title 9 2 2" xfId="27454" xr:uid="{00000000-0005-0000-0000-0000916C0000}"/>
    <cellStyle name="Title 9 2 3" xfId="27455" xr:uid="{00000000-0005-0000-0000-0000926C0000}"/>
    <cellStyle name="Title 9 2 4" xfId="27456" xr:uid="{00000000-0005-0000-0000-0000936C0000}"/>
    <cellStyle name="Title 9 2 5" xfId="27457" xr:uid="{00000000-0005-0000-0000-0000946C0000}"/>
    <cellStyle name="Title 9 2 6" xfId="27458" xr:uid="{00000000-0005-0000-0000-0000956C0000}"/>
    <cellStyle name="Title 9 2 7" xfId="27459" xr:uid="{00000000-0005-0000-0000-0000966C0000}"/>
    <cellStyle name="Title 9 3" xfId="27460" xr:uid="{00000000-0005-0000-0000-0000976C0000}"/>
    <cellStyle name="Title 9 4" xfId="27461" xr:uid="{00000000-0005-0000-0000-0000986C0000}"/>
    <cellStyle name="Title 9 5" xfId="27462" xr:uid="{00000000-0005-0000-0000-0000996C0000}"/>
    <cellStyle name="Title 9 6" xfId="27463" xr:uid="{00000000-0005-0000-0000-00009A6C0000}"/>
    <cellStyle name="Title 9 7" xfId="27464" xr:uid="{00000000-0005-0000-0000-00009B6C0000}"/>
    <cellStyle name="Title 9 8" xfId="27465" xr:uid="{00000000-0005-0000-0000-00009C6C0000}"/>
    <cellStyle name="Title 9 9" xfId="27466" xr:uid="{00000000-0005-0000-0000-00009D6C0000}"/>
    <cellStyle name="Total" xfId="30300" builtinId="25" customBuiltin="1"/>
    <cellStyle name="Total (negative)" xfId="40" xr:uid="{00000000-0005-0000-0000-00009F6C0000}"/>
    <cellStyle name="Total (negative) 2" xfId="27468" xr:uid="{00000000-0005-0000-0000-0000A06C0000}"/>
    <cellStyle name="Total (negative) 3" xfId="27467" xr:uid="{00000000-0005-0000-0000-0000A16C0000}"/>
    <cellStyle name="Total 10" xfId="111" xr:uid="{00000000-0005-0000-0000-0000A26C0000}"/>
    <cellStyle name="Total 10 10" xfId="27470" xr:uid="{00000000-0005-0000-0000-0000A36C0000}"/>
    <cellStyle name="Total 10 11" xfId="27471" xr:uid="{00000000-0005-0000-0000-0000A46C0000}"/>
    <cellStyle name="Total 10 12" xfId="27472" xr:uid="{00000000-0005-0000-0000-0000A56C0000}"/>
    <cellStyle name="Total 10 13" xfId="27473" xr:uid="{00000000-0005-0000-0000-0000A66C0000}"/>
    <cellStyle name="Total 10 14" xfId="27474" xr:uid="{00000000-0005-0000-0000-0000A76C0000}"/>
    <cellStyle name="Total 10 15" xfId="27475" xr:uid="{00000000-0005-0000-0000-0000A86C0000}"/>
    <cellStyle name="Total 10 16" xfId="27469" xr:uid="{00000000-0005-0000-0000-0000A96C0000}"/>
    <cellStyle name="Total 10 2" xfId="27476" xr:uid="{00000000-0005-0000-0000-0000AA6C0000}"/>
    <cellStyle name="Total 10 2 2" xfId="27477" xr:uid="{00000000-0005-0000-0000-0000AB6C0000}"/>
    <cellStyle name="Total 10 2 3" xfId="27478" xr:uid="{00000000-0005-0000-0000-0000AC6C0000}"/>
    <cellStyle name="Total 10 2 4" xfId="27479" xr:uid="{00000000-0005-0000-0000-0000AD6C0000}"/>
    <cellStyle name="Total 10 2 5" xfId="27480" xr:uid="{00000000-0005-0000-0000-0000AE6C0000}"/>
    <cellStyle name="Total 10 2 6" xfId="27481" xr:uid="{00000000-0005-0000-0000-0000AF6C0000}"/>
    <cellStyle name="Total 10 2 7" xfId="27482" xr:uid="{00000000-0005-0000-0000-0000B06C0000}"/>
    <cellStyle name="Total 10 3" xfId="27483" xr:uid="{00000000-0005-0000-0000-0000B16C0000}"/>
    <cellStyle name="Total 10 4" xfId="27484" xr:uid="{00000000-0005-0000-0000-0000B26C0000}"/>
    <cellStyle name="Total 10 5" xfId="27485" xr:uid="{00000000-0005-0000-0000-0000B36C0000}"/>
    <cellStyle name="Total 10 6" xfId="27486" xr:uid="{00000000-0005-0000-0000-0000B46C0000}"/>
    <cellStyle name="Total 10 7" xfId="27487" xr:uid="{00000000-0005-0000-0000-0000B56C0000}"/>
    <cellStyle name="Total 10 8" xfId="27488" xr:uid="{00000000-0005-0000-0000-0000B66C0000}"/>
    <cellStyle name="Total 10 9" xfId="27489" xr:uid="{00000000-0005-0000-0000-0000B76C0000}"/>
    <cellStyle name="Total 1000" xfId="41" xr:uid="{00000000-0005-0000-0000-0000B86C0000}"/>
    <cellStyle name="Total 1000 (negative)" xfId="42" xr:uid="{00000000-0005-0000-0000-0000B96C0000}"/>
    <cellStyle name="Total 1000 (negative) 2" xfId="27492" xr:uid="{00000000-0005-0000-0000-0000BA6C0000}"/>
    <cellStyle name="Total 1000 (negative) 3" xfId="27491" xr:uid="{00000000-0005-0000-0000-0000BB6C0000}"/>
    <cellStyle name="Total 1000 2" xfId="27493" xr:uid="{00000000-0005-0000-0000-0000BC6C0000}"/>
    <cellStyle name="Total 1000 3" xfId="27494" xr:uid="{00000000-0005-0000-0000-0000BD6C0000}"/>
    <cellStyle name="Total 1000 4" xfId="27495" xr:uid="{00000000-0005-0000-0000-0000BE6C0000}"/>
    <cellStyle name="Total 1000 5" xfId="27496" xr:uid="{00000000-0005-0000-0000-0000BF6C0000}"/>
    <cellStyle name="Total 1000 6" xfId="27490" xr:uid="{00000000-0005-0000-0000-0000C06C0000}"/>
    <cellStyle name="Total 1000_Ársreikningur" xfId="43" xr:uid="{00000000-0005-0000-0000-0000C16C0000}"/>
    <cellStyle name="Total 11" xfId="112" xr:uid="{00000000-0005-0000-0000-0000C26C0000}"/>
    <cellStyle name="Total 11 10" xfId="27498" xr:uid="{00000000-0005-0000-0000-0000C36C0000}"/>
    <cellStyle name="Total 11 11" xfId="27499" xr:uid="{00000000-0005-0000-0000-0000C46C0000}"/>
    <cellStyle name="Total 11 12" xfId="27500" xr:uid="{00000000-0005-0000-0000-0000C56C0000}"/>
    <cellStyle name="Total 11 13" xfId="27501" xr:uid="{00000000-0005-0000-0000-0000C66C0000}"/>
    <cellStyle name="Total 11 14" xfId="27502" xr:uid="{00000000-0005-0000-0000-0000C76C0000}"/>
    <cellStyle name="Total 11 15" xfId="27503" xr:uid="{00000000-0005-0000-0000-0000C86C0000}"/>
    <cellStyle name="Total 11 16" xfId="27497" xr:uid="{00000000-0005-0000-0000-0000C96C0000}"/>
    <cellStyle name="Total 11 2" xfId="27504" xr:uid="{00000000-0005-0000-0000-0000CA6C0000}"/>
    <cellStyle name="Total 11 2 2" xfId="27505" xr:uid="{00000000-0005-0000-0000-0000CB6C0000}"/>
    <cellStyle name="Total 11 2 3" xfId="27506" xr:uid="{00000000-0005-0000-0000-0000CC6C0000}"/>
    <cellStyle name="Total 11 2 4" xfId="27507" xr:uid="{00000000-0005-0000-0000-0000CD6C0000}"/>
    <cellStyle name="Total 11 2 5" xfId="27508" xr:uid="{00000000-0005-0000-0000-0000CE6C0000}"/>
    <cellStyle name="Total 11 2 6" xfId="27509" xr:uid="{00000000-0005-0000-0000-0000CF6C0000}"/>
    <cellStyle name="Total 11 2 7" xfId="27510" xr:uid="{00000000-0005-0000-0000-0000D06C0000}"/>
    <cellStyle name="Total 11 3" xfId="27511" xr:uid="{00000000-0005-0000-0000-0000D16C0000}"/>
    <cellStyle name="Total 11 4" xfId="27512" xr:uid="{00000000-0005-0000-0000-0000D26C0000}"/>
    <cellStyle name="Total 11 5" xfId="27513" xr:uid="{00000000-0005-0000-0000-0000D36C0000}"/>
    <cellStyle name="Total 11 6" xfId="27514" xr:uid="{00000000-0005-0000-0000-0000D46C0000}"/>
    <cellStyle name="Total 11 7" xfId="27515" xr:uid="{00000000-0005-0000-0000-0000D56C0000}"/>
    <cellStyle name="Total 11 8" xfId="27516" xr:uid="{00000000-0005-0000-0000-0000D66C0000}"/>
    <cellStyle name="Total 11 9" xfId="27517" xr:uid="{00000000-0005-0000-0000-0000D76C0000}"/>
    <cellStyle name="Total 12" xfId="113" xr:uid="{00000000-0005-0000-0000-0000D86C0000}"/>
    <cellStyle name="Total 12 10" xfId="27519" xr:uid="{00000000-0005-0000-0000-0000D96C0000}"/>
    <cellStyle name="Total 12 11" xfId="27520" xr:uid="{00000000-0005-0000-0000-0000DA6C0000}"/>
    <cellStyle name="Total 12 12" xfId="27521" xr:uid="{00000000-0005-0000-0000-0000DB6C0000}"/>
    <cellStyle name="Total 12 13" xfId="27522" xr:uid="{00000000-0005-0000-0000-0000DC6C0000}"/>
    <cellStyle name="Total 12 14" xfId="27523" xr:uid="{00000000-0005-0000-0000-0000DD6C0000}"/>
    <cellStyle name="Total 12 15" xfId="27524" xr:uid="{00000000-0005-0000-0000-0000DE6C0000}"/>
    <cellStyle name="Total 12 16" xfId="27518" xr:uid="{00000000-0005-0000-0000-0000DF6C0000}"/>
    <cellStyle name="Total 12 2" xfId="27525" xr:uid="{00000000-0005-0000-0000-0000E06C0000}"/>
    <cellStyle name="Total 12 2 2" xfId="27526" xr:uid="{00000000-0005-0000-0000-0000E16C0000}"/>
    <cellStyle name="Total 12 2 3" xfId="27527" xr:uid="{00000000-0005-0000-0000-0000E26C0000}"/>
    <cellStyle name="Total 12 2 4" xfId="27528" xr:uid="{00000000-0005-0000-0000-0000E36C0000}"/>
    <cellStyle name="Total 12 2 5" xfId="27529" xr:uid="{00000000-0005-0000-0000-0000E46C0000}"/>
    <cellStyle name="Total 12 2 6" xfId="27530" xr:uid="{00000000-0005-0000-0000-0000E56C0000}"/>
    <cellStyle name="Total 12 2 7" xfId="27531" xr:uid="{00000000-0005-0000-0000-0000E66C0000}"/>
    <cellStyle name="Total 12 3" xfId="27532" xr:uid="{00000000-0005-0000-0000-0000E76C0000}"/>
    <cellStyle name="Total 12 4" xfId="27533" xr:uid="{00000000-0005-0000-0000-0000E86C0000}"/>
    <cellStyle name="Total 12 5" xfId="27534" xr:uid="{00000000-0005-0000-0000-0000E96C0000}"/>
    <cellStyle name="Total 12 6" xfId="27535" xr:uid="{00000000-0005-0000-0000-0000EA6C0000}"/>
    <cellStyle name="Total 12 7" xfId="27536" xr:uid="{00000000-0005-0000-0000-0000EB6C0000}"/>
    <cellStyle name="Total 12 8" xfId="27537" xr:uid="{00000000-0005-0000-0000-0000EC6C0000}"/>
    <cellStyle name="Total 12 9" xfId="27538" xr:uid="{00000000-0005-0000-0000-0000ED6C0000}"/>
    <cellStyle name="Total 13" xfId="114" xr:uid="{00000000-0005-0000-0000-0000EE6C0000}"/>
    <cellStyle name="Total 13 10" xfId="27540" xr:uid="{00000000-0005-0000-0000-0000EF6C0000}"/>
    <cellStyle name="Total 13 11" xfId="27541" xr:uid="{00000000-0005-0000-0000-0000F06C0000}"/>
    <cellStyle name="Total 13 12" xfId="27542" xr:uid="{00000000-0005-0000-0000-0000F16C0000}"/>
    <cellStyle name="Total 13 13" xfId="27543" xr:uid="{00000000-0005-0000-0000-0000F26C0000}"/>
    <cellStyle name="Total 13 14" xfId="27544" xr:uid="{00000000-0005-0000-0000-0000F36C0000}"/>
    <cellStyle name="Total 13 15" xfId="27545" xr:uid="{00000000-0005-0000-0000-0000F46C0000}"/>
    <cellStyle name="Total 13 16" xfId="27539" xr:uid="{00000000-0005-0000-0000-0000F56C0000}"/>
    <cellStyle name="Total 13 2" xfId="27546" xr:uid="{00000000-0005-0000-0000-0000F66C0000}"/>
    <cellStyle name="Total 13 2 2" xfId="27547" xr:uid="{00000000-0005-0000-0000-0000F76C0000}"/>
    <cellStyle name="Total 13 2 3" xfId="27548" xr:uid="{00000000-0005-0000-0000-0000F86C0000}"/>
    <cellStyle name="Total 13 2 4" xfId="27549" xr:uid="{00000000-0005-0000-0000-0000F96C0000}"/>
    <cellStyle name="Total 13 2 5" xfId="27550" xr:uid="{00000000-0005-0000-0000-0000FA6C0000}"/>
    <cellStyle name="Total 13 2 6" xfId="27551" xr:uid="{00000000-0005-0000-0000-0000FB6C0000}"/>
    <cellStyle name="Total 13 2 7" xfId="27552" xr:uid="{00000000-0005-0000-0000-0000FC6C0000}"/>
    <cellStyle name="Total 13 3" xfId="27553" xr:uid="{00000000-0005-0000-0000-0000FD6C0000}"/>
    <cellStyle name="Total 13 4" xfId="27554" xr:uid="{00000000-0005-0000-0000-0000FE6C0000}"/>
    <cellStyle name="Total 13 5" xfId="27555" xr:uid="{00000000-0005-0000-0000-0000FF6C0000}"/>
    <cellStyle name="Total 13 6" xfId="27556" xr:uid="{00000000-0005-0000-0000-0000006D0000}"/>
    <cellStyle name="Total 13 7" xfId="27557" xr:uid="{00000000-0005-0000-0000-0000016D0000}"/>
    <cellStyle name="Total 13 8" xfId="27558" xr:uid="{00000000-0005-0000-0000-0000026D0000}"/>
    <cellStyle name="Total 13 9" xfId="27559" xr:uid="{00000000-0005-0000-0000-0000036D0000}"/>
    <cellStyle name="Total 14" xfId="115" xr:uid="{00000000-0005-0000-0000-0000046D0000}"/>
    <cellStyle name="Total 14 10" xfId="27561" xr:uid="{00000000-0005-0000-0000-0000056D0000}"/>
    <cellStyle name="Total 14 11" xfId="27562" xr:uid="{00000000-0005-0000-0000-0000066D0000}"/>
    <cellStyle name="Total 14 12" xfId="27563" xr:uid="{00000000-0005-0000-0000-0000076D0000}"/>
    <cellStyle name="Total 14 13" xfId="27564" xr:uid="{00000000-0005-0000-0000-0000086D0000}"/>
    <cellStyle name="Total 14 14" xfId="27565" xr:uid="{00000000-0005-0000-0000-0000096D0000}"/>
    <cellStyle name="Total 14 15" xfId="27566" xr:uid="{00000000-0005-0000-0000-00000A6D0000}"/>
    <cellStyle name="Total 14 16" xfId="27560" xr:uid="{00000000-0005-0000-0000-00000B6D0000}"/>
    <cellStyle name="Total 14 2" xfId="27567" xr:uid="{00000000-0005-0000-0000-00000C6D0000}"/>
    <cellStyle name="Total 14 2 2" xfId="27568" xr:uid="{00000000-0005-0000-0000-00000D6D0000}"/>
    <cellStyle name="Total 14 2 3" xfId="27569" xr:uid="{00000000-0005-0000-0000-00000E6D0000}"/>
    <cellStyle name="Total 14 2 4" xfId="27570" xr:uid="{00000000-0005-0000-0000-00000F6D0000}"/>
    <cellStyle name="Total 14 2 5" xfId="27571" xr:uid="{00000000-0005-0000-0000-0000106D0000}"/>
    <cellStyle name="Total 14 2 6" xfId="27572" xr:uid="{00000000-0005-0000-0000-0000116D0000}"/>
    <cellStyle name="Total 14 2 7" xfId="27573" xr:uid="{00000000-0005-0000-0000-0000126D0000}"/>
    <cellStyle name="Total 14 3" xfId="27574" xr:uid="{00000000-0005-0000-0000-0000136D0000}"/>
    <cellStyle name="Total 14 4" xfId="27575" xr:uid="{00000000-0005-0000-0000-0000146D0000}"/>
    <cellStyle name="Total 14 5" xfId="27576" xr:uid="{00000000-0005-0000-0000-0000156D0000}"/>
    <cellStyle name="Total 14 6" xfId="27577" xr:uid="{00000000-0005-0000-0000-0000166D0000}"/>
    <cellStyle name="Total 14 7" xfId="27578" xr:uid="{00000000-0005-0000-0000-0000176D0000}"/>
    <cellStyle name="Total 14 8" xfId="27579" xr:uid="{00000000-0005-0000-0000-0000186D0000}"/>
    <cellStyle name="Total 14 9" xfId="27580" xr:uid="{00000000-0005-0000-0000-0000196D0000}"/>
    <cellStyle name="Total 15" xfId="27581" xr:uid="{00000000-0005-0000-0000-00001A6D0000}"/>
    <cellStyle name="Total 15 10" xfId="27582" xr:uid="{00000000-0005-0000-0000-00001B6D0000}"/>
    <cellStyle name="Total 15 11" xfId="27583" xr:uid="{00000000-0005-0000-0000-00001C6D0000}"/>
    <cellStyle name="Total 15 12" xfId="27584" xr:uid="{00000000-0005-0000-0000-00001D6D0000}"/>
    <cellStyle name="Total 15 13" xfId="27585" xr:uid="{00000000-0005-0000-0000-00001E6D0000}"/>
    <cellStyle name="Total 15 14" xfId="27586" xr:uid="{00000000-0005-0000-0000-00001F6D0000}"/>
    <cellStyle name="Total 15 15" xfId="27587" xr:uid="{00000000-0005-0000-0000-0000206D0000}"/>
    <cellStyle name="Total 15 2" xfId="27588" xr:uid="{00000000-0005-0000-0000-0000216D0000}"/>
    <cellStyle name="Total 15 2 2" xfId="27589" xr:uid="{00000000-0005-0000-0000-0000226D0000}"/>
    <cellStyle name="Total 15 2 3" xfId="27590" xr:uid="{00000000-0005-0000-0000-0000236D0000}"/>
    <cellStyle name="Total 15 2 4" xfId="27591" xr:uid="{00000000-0005-0000-0000-0000246D0000}"/>
    <cellStyle name="Total 15 2 5" xfId="27592" xr:uid="{00000000-0005-0000-0000-0000256D0000}"/>
    <cellStyle name="Total 15 2 6" xfId="27593" xr:uid="{00000000-0005-0000-0000-0000266D0000}"/>
    <cellStyle name="Total 15 2 7" xfId="27594" xr:uid="{00000000-0005-0000-0000-0000276D0000}"/>
    <cellStyle name="Total 15 3" xfId="27595" xr:uid="{00000000-0005-0000-0000-0000286D0000}"/>
    <cellStyle name="Total 15 4" xfId="27596" xr:uid="{00000000-0005-0000-0000-0000296D0000}"/>
    <cellStyle name="Total 15 5" xfId="27597" xr:uid="{00000000-0005-0000-0000-00002A6D0000}"/>
    <cellStyle name="Total 15 6" xfId="27598" xr:uid="{00000000-0005-0000-0000-00002B6D0000}"/>
    <cellStyle name="Total 15 7" xfId="27599" xr:uid="{00000000-0005-0000-0000-00002C6D0000}"/>
    <cellStyle name="Total 15 8" xfId="27600" xr:uid="{00000000-0005-0000-0000-00002D6D0000}"/>
    <cellStyle name="Total 15 9" xfId="27601" xr:uid="{00000000-0005-0000-0000-00002E6D0000}"/>
    <cellStyle name="Total 16" xfId="27602" xr:uid="{00000000-0005-0000-0000-00002F6D0000}"/>
    <cellStyle name="Total 16 10" xfId="27603" xr:uid="{00000000-0005-0000-0000-0000306D0000}"/>
    <cellStyle name="Total 16 11" xfId="27604" xr:uid="{00000000-0005-0000-0000-0000316D0000}"/>
    <cellStyle name="Total 16 12" xfId="27605" xr:uid="{00000000-0005-0000-0000-0000326D0000}"/>
    <cellStyle name="Total 16 13" xfId="27606" xr:uid="{00000000-0005-0000-0000-0000336D0000}"/>
    <cellStyle name="Total 16 14" xfId="27607" xr:uid="{00000000-0005-0000-0000-0000346D0000}"/>
    <cellStyle name="Total 16 15" xfId="27608" xr:uid="{00000000-0005-0000-0000-0000356D0000}"/>
    <cellStyle name="Total 16 2" xfId="27609" xr:uid="{00000000-0005-0000-0000-0000366D0000}"/>
    <cellStyle name="Total 16 2 2" xfId="27610" xr:uid="{00000000-0005-0000-0000-0000376D0000}"/>
    <cellStyle name="Total 16 2 3" xfId="27611" xr:uid="{00000000-0005-0000-0000-0000386D0000}"/>
    <cellStyle name="Total 16 2 4" xfId="27612" xr:uid="{00000000-0005-0000-0000-0000396D0000}"/>
    <cellStyle name="Total 16 2 5" xfId="27613" xr:uid="{00000000-0005-0000-0000-00003A6D0000}"/>
    <cellStyle name="Total 16 2 6" xfId="27614" xr:uid="{00000000-0005-0000-0000-00003B6D0000}"/>
    <cellStyle name="Total 16 2 7" xfId="27615" xr:uid="{00000000-0005-0000-0000-00003C6D0000}"/>
    <cellStyle name="Total 16 3" xfId="27616" xr:uid="{00000000-0005-0000-0000-00003D6D0000}"/>
    <cellStyle name="Total 16 4" xfId="27617" xr:uid="{00000000-0005-0000-0000-00003E6D0000}"/>
    <cellStyle name="Total 16 5" xfId="27618" xr:uid="{00000000-0005-0000-0000-00003F6D0000}"/>
    <cellStyle name="Total 16 6" xfId="27619" xr:uid="{00000000-0005-0000-0000-0000406D0000}"/>
    <cellStyle name="Total 16 7" xfId="27620" xr:uid="{00000000-0005-0000-0000-0000416D0000}"/>
    <cellStyle name="Total 16 8" xfId="27621" xr:uid="{00000000-0005-0000-0000-0000426D0000}"/>
    <cellStyle name="Total 16 9" xfId="27622" xr:uid="{00000000-0005-0000-0000-0000436D0000}"/>
    <cellStyle name="Total 17" xfId="27623" xr:uid="{00000000-0005-0000-0000-0000446D0000}"/>
    <cellStyle name="Total 17 10" xfId="27624" xr:uid="{00000000-0005-0000-0000-0000456D0000}"/>
    <cellStyle name="Total 17 11" xfId="27625" xr:uid="{00000000-0005-0000-0000-0000466D0000}"/>
    <cellStyle name="Total 17 12" xfId="27626" xr:uid="{00000000-0005-0000-0000-0000476D0000}"/>
    <cellStyle name="Total 17 13" xfId="27627" xr:uid="{00000000-0005-0000-0000-0000486D0000}"/>
    <cellStyle name="Total 17 14" xfId="27628" xr:uid="{00000000-0005-0000-0000-0000496D0000}"/>
    <cellStyle name="Total 17 15" xfId="27629" xr:uid="{00000000-0005-0000-0000-00004A6D0000}"/>
    <cellStyle name="Total 17 2" xfId="27630" xr:uid="{00000000-0005-0000-0000-00004B6D0000}"/>
    <cellStyle name="Total 17 2 2" xfId="27631" xr:uid="{00000000-0005-0000-0000-00004C6D0000}"/>
    <cellStyle name="Total 17 2 3" xfId="27632" xr:uid="{00000000-0005-0000-0000-00004D6D0000}"/>
    <cellStyle name="Total 17 2 4" xfId="27633" xr:uid="{00000000-0005-0000-0000-00004E6D0000}"/>
    <cellStyle name="Total 17 2 5" xfId="27634" xr:uid="{00000000-0005-0000-0000-00004F6D0000}"/>
    <cellStyle name="Total 17 2 6" xfId="27635" xr:uid="{00000000-0005-0000-0000-0000506D0000}"/>
    <cellStyle name="Total 17 2 7" xfId="27636" xr:uid="{00000000-0005-0000-0000-0000516D0000}"/>
    <cellStyle name="Total 17 3" xfId="27637" xr:uid="{00000000-0005-0000-0000-0000526D0000}"/>
    <cellStyle name="Total 17 4" xfId="27638" xr:uid="{00000000-0005-0000-0000-0000536D0000}"/>
    <cellStyle name="Total 17 5" xfId="27639" xr:uid="{00000000-0005-0000-0000-0000546D0000}"/>
    <cellStyle name="Total 17 6" xfId="27640" xr:uid="{00000000-0005-0000-0000-0000556D0000}"/>
    <cellStyle name="Total 17 7" xfId="27641" xr:uid="{00000000-0005-0000-0000-0000566D0000}"/>
    <cellStyle name="Total 17 8" xfId="27642" xr:uid="{00000000-0005-0000-0000-0000576D0000}"/>
    <cellStyle name="Total 17 9" xfId="27643" xr:uid="{00000000-0005-0000-0000-0000586D0000}"/>
    <cellStyle name="Total 18" xfId="27644" xr:uid="{00000000-0005-0000-0000-0000596D0000}"/>
    <cellStyle name="Total 18 10" xfId="27645" xr:uid="{00000000-0005-0000-0000-00005A6D0000}"/>
    <cellStyle name="Total 18 11" xfId="27646" xr:uid="{00000000-0005-0000-0000-00005B6D0000}"/>
    <cellStyle name="Total 18 12" xfId="27647" xr:uid="{00000000-0005-0000-0000-00005C6D0000}"/>
    <cellStyle name="Total 18 13" xfId="27648" xr:uid="{00000000-0005-0000-0000-00005D6D0000}"/>
    <cellStyle name="Total 18 14" xfId="27649" xr:uid="{00000000-0005-0000-0000-00005E6D0000}"/>
    <cellStyle name="Total 18 15" xfId="27650" xr:uid="{00000000-0005-0000-0000-00005F6D0000}"/>
    <cellStyle name="Total 18 2" xfId="27651" xr:uid="{00000000-0005-0000-0000-0000606D0000}"/>
    <cellStyle name="Total 18 2 2" xfId="27652" xr:uid="{00000000-0005-0000-0000-0000616D0000}"/>
    <cellStyle name="Total 18 2 3" xfId="27653" xr:uid="{00000000-0005-0000-0000-0000626D0000}"/>
    <cellStyle name="Total 18 2 4" xfId="27654" xr:uid="{00000000-0005-0000-0000-0000636D0000}"/>
    <cellStyle name="Total 18 2 5" xfId="27655" xr:uid="{00000000-0005-0000-0000-0000646D0000}"/>
    <cellStyle name="Total 18 2 6" xfId="27656" xr:uid="{00000000-0005-0000-0000-0000656D0000}"/>
    <cellStyle name="Total 18 2 7" xfId="27657" xr:uid="{00000000-0005-0000-0000-0000666D0000}"/>
    <cellStyle name="Total 18 3" xfId="27658" xr:uid="{00000000-0005-0000-0000-0000676D0000}"/>
    <cellStyle name="Total 18 4" xfId="27659" xr:uid="{00000000-0005-0000-0000-0000686D0000}"/>
    <cellStyle name="Total 18 5" xfId="27660" xr:uid="{00000000-0005-0000-0000-0000696D0000}"/>
    <cellStyle name="Total 18 6" xfId="27661" xr:uid="{00000000-0005-0000-0000-00006A6D0000}"/>
    <cellStyle name="Total 18 7" xfId="27662" xr:uid="{00000000-0005-0000-0000-00006B6D0000}"/>
    <cellStyle name="Total 18 8" xfId="27663" xr:uid="{00000000-0005-0000-0000-00006C6D0000}"/>
    <cellStyle name="Total 18 9" xfId="27664" xr:uid="{00000000-0005-0000-0000-00006D6D0000}"/>
    <cellStyle name="Total 19" xfId="27665" xr:uid="{00000000-0005-0000-0000-00006E6D0000}"/>
    <cellStyle name="Total 19 10" xfId="27666" xr:uid="{00000000-0005-0000-0000-00006F6D0000}"/>
    <cellStyle name="Total 19 11" xfId="27667" xr:uid="{00000000-0005-0000-0000-0000706D0000}"/>
    <cellStyle name="Total 19 12" xfId="27668" xr:uid="{00000000-0005-0000-0000-0000716D0000}"/>
    <cellStyle name="Total 19 13" xfId="27669" xr:uid="{00000000-0005-0000-0000-0000726D0000}"/>
    <cellStyle name="Total 19 14" xfId="27670" xr:uid="{00000000-0005-0000-0000-0000736D0000}"/>
    <cellStyle name="Total 19 15" xfId="27671" xr:uid="{00000000-0005-0000-0000-0000746D0000}"/>
    <cellStyle name="Total 19 2" xfId="27672" xr:uid="{00000000-0005-0000-0000-0000756D0000}"/>
    <cellStyle name="Total 19 2 2" xfId="27673" xr:uid="{00000000-0005-0000-0000-0000766D0000}"/>
    <cellStyle name="Total 19 2 3" xfId="27674" xr:uid="{00000000-0005-0000-0000-0000776D0000}"/>
    <cellStyle name="Total 19 2 4" xfId="27675" xr:uid="{00000000-0005-0000-0000-0000786D0000}"/>
    <cellStyle name="Total 19 2 5" xfId="27676" xr:uid="{00000000-0005-0000-0000-0000796D0000}"/>
    <cellStyle name="Total 19 2 6" xfId="27677" xr:uid="{00000000-0005-0000-0000-00007A6D0000}"/>
    <cellStyle name="Total 19 2 7" xfId="27678" xr:uid="{00000000-0005-0000-0000-00007B6D0000}"/>
    <cellStyle name="Total 19 3" xfId="27679" xr:uid="{00000000-0005-0000-0000-00007C6D0000}"/>
    <cellStyle name="Total 19 4" xfId="27680" xr:uid="{00000000-0005-0000-0000-00007D6D0000}"/>
    <cellStyle name="Total 19 5" xfId="27681" xr:uid="{00000000-0005-0000-0000-00007E6D0000}"/>
    <cellStyle name="Total 19 6" xfId="27682" xr:uid="{00000000-0005-0000-0000-00007F6D0000}"/>
    <cellStyle name="Total 19 7" xfId="27683" xr:uid="{00000000-0005-0000-0000-0000806D0000}"/>
    <cellStyle name="Total 19 8" xfId="27684" xr:uid="{00000000-0005-0000-0000-0000816D0000}"/>
    <cellStyle name="Total 19 9" xfId="27685" xr:uid="{00000000-0005-0000-0000-0000826D0000}"/>
    <cellStyle name="Total 2" xfId="44" xr:uid="{00000000-0005-0000-0000-0000836D0000}"/>
    <cellStyle name="Total 2 10" xfId="27687" xr:uid="{00000000-0005-0000-0000-0000846D0000}"/>
    <cellStyle name="Total 2 10 2" xfId="27688" xr:uid="{00000000-0005-0000-0000-0000856D0000}"/>
    <cellStyle name="Total 2 10 2 2" xfId="27689" xr:uid="{00000000-0005-0000-0000-0000866D0000}"/>
    <cellStyle name="Total 2 10 2 3" xfId="27690" xr:uid="{00000000-0005-0000-0000-0000876D0000}"/>
    <cellStyle name="Total 2 10 2 4" xfId="27691" xr:uid="{00000000-0005-0000-0000-0000886D0000}"/>
    <cellStyle name="Total 2 10 2 5" xfId="27692" xr:uid="{00000000-0005-0000-0000-0000896D0000}"/>
    <cellStyle name="Total 2 10 2 6" xfId="27693" xr:uid="{00000000-0005-0000-0000-00008A6D0000}"/>
    <cellStyle name="Total 2 10 2 7" xfId="27694" xr:uid="{00000000-0005-0000-0000-00008B6D0000}"/>
    <cellStyle name="Total 2 10 3" xfId="27695" xr:uid="{00000000-0005-0000-0000-00008C6D0000}"/>
    <cellStyle name="Total 2 10 4" xfId="27696" xr:uid="{00000000-0005-0000-0000-00008D6D0000}"/>
    <cellStyle name="Total 2 10 5" xfId="27697" xr:uid="{00000000-0005-0000-0000-00008E6D0000}"/>
    <cellStyle name="Total 2 10 6" xfId="27698" xr:uid="{00000000-0005-0000-0000-00008F6D0000}"/>
    <cellStyle name="Total 2 10 7" xfId="27699" xr:uid="{00000000-0005-0000-0000-0000906D0000}"/>
    <cellStyle name="Total 2 11" xfId="27700" xr:uid="{00000000-0005-0000-0000-0000916D0000}"/>
    <cellStyle name="Total 2 12" xfId="27701" xr:uid="{00000000-0005-0000-0000-0000926D0000}"/>
    <cellStyle name="Total 2 13" xfId="27702" xr:uid="{00000000-0005-0000-0000-0000936D0000}"/>
    <cellStyle name="Total 2 14" xfId="27703" xr:uid="{00000000-0005-0000-0000-0000946D0000}"/>
    <cellStyle name="Total 2 15" xfId="27704" xr:uid="{00000000-0005-0000-0000-0000956D0000}"/>
    <cellStyle name="Total 2 16" xfId="27705" xr:uid="{00000000-0005-0000-0000-0000966D0000}"/>
    <cellStyle name="Total 2 17" xfId="27706" xr:uid="{00000000-0005-0000-0000-0000976D0000}"/>
    <cellStyle name="Total 2 18" xfId="27707" xr:uid="{00000000-0005-0000-0000-0000986D0000}"/>
    <cellStyle name="Total 2 19" xfId="27708" xr:uid="{00000000-0005-0000-0000-0000996D0000}"/>
    <cellStyle name="Total 2 2" xfId="27709" xr:uid="{00000000-0005-0000-0000-00009A6D0000}"/>
    <cellStyle name="Total 2 2 10" xfId="27710" xr:uid="{00000000-0005-0000-0000-00009B6D0000}"/>
    <cellStyle name="Total 2 2 11" xfId="27711" xr:uid="{00000000-0005-0000-0000-00009C6D0000}"/>
    <cellStyle name="Total 2 2 12" xfId="27712" xr:uid="{00000000-0005-0000-0000-00009D6D0000}"/>
    <cellStyle name="Total 2 2 13" xfId="27713" xr:uid="{00000000-0005-0000-0000-00009E6D0000}"/>
    <cellStyle name="Total 2 2 14" xfId="27714" xr:uid="{00000000-0005-0000-0000-00009F6D0000}"/>
    <cellStyle name="Total 2 2 2" xfId="27715" xr:uid="{00000000-0005-0000-0000-0000A06D0000}"/>
    <cellStyle name="Total 2 2 2 10" xfId="27716" xr:uid="{00000000-0005-0000-0000-0000A16D0000}"/>
    <cellStyle name="Total 2 2 2 11" xfId="27717" xr:uid="{00000000-0005-0000-0000-0000A26D0000}"/>
    <cellStyle name="Total 2 2 2 12" xfId="27718" xr:uid="{00000000-0005-0000-0000-0000A36D0000}"/>
    <cellStyle name="Total 2 2 2 13" xfId="27719" xr:uid="{00000000-0005-0000-0000-0000A46D0000}"/>
    <cellStyle name="Total 2 2 2 2" xfId="27720" xr:uid="{00000000-0005-0000-0000-0000A56D0000}"/>
    <cellStyle name="Total 2 2 2 2 10" xfId="27721" xr:uid="{00000000-0005-0000-0000-0000A66D0000}"/>
    <cellStyle name="Total 2 2 2 2 11" xfId="27722" xr:uid="{00000000-0005-0000-0000-0000A76D0000}"/>
    <cellStyle name="Total 2 2 2 2 12" xfId="27723" xr:uid="{00000000-0005-0000-0000-0000A86D0000}"/>
    <cellStyle name="Total 2 2 2 2 2" xfId="27724" xr:uid="{00000000-0005-0000-0000-0000A96D0000}"/>
    <cellStyle name="Total 2 2 2 2 2 2" xfId="27725" xr:uid="{00000000-0005-0000-0000-0000AA6D0000}"/>
    <cellStyle name="Total 2 2 2 2 2 2 2" xfId="27726" xr:uid="{00000000-0005-0000-0000-0000AB6D0000}"/>
    <cellStyle name="Total 2 2 2 2 2 2 3" xfId="27727" xr:uid="{00000000-0005-0000-0000-0000AC6D0000}"/>
    <cellStyle name="Total 2 2 2 2 2 2 4" xfId="27728" xr:uid="{00000000-0005-0000-0000-0000AD6D0000}"/>
    <cellStyle name="Total 2 2 2 2 2 2 5" xfId="27729" xr:uid="{00000000-0005-0000-0000-0000AE6D0000}"/>
    <cellStyle name="Total 2 2 2 2 2 2 6" xfId="27730" xr:uid="{00000000-0005-0000-0000-0000AF6D0000}"/>
    <cellStyle name="Total 2 2 2 2 2 2 7" xfId="27731" xr:uid="{00000000-0005-0000-0000-0000B06D0000}"/>
    <cellStyle name="Total 2 2 2 2 2 3" xfId="27732" xr:uid="{00000000-0005-0000-0000-0000B16D0000}"/>
    <cellStyle name="Total 2 2 2 2 2 4" xfId="27733" xr:uid="{00000000-0005-0000-0000-0000B26D0000}"/>
    <cellStyle name="Total 2 2 2 2 2 5" xfId="27734" xr:uid="{00000000-0005-0000-0000-0000B36D0000}"/>
    <cellStyle name="Total 2 2 2 2 2 6" xfId="27735" xr:uid="{00000000-0005-0000-0000-0000B46D0000}"/>
    <cellStyle name="Total 2 2 2 2 2 7" xfId="27736" xr:uid="{00000000-0005-0000-0000-0000B56D0000}"/>
    <cellStyle name="Total 2 2 2 2 3" xfId="27737" xr:uid="{00000000-0005-0000-0000-0000B66D0000}"/>
    <cellStyle name="Total 2 2 2 2 4" xfId="27738" xr:uid="{00000000-0005-0000-0000-0000B76D0000}"/>
    <cellStyle name="Total 2 2 2 2 5" xfId="27739" xr:uid="{00000000-0005-0000-0000-0000B86D0000}"/>
    <cellStyle name="Total 2 2 2 2 6" xfId="27740" xr:uid="{00000000-0005-0000-0000-0000B96D0000}"/>
    <cellStyle name="Total 2 2 2 2 7" xfId="27741" xr:uid="{00000000-0005-0000-0000-0000BA6D0000}"/>
    <cellStyle name="Total 2 2 2 2 8" xfId="27742" xr:uid="{00000000-0005-0000-0000-0000BB6D0000}"/>
    <cellStyle name="Total 2 2 2 2 9" xfId="27743" xr:uid="{00000000-0005-0000-0000-0000BC6D0000}"/>
    <cellStyle name="Total 2 2 2 3" xfId="27744" xr:uid="{00000000-0005-0000-0000-0000BD6D0000}"/>
    <cellStyle name="Total 2 2 2 4" xfId="27745" xr:uid="{00000000-0005-0000-0000-0000BE6D0000}"/>
    <cellStyle name="Total 2 2 2 5" xfId="27746" xr:uid="{00000000-0005-0000-0000-0000BF6D0000}"/>
    <cellStyle name="Total 2 2 2 6" xfId="27747" xr:uid="{00000000-0005-0000-0000-0000C06D0000}"/>
    <cellStyle name="Total 2 2 2 7" xfId="27748" xr:uid="{00000000-0005-0000-0000-0000C16D0000}"/>
    <cellStyle name="Total 2 2 2 8" xfId="27749" xr:uid="{00000000-0005-0000-0000-0000C26D0000}"/>
    <cellStyle name="Total 2 2 2 9" xfId="27750" xr:uid="{00000000-0005-0000-0000-0000C36D0000}"/>
    <cellStyle name="Total 2 2 3" xfId="27751" xr:uid="{00000000-0005-0000-0000-0000C46D0000}"/>
    <cellStyle name="Total 2 2 4" xfId="27752" xr:uid="{00000000-0005-0000-0000-0000C56D0000}"/>
    <cellStyle name="Total 2 2 4 2" xfId="27753" xr:uid="{00000000-0005-0000-0000-0000C66D0000}"/>
    <cellStyle name="Total 2 2 4 3" xfId="27754" xr:uid="{00000000-0005-0000-0000-0000C76D0000}"/>
    <cellStyle name="Total 2 2 4 4" xfId="27755" xr:uid="{00000000-0005-0000-0000-0000C86D0000}"/>
    <cellStyle name="Total 2 2 4 5" xfId="27756" xr:uid="{00000000-0005-0000-0000-0000C96D0000}"/>
    <cellStyle name="Total 2 2 4 6" xfId="27757" xr:uid="{00000000-0005-0000-0000-0000CA6D0000}"/>
    <cellStyle name="Total 2 2 5" xfId="27758" xr:uid="{00000000-0005-0000-0000-0000CB6D0000}"/>
    <cellStyle name="Total 2 2 6" xfId="27759" xr:uid="{00000000-0005-0000-0000-0000CC6D0000}"/>
    <cellStyle name="Total 2 2 7" xfId="27760" xr:uid="{00000000-0005-0000-0000-0000CD6D0000}"/>
    <cellStyle name="Total 2 2 8" xfId="27761" xr:uid="{00000000-0005-0000-0000-0000CE6D0000}"/>
    <cellStyle name="Total 2 2 9" xfId="27762" xr:uid="{00000000-0005-0000-0000-0000CF6D0000}"/>
    <cellStyle name="Total 2 20" xfId="27763" xr:uid="{00000000-0005-0000-0000-0000D06D0000}"/>
    <cellStyle name="Total 2 21" xfId="27686" xr:uid="{00000000-0005-0000-0000-0000D16D0000}"/>
    <cellStyle name="Total 2 22" xfId="30797" xr:uid="{00000000-0005-0000-0000-0000D26D0000}"/>
    <cellStyle name="Total 2 3" xfId="27764" xr:uid="{00000000-0005-0000-0000-0000D36D0000}"/>
    <cellStyle name="Total 2 3 2" xfId="27765" xr:uid="{00000000-0005-0000-0000-0000D46D0000}"/>
    <cellStyle name="Total 2 3 2 2" xfId="27766" xr:uid="{00000000-0005-0000-0000-0000D56D0000}"/>
    <cellStyle name="Total 2 3 2 3" xfId="27767" xr:uid="{00000000-0005-0000-0000-0000D66D0000}"/>
    <cellStyle name="Total 2 3 2 4" xfId="27768" xr:uid="{00000000-0005-0000-0000-0000D76D0000}"/>
    <cellStyle name="Total 2 3 2 5" xfId="27769" xr:uid="{00000000-0005-0000-0000-0000D86D0000}"/>
    <cellStyle name="Total 2 3 2 6" xfId="27770" xr:uid="{00000000-0005-0000-0000-0000D96D0000}"/>
    <cellStyle name="Total 2 3 2 7" xfId="27771" xr:uid="{00000000-0005-0000-0000-0000DA6D0000}"/>
    <cellStyle name="Total 2 3 3" xfId="27772" xr:uid="{00000000-0005-0000-0000-0000DB6D0000}"/>
    <cellStyle name="Total 2 3 4" xfId="27773" xr:uid="{00000000-0005-0000-0000-0000DC6D0000}"/>
    <cellStyle name="Total 2 3 5" xfId="27774" xr:uid="{00000000-0005-0000-0000-0000DD6D0000}"/>
    <cellStyle name="Total 2 3 6" xfId="27775" xr:uid="{00000000-0005-0000-0000-0000DE6D0000}"/>
    <cellStyle name="Total 2 3 7" xfId="27776" xr:uid="{00000000-0005-0000-0000-0000DF6D0000}"/>
    <cellStyle name="Total 2 3 8" xfId="27777" xr:uid="{00000000-0005-0000-0000-0000E06D0000}"/>
    <cellStyle name="Total 2 4" xfId="27778" xr:uid="{00000000-0005-0000-0000-0000E16D0000}"/>
    <cellStyle name="Total 2 4 2" xfId="27779" xr:uid="{00000000-0005-0000-0000-0000E26D0000}"/>
    <cellStyle name="Total 2 4 2 2" xfId="27780" xr:uid="{00000000-0005-0000-0000-0000E36D0000}"/>
    <cellStyle name="Total 2 4 2 3" xfId="27781" xr:uid="{00000000-0005-0000-0000-0000E46D0000}"/>
    <cellStyle name="Total 2 4 2 4" xfId="27782" xr:uid="{00000000-0005-0000-0000-0000E56D0000}"/>
    <cellStyle name="Total 2 4 2 5" xfId="27783" xr:uid="{00000000-0005-0000-0000-0000E66D0000}"/>
    <cellStyle name="Total 2 4 2 6" xfId="27784" xr:uid="{00000000-0005-0000-0000-0000E76D0000}"/>
    <cellStyle name="Total 2 4 2 7" xfId="27785" xr:uid="{00000000-0005-0000-0000-0000E86D0000}"/>
    <cellStyle name="Total 2 4 3" xfId="27786" xr:uid="{00000000-0005-0000-0000-0000E96D0000}"/>
    <cellStyle name="Total 2 4 4" xfId="27787" xr:uid="{00000000-0005-0000-0000-0000EA6D0000}"/>
    <cellStyle name="Total 2 4 5" xfId="27788" xr:uid="{00000000-0005-0000-0000-0000EB6D0000}"/>
    <cellStyle name="Total 2 4 6" xfId="27789" xr:uid="{00000000-0005-0000-0000-0000EC6D0000}"/>
    <cellStyle name="Total 2 4 7" xfId="27790" xr:uid="{00000000-0005-0000-0000-0000ED6D0000}"/>
    <cellStyle name="Total 2 4 8" xfId="27791" xr:uid="{00000000-0005-0000-0000-0000EE6D0000}"/>
    <cellStyle name="Total 2 5" xfId="27792" xr:uid="{00000000-0005-0000-0000-0000EF6D0000}"/>
    <cellStyle name="Total 2 5 2" xfId="27793" xr:uid="{00000000-0005-0000-0000-0000F06D0000}"/>
    <cellStyle name="Total 2 5 2 2" xfId="27794" xr:uid="{00000000-0005-0000-0000-0000F16D0000}"/>
    <cellStyle name="Total 2 5 2 3" xfId="27795" xr:uid="{00000000-0005-0000-0000-0000F26D0000}"/>
    <cellStyle name="Total 2 5 2 4" xfId="27796" xr:uid="{00000000-0005-0000-0000-0000F36D0000}"/>
    <cellStyle name="Total 2 5 2 5" xfId="27797" xr:uid="{00000000-0005-0000-0000-0000F46D0000}"/>
    <cellStyle name="Total 2 5 2 6" xfId="27798" xr:uid="{00000000-0005-0000-0000-0000F56D0000}"/>
    <cellStyle name="Total 2 5 2 7" xfId="27799" xr:uid="{00000000-0005-0000-0000-0000F66D0000}"/>
    <cellStyle name="Total 2 5 3" xfId="27800" xr:uid="{00000000-0005-0000-0000-0000F76D0000}"/>
    <cellStyle name="Total 2 5 4" xfId="27801" xr:uid="{00000000-0005-0000-0000-0000F86D0000}"/>
    <cellStyle name="Total 2 5 5" xfId="27802" xr:uid="{00000000-0005-0000-0000-0000F96D0000}"/>
    <cellStyle name="Total 2 5 6" xfId="27803" xr:uid="{00000000-0005-0000-0000-0000FA6D0000}"/>
    <cellStyle name="Total 2 5 7" xfId="27804" xr:uid="{00000000-0005-0000-0000-0000FB6D0000}"/>
    <cellStyle name="Total 2 5 8" xfId="27805" xr:uid="{00000000-0005-0000-0000-0000FC6D0000}"/>
    <cellStyle name="Total 2 6" xfId="27806" xr:uid="{00000000-0005-0000-0000-0000FD6D0000}"/>
    <cellStyle name="Total 2 6 2" xfId="27807" xr:uid="{00000000-0005-0000-0000-0000FE6D0000}"/>
    <cellStyle name="Total 2 6 2 2" xfId="27808" xr:uid="{00000000-0005-0000-0000-0000FF6D0000}"/>
    <cellStyle name="Total 2 6 2 3" xfId="27809" xr:uid="{00000000-0005-0000-0000-0000006E0000}"/>
    <cellStyle name="Total 2 6 2 4" xfId="27810" xr:uid="{00000000-0005-0000-0000-0000016E0000}"/>
    <cellStyle name="Total 2 6 2 5" xfId="27811" xr:uid="{00000000-0005-0000-0000-0000026E0000}"/>
    <cellStyle name="Total 2 6 2 6" xfId="27812" xr:uid="{00000000-0005-0000-0000-0000036E0000}"/>
    <cellStyle name="Total 2 6 2 7" xfId="27813" xr:uid="{00000000-0005-0000-0000-0000046E0000}"/>
    <cellStyle name="Total 2 6 3" xfId="27814" xr:uid="{00000000-0005-0000-0000-0000056E0000}"/>
    <cellStyle name="Total 2 6 4" xfId="27815" xr:uid="{00000000-0005-0000-0000-0000066E0000}"/>
    <cellStyle name="Total 2 6 5" xfId="27816" xr:uid="{00000000-0005-0000-0000-0000076E0000}"/>
    <cellStyle name="Total 2 6 6" xfId="27817" xr:uid="{00000000-0005-0000-0000-0000086E0000}"/>
    <cellStyle name="Total 2 6 7" xfId="27818" xr:uid="{00000000-0005-0000-0000-0000096E0000}"/>
    <cellStyle name="Total 2 6 8" xfId="27819" xr:uid="{00000000-0005-0000-0000-00000A6E0000}"/>
    <cellStyle name="Total 2 7" xfId="27820" xr:uid="{00000000-0005-0000-0000-00000B6E0000}"/>
    <cellStyle name="Total 2 7 2" xfId="27821" xr:uid="{00000000-0005-0000-0000-00000C6E0000}"/>
    <cellStyle name="Total 2 7 2 2" xfId="27822" xr:uid="{00000000-0005-0000-0000-00000D6E0000}"/>
    <cellStyle name="Total 2 7 2 3" xfId="27823" xr:uid="{00000000-0005-0000-0000-00000E6E0000}"/>
    <cellStyle name="Total 2 7 2 4" xfId="27824" xr:uid="{00000000-0005-0000-0000-00000F6E0000}"/>
    <cellStyle name="Total 2 7 2 5" xfId="27825" xr:uid="{00000000-0005-0000-0000-0000106E0000}"/>
    <cellStyle name="Total 2 7 2 6" xfId="27826" xr:uid="{00000000-0005-0000-0000-0000116E0000}"/>
    <cellStyle name="Total 2 7 2 7" xfId="27827" xr:uid="{00000000-0005-0000-0000-0000126E0000}"/>
    <cellStyle name="Total 2 7 3" xfId="27828" xr:uid="{00000000-0005-0000-0000-0000136E0000}"/>
    <cellStyle name="Total 2 7 4" xfId="27829" xr:uid="{00000000-0005-0000-0000-0000146E0000}"/>
    <cellStyle name="Total 2 7 5" xfId="27830" xr:uid="{00000000-0005-0000-0000-0000156E0000}"/>
    <cellStyle name="Total 2 7 6" xfId="27831" xr:uid="{00000000-0005-0000-0000-0000166E0000}"/>
    <cellStyle name="Total 2 7 7" xfId="27832" xr:uid="{00000000-0005-0000-0000-0000176E0000}"/>
    <cellStyle name="Total 2 7 8" xfId="27833" xr:uid="{00000000-0005-0000-0000-0000186E0000}"/>
    <cellStyle name="Total 2 8" xfId="27834" xr:uid="{00000000-0005-0000-0000-0000196E0000}"/>
    <cellStyle name="Total 2 8 2" xfId="27835" xr:uid="{00000000-0005-0000-0000-00001A6E0000}"/>
    <cellStyle name="Total 2 8 2 2" xfId="27836" xr:uid="{00000000-0005-0000-0000-00001B6E0000}"/>
    <cellStyle name="Total 2 8 2 3" xfId="27837" xr:uid="{00000000-0005-0000-0000-00001C6E0000}"/>
    <cellStyle name="Total 2 8 2 4" xfId="27838" xr:uid="{00000000-0005-0000-0000-00001D6E0000}"/>
    <cellStyle name="Total 2 8 2 5" xfId="27839" xr:uid="{00000000-0005-0000-0000-00001E6E0000}"/>
    <cellStyle name="Total 2 8 2 6" xfId="27840" xr:uid="{00000000-0005-0000-0000-00001F6E0000}"/>
    <cellStyle name="Total 2 8 2 7" xfId="27841" xr:uid="{00000000-0005-0000-0000-0000206E0000}"/>
    <cellStyle name="Total 2 8 3" xfId="27842" xr:uid="{00000000-0005-0000-0000-0000216E0000}"/>
    <cellStyle name="Total 2 8 4" xfId="27843" xr:uid="{00000000-0005-0000-0000-0000226E0000}"/>
    <cellStyle name="Total 2 8 5" xfId="27844" xr:uid="{00000000-0005-0000-0000-0000236E0000}"/>
    <cellStyle name="Total 2 8 6" xfId="27845" xr:uid="{00000000-0005-0000-0000-0000246E0000}"/>
    <cellStyle name="Total 2 8 7" xfId="27846" xr:uid="{00000000-0005-0000-0000-0000256E0000}"/>
    <cellStyle name="Total 2 9" xfId="27847" xr:uid="{00000000-0005-0000-0000-0000266E0000}"/>
    <cellStyle name="Total 2 9 10" xfId="27848" xr:uid="{00000000-0005-0000-0000-0000276E0000}"/>
    <cellStyle name="Total 2 9 11" xfId="27849" xr:uid="{00000000-0005-0000-0000-0000286E0000}"/>
    <cellStyle name="Total 2 9 12" xfId="27850" xr:uid="{00000000-0005-0000-0000-0000296E0000}"/>
    <cellStyle name="Total 2 9 2" xfId="27851" xr:uid="{00000000-0005-0000-0000-00002A6E0000}"/>
    <cellStyle name="Total 2 9 2 2" xfId="27852" xr:uid="{00000000-0005-0000-0000-00002B6E0000}"/>
    <cellStyle name="Total 2 9 2 2 2" xfId="27853" xr:uid="{00000000-0005-0000-0000-00002C6E0000}"/>
    <cellStyle name="Total 2 9 2 2 3" xfId="27854" xr:uid="{00000000-0005-0000-0000-00002D6E0000}"/>
    <cellStyle name="Total 2 9 2 2 4" xfId="27855" xr:uid="{00000000-0005-0000-0000-00002E6E0000}"/>
    <cellStyle name="Total 2 9 2 2 5" xfId="27856" xr:uid="{00000000-0005-0000-0000-00002F6E0000}"/>
    <cellStyle name="Total 2 9 2 2 6" xfId="27857" xr:uid="{00000000-0005-0000-0000-0000306E0000}"/>
    <cellStyle name="Total 2 9 2 2 7" xfId="27858" xr:uid="{00000000-0005-0000-0000-0000316E0000}"/>
    <cellStyle name="Total 2 9 2 3" xfId="27859" xr:uid="{00000000-0005-0000-0000-0000326E0000}"/>
    <cellStyle name="Total 2 9 2 4" xfId="27860" xr:uid="{00000000-0005-0000-0000-0000336E0000}"/>
    <cellStyle name="Total 2 9 2 5" xfId="27861" xr:uid="{00000000-0005-0000-0000-0000346E0000}"/>
    <cellStyle name="Total 2 9 2 6" xfId="27862" xr:uid="{00000000-0005-0000-0000-0000356E0000}"/>
    <cellStyle name="Total 2 9 2 7" xfId="27863" xr:uid="{00000000-0005-0000-0000-0000366E0000}"/>
    <cellStyle name="Total 2 9 3" xfId="27864" xr:uid="{00000000-0005-0000-0000-0000376E0000}"/>
    <cellStyle name="Total 2 9 4" xfId="27865" xr:uid="{00000000-0005-0000-0000-0000386E0000}"/>
    <cellStyle name="Total 2 9 5" xfId="27866" xr:uid="{00000000-0005-0000-0000-0000396E0000}"/>
    <cellStyle name="Total 2 9 6" xfId="27867" xr:uid="{00000000-0005-0000-0000-00003A6E0000}"/>
    <cellStyle name="Total 2 9 7" xfId="27868" xr:uid="{00000000-0005-0000-0000-00003B6E0000}"/>
    <cellStyle name="Total 2 9 8" xfId="27869" xr:uid="{00000000-0005-0000-0000-00003C6E0000}"/>
    <cellStyle name="Total 2 9 9" xfId="27870" xr:uid="{00000000-0005-0000-0000-00003D6E0000}"/>
    <cellStyle name="Total 20" xfId="27871" xr:uid="{00000000-0005-0000-0000-00003E6E0000}"/>
    <cellStyle name="Total 20 10" xfId="27872" xr:uid="{00000000-0005-0000-0000-00003F6E0000}"/>
    <cellStyle name="Total 20 11" xfId="27873" xr:uid="{00000000-0005-0000-0000-0000406E0000}"/>
    <cellStyle name="Total 20 12" xfId="27874" xr:uid="{00000000-0005-0000-0000-0000416E0000}"/>
    <cellStyle name="Total 20 13" xfId="27875" xr:uid="{00000000-0005-0000-0000-0000426E0000}"/>
    <cellStyle name="Total 20 14" xfId="27876" xr:uid="{00000000-0005-0000-0000-0000436E0000}"/>
    <cellStyle name="Total 20 15" xfId="27877" xr:uid="{00000000-0005-0000-0000-0000446E0000}"/>
    <cellStyle name="Total 20 2" xfId="27878" xr:uid="{00000000-0005-0000-0000-0000456E0000}"/>
    <cellStyle name="Total 20 2 2" xfId="27879" xr:uid="{00000000-0005-0000-0000-0000466E0000}"/>
    <cellStyle name="Total 20 2 3" xfId="27880" xr:uid="{00000000-0005-0000-0000-0000476E0000}"/>
    <cellStyle name="Total 20 2 4" xfId="27881" xr:uid="{00000000-0005-0000-0000-0000486E0000}"/>
    <cellStyle name="Total 20 2 5" xfId="27882" xr:uid="{00000000-0005-0000-0000-0000496E0000}"/>
    <cellStyle name="Total 20 2 6" xfId="27883" xr:uid="{00000000-0005-0000-0000-00004A6E0000}"/>
    <cellStyle name="Total 20 2 7" xfId="27884" xr:uid="{00000000-0005-0000-0000-00004B6E0000}"/>
    <cellStyle name="Total 20 3" xfId="27885" xr:uid="{00000000-0005-0000-0000-00004C6E0000}"/>
    <cellStyle name="Total 20 4" xfId="27886" xr:uid="{00000000-0005-0000-0000-00004D6E0000}"/>
    <cellStyle name="Total 20 5" xfId="27887" xr:uid="{00000000-0005-0000-0000-00004E6E0000}"/>
    <cellStyle name="Total 20 6" xfId="27888" xr:uid="{00000000-0005-0000-0000-00004F6E0000}"/>
    <cellStyle name="Total 20 7" xfId="27889" xr:uid="{00000000-0005-0000-0000-0000506E0000}"/>
    <cellStyle name="Total 20 8" xfId="27890" xr:uid="{00000000-0005-0000-0000-0000516E0000}"/>
    <cellStyle name="Total 20 9" xfId="27891" xr:uid="{00000000-0005-0000-0000-0000526E0000}"/>
    <cellStyle name="Total 21" xfId="27892" xr:uid="{00000000-0005-0000-0000-0000536E0000}"/>
    <cellStyle name="Total 21 10" xfId="27893" xr:uid="{00000000-0005-0000-0000-0000546E0000}"/>
    <cellStyle name="Total 21 11" xfId="27894" xr:uid="{00000000-0005-0000-0000-0000556E0000}"/>
    <cellStyle name="Total 21 12" xfId="27895" xr:uid="{00000000-0005-0000-0000-0000566E0000}"/>
    <cellStyle name="Total 21 13" xfId="27896" xr:uid="{00000000-0005-0000-0000-0000576E0000}"/>
    <cellStyle name="Total 21 14" xfId="27897" xr:uid="{00000000-0005-0000-0000-0000586E0000}"/>
    <cellStyle name="Total 21 15" xfId="27898" xr:uid="{00000000-0005-0000-0000-0000596E0000}"/>
    <cellStyle name="Total 21 2" xfId="27899" xr:uid="{00000000-0005-0000-0000-00005A6E0000}"/>
    <cellStyle name="Total 21 2 2" xfId="27900" xr:uid="{00000000-0005-0000-0000-00005B6E0000}"/>
    <cellStyle name="Total 21 2 3" xfId="27901" xr:uid="{00000000-0005-0000-0000-00005C6E0000}"/>
    <cellStyle name="Total 21 2 4" xfId="27902" xr:uid="{00000000-0005-0000-0000-00005D6E0000}"/>
    <cellStyle name="Total 21 2 5" xfId="27903" xr:uid="{00000000-0005-0000-0000-00005E6E0000}"/>
    <cellStyle name="Total 21 2 6" xfId="27904" xr:uid="{00000000-0005-0000-0000-00005F6E0000}"/>
    <cellStyle name="Total 21 2 7" xfId="27905" xr:uid="{00000000-0005-0000-0000-0000606E0000}"/>
    <cellStyle name="Total 21 3" xfId="27906" xr:uid="{00000000-0005-0000-0000-0000616E0000}"/>
    <cellStyle name="Total 21 4" xfId="27907" xr:uid="{00000000-0005-0000-0000-0000626E0000}"/>
    <cellStyle name="Total 21 5" xfId="27908" xr:uid="{00000000-0005-0000-0000-0000636E0000}"/>
    <cellStyle name="Total 21 6" xfId="27909" xr:uid="{00000000-0005-0000-0000-0000646E0000}"/>
    <cellStyle name="Total 21 7" xfId="27910" xr:uid="{00000000-0005-0000-0000-0000656E0000}"/>
    <cellStyle name="Total 21 8" xfId="27911" xr:uid="{00000000-0005-0000-0000-0000666E0000}"/>
    <cellStyle name="Total 21 9" xfId="27912" xr:uid="{00000000-0005-0000-0000-0000676E0000}"/>
    <cellStyle name="Total 22" xfId="27913" xr:uid="{00000000-0005-0000-0000-0000686E0000}"/>
    <cellStyle name="Total 22 10" xfId="27914" xr:uid="{00000000-0005-0000-0000-0000696E0000}"/>
    <cellStyle name="Total 22 11" xfId="27915" xr:uid="{00000000-0005-0000-0000-00006A6E0000}"/>
    <cellStyle name="Total 22 12" xfId="27916" xr:uid="{00000000-0005-0000-0000-00006B6E0000}"/>
    <cellStyle name="Total 22 13" xfId="27917" xr:uid="{00000000-0005-0000-0000-00006C6E0000}"/>
    <cellStyle name="Total 22 14" xfId="27918" xr:uid="{00000000-0005-0000-0000-00006D6E0000}"/>
    <cellStyle name="Total 22 15" xfId="27919" xr:uid="{00000000-0005-0000-0000-00006E6E0000}"/>
    <cellStyle name="Total 22 2" xfId="27920" xr:uid="{00000000-0005-0000-0000-00006F6E0000}"/>
    <cellStyle name="Total 22 2 2" xfId="27921" xr:uid="{00000000-0005-0000-0000-0000706E0000}"/>
    <cellStyle name="Total 22 2 3" xfId="27922" xr:uid="{00000000-0005-0000-0000-0000716E0000}"/>
    <cellStyle name="Total 22 2 4" xfId="27923" xr:uid="{00000000-0005-0000-0000-0000726E0000}"/>
    <cellStyle name="Total 22 2 5" xfId="27924" xr:uid="{00000000-0005-0000-0000-0000736E0000}"/>
    <cellStyle name="Total 22 2 6" xfId="27925" xr:uid="{00000000-0005-0000-0000-0000746E0000}"/>
    <cellStyle name="Total 22 2 7" xfId="27926" xr:uid="{00000000-0005-0000-0000-0000756E0000}"/>
    <cellStyle name="Total 22 3" xfId="27927" xr:uid="{00000000-0005-0000-0000-0000766E0000}"/>
    <cellStyle name="Total 22 4" xfId="27928" xr:uid="{00000000-0005-0000-0000-0000776E0000}"/>
    <cellStyle name="Total 22 5" xfId="27929" xr:uid="{00000000-0005-0000-0000-0000786E0000}"/>
    <cellStyle name="Total 22 6" xfId="27930" xr:uid="{00000000-0005-0000-0000-0000796E0000}"/>
    <cellStyle name="Total 22 7" xfId="27931" xr:uid="{00000000-0005-0000-0000-00007A6E0000}"/>
    <cellStyle name="Total 22 8" xfId="27932" xr:uid="{00000000-0005-0000-0000-00007B6E0000}"/>
    <cellStyle name="Total 22 9" xfId="27933" xr:uid="{00000000-0005-0000-0000-00007C6E0000}"/>
    <cellStyle name="Total 23" xfId="27934" xr:uid="{00000000-0005-0000-0000-00007D6E0000}"/>
    <cellStyle name="Total 23 10" xfId="27935" xr:uid="{00000000-0005-0000-0000-00007E6E0000}"/>
    <cellStyle name="Total 23 11" xfId="27936" xr:uid="{00000000-0005-0000-0000-00007F6E0000}"/>
    <cellStyle name="Total 23 12" xfId="27937" xr:uid="{00000000-0005-0000-0000-0000806E0000}"/>
    <cellStyle name="Total 23 13" xfId="27938" xr:uid="{00000000-0005-0000-0000-0000816E0000}"/>
    <cellStyle name="Total 23 14" xfId="27939" xr:uid="{00000000-0005-0000-0000-0000826E0000}"/>
    <cellStyle name="Total 23 15" xfId="27940" xr:uid="{00000000-0005-0000-0000-0000836E0000}"/>
    <cellStyle name="Total 23 2" xfId="27941" xr:uid="{00000000-0005-0000-0000-0000846E0000}"/>
    <cellStyle name="Total 23 2 2" xfId="27942" xr:uid="{00000000-0005-0000-0000-0000856E0000}"/>
    <cellStyle name="Total 23 2 3" xfId="27943" xr:uid="{00000000-0005-0000-0000-0000866E0000}"/>
    <cellStyle name="Total 23 2 4" xfId="27944" xr:uid="{00000000-0005-0000-0000-0000876E0000}"/>
    <cellStyle name="Total 23 2 5" xfId="27945" xr:uid="{00000000-0005-0000-0000-0000886E0000}"/>
    <cellStyle name="Total 23 2 6" xfId="27946" xr:uid="{00000000-0005-0000-0000-0000896E0000}"/>
    <cellStyle name="Total 23 2 7" xfId="27947" xr:uid="{00000000-0005-0000-0000-00008A6E0000}"/>
    <cellStyle name="Total 23 3" xfId="27948" xr:uid="{00000000-0005-0000-0000-00008B6E0000}"/>
    <cellStyle name="Total 23 4" xfId="27949" xr:uid="{00000000-0005-0000-0000-00008C6E0000}"/>
    <cellStyle name="Total 23 5" xfId="27950" xr:uid="{00000000-0005-0000-0000-00008D6E0000}"/>
    <cellStyle name="Total 23 6" xfId="27951" xr:uid="{00000000-0005-0000-0000-00008E6E0000}"/>
    <cellStyle name="Total 23 7" xfId="27952" xr:uid="{00000000-0005-0000-0000-00008F6E0000}"/>
    <cellStyle name="Total 23 8" xfId="27953" xr:uid="{00000000-0005-0000-0000-0000906E0000}"/>
    <cellStyle name="Total 23 9" xfId="27954" xr:uid="{00000000-0005-0000-0000-0000916E0000}"/>
    <cellStyle name="Total 24" xfId="27955" xr:uid="{00000000-0005-0000-0000-0000926E0000}"/>
    <cellStyle name="Total 24 10" xfId="27956" xr:uid="{00000000-0005-0000-0000-0000936E0000}"/>
    <cellStyle name="Total 24 11" xfId="27957" xr:uid="{00000000-0005-0000-0000-0000946E0000}"/>
    <cellStyle name="Total 24 12" xfId="27958" xr:uid="{00000000-0005-0000-0000-0000956E0000}"/>
    <cellStyle name="Total 24 13" xfId="27959" xr:uid="{00000000-0005-0000-0000-0000966E0000}"/>
    <cellStyle name="Total 24 14" xfId="27960" xr:uid="{00000000-0005-0000-0000-0000976E0000}"/>
    <cellStyle name="Total 24 15" xfId="27961" xr:uid="{00000000-0005-0000-0000-0000986E0000}"/>
    <cellStyle name="Total 24 2" xfId="27962" xr:uid="{00000000-0005-0000-0000-0000996E0000}"/>
    <cellStyle name="Total 24 2 2" xfId="27963" xr:uid="{00000000-0005-0000-0000-00009A6E0000}"/>
    <cellStyle name="Total 24 2 3" xfId="27964" xr:uid="{00000000-0005-0000-0000-00009B6E0000}"/>
    <cellStyle name="Total 24 2 4" xfId="27965" xr:uid="{00000000-0005-0000-0000-00009C6E0000}"/>
    <cellStyle name="Total 24 2 5" xfId="27966" xr:uid="{00000000-0005-0000-0000-00009D6E0000}"/>
    <cellStyle name="Total 24 2 6" xfId="27967" xr:uid="{00000000-0005-0000-0000-00009E6E0000}"/>
    <cellStyle name="Total 24 2 7" xfId="27968" xr:uid="{00000000-0005-0000-0000-00009F6E0000}"/>
    <cellStyle name="Total 24 3" xfId="27969" xr:uid="{00000000-0005-0000-0000-0000A06E0000}"/>
    <cellStyle name="Total 24 4" xfId="27970" xr:uid="{00000000-0005-0000-0000-0000A16E0000}"/>
    <cellStyle name="Total 24 5" xfId="27971" xr:uid="{00000000-0005-0000-0000-0000A26E0000}"/>
    <cellStyle name="Total 24 6" xfId="27972" xr:uid="{00000000-0005-0000-0000-0000A36E0000}"/>
    <cellStyle name="Total 24 7" xfId="27973" xr:uid="{00000000-0005-0000-0000-0000A46E0000}"/>
    <cellStyle name="Total 24 8" xfId="27974" xr:uid="{00000000-0005-0000-0000-0000A56E0000}"/>
    <cellStyle name="Total 24 9" xfId="27975" xr:uid="{00000000-0005-0000-0000-0000A66E0000}"/>
    <cellStyle name="Total 25" xfId="27976" xr:uid="{00000000-0005-0000-0000-0000A76E0000}"/>
    <cellStyle name="Total 25 10" xfId="27977" xr:uid="{00000000-0005-0000-0000-0000A86E0000}"/>
    <cellStyle name="Total 25 11" xfId="27978" xr:uid="{00000000-0005-0000-0000-0000A96E0000}"/>
    <cellStyle name="Total 25 12" xfId="27979" xr:uid="{00000000-0005-0000-0000-0000AA6E0000}"/>
    <cellStyle name="Total 25 13" xfId="27980" xr:uid="{00000000-0005-0000-0000-0000AB6E0000}"/>
    <cellStyle name="Total 25 14" xfId="27981" xr:uid="{00000000-0005-0000-0000-0000AC6E0000}"/>
    <cellStyle name="Total 25 15" xfId="27982" xr:uid="{00000000-0005-0000-0000-0000AD6E0000}"/>
    <cellStyle name="Total 25 2" xfId="27983" xr:uid="{00000000-0005-0000-0000-0000AE6E0000}"/>
    <cellStyle name="Total 25 2 2" xfId="27984" xr:uid="{00000000-0005-0000-0000-0000AF6E0000}"/>
    <cellStyle name="Total 25 2 3" xfId="27985" xr:uid="{00000000-0005-0000-0000-0000B06E0000}"/>
    <cellStyle name="Total 25 2 4" xfId="27986" xr:uid="{00000000-0005-0000-0000-0000B16E0000}"/>
    <cellStyle name="Total 25 2 5" xfId="27987" xr:uid="{00000000-0005-0000-0000-0000B26E0000}"/>
    <cellStyle name="Total 25 2 6" xfId="27988" xr:uid="{00000000-0005-0000-0000-0000B36E0000}"/>
    <cellStyle name="Total 25 2 7" xfId="27989" xr:uid="{00000000-0005-0000-0000-0000B46E0000}"/>
    <cellStyle name="Total 25 3" xfId="27990" xr:uid="{00000000-0005-0000-0000-0000B56E0000}"/>
    <cellStyle name="Total 25 4" xfId="27991" xr:uid="{00000000-0005-0000-0000-0000B66E0000}"/>
    <cellStyle name="Total 25 5" xfId="27992" xr:uid="{00000000-0005-0000-0000-0000B76E0000}"/>
    <cellStyle name="Total 25 6" xfId="27993" xr:uid="{00000000-0005-0000-0000-0000B86E0000}"/>
    <cellStyle name="Total 25 7" xfId="27994" xr:uid="{00000000-0005-0000-0000-0000B96E0000}"/>
    <cellStyle name="Total 25 8" xfId="27995" xr:uid="{00000000-0005-0000-0000-0000BA6E0000}"/>
    <cellStyle name="Total 25 9" xfId="27996" xr:uid="{00000000-0005-0000-0000-0000BB6E0000}"/>
    <cellStyle name="Total 26" xfId="27997" xr:uid="{00000000-0005-0000-0000-0000BC6E0000}"/>
    <cellStyle name="Total 26 2" xfId="27998" xr:uid="{00000000-0005-0000-0000-0000BD6E0000}"/>
    <cellStyle name="Total 26 3" xfId="27999" xr:uid="{00000000-0005-0000-0000-0000BE6E0000}"/>
    <cellStyle name="Total 26 4" xfId="28000" xr:uid="{00000000-0005-0000-0000-0000BF6E0000}"/>
    <cellStyle name="Total 26 5" xfId="28001" xr:uid="{00000000-0005-0000-0000-0000C06E0000}"/>
    <cellStyle name="Total 26 6" xfId="28002" xr:uid="{00000000-0005-0000-0000-0000C16E0000}"/>
    <cellStyle name="Total 26 7" xfId="28003" xr:uid="{00000000-0005-0000-0000-0000C26E0000}"/>
    <cellStyle name="Total 26 8" xfId="28004" xr:uid="{00000000-0005-0000-0000-0000C36E0000}"/>
    <cellStyle name="Total 26 9" xfId="28005" xr:uid="{00000000-0005-0000-0000-0000C46E0000}"/>
    <cellStyle name="Total 27" xfId="28006" xr:uid="{00000000-0005-0000-0000-0000C56E0000}"/>
    <cellStyle name="Total 27 2" xfId="28007" xr:uid="{00000000-0005-0000-0000-0000C66E0000}"/>
    <cellStyle name="Total 27 3" xfId="28008" xr:uid="{00000000-0005-0000-0000-0000C76E0000}"/>
    <cellStyle name="Total 27 4" xfId="28009" xr:uid="{00000000-0005-0000-0000-0000C86E0000}"/>
    <cellStyle name="Total 27 5" xfId="28010" xr:uid="{00000000-0005-0000-0000-0000C96E0000}"/>
    <cellStyle name="Total 27 6" xfId="28011" xr:uid="{00000000-0005-0000-0000-0000CA6E0000}"/>
    <cellStyle name="Total 27 7" xfId="28012" xr:uid="{00000000-0005-0000-0000-0000CB6E0000}"/>
    <cellStyle name="Total 27 8" xfId="28013" xr:uid="{00000000-0005-0000-0000-0000CC6E0000}"/>
    <cellStyle name="Total 27 9" xfId="28014" xr:uid="{00000000-0005-0000-0000-0000CD6E0000}"/>
    <cellStyle name="Total 28" xfId="28015" xr:uid="{00000000-0005-0000-0000-0000CE6E0000}"/>
    <cellStyle name="Total 28 2" xfId="28016" xr:uid="{00000000-0005-0000-0000-0000CF6E0000}"/>
    <cellStyle name="Total 28 3" xfId="28017" xr:uid="{00000000-0005-0000-0000-0000D06E0000}"/>
    <cellStyle name="Total 28 4" xfId="28018" xr:uid="{00000000-0005-0000-0000-0000D16E0000}"/>
    <cellStyle name="Total 28 5" xfId="28019" xr:uid="{00000000-0005-0000-0000-0000D26E0000}"/>
    <cellStyle name="Total 28 6" xfId="28020" xr:uid="{00000000-0005-0000-0000-0000D36E0000}"/>
    <cellStyle name="Total 28 7" xfId="28021" xr:uid="{00000000-0005-0000-0000-0000D46E0000}"/>
    <cellStyle name="Total 28 8" xfId="28022" xr:uid="{00000000-0005-0000-0000-0000D56E0000}"/>
    <cellStyle name="Total 28 9" xfId="28023" xr:uid="{00000000-0005-0000-0000-0000D66E0000}"/>
    <cellStyle name="Total 29" xfId="28024" xr:uid="{00000000-0005-0000-0000-0000D76E0000}"/>
    <cellStyle name="Total 29 2" xfId="28025" xr:uid="{00000000-0005-0000-0000-0000D86E0000}"/>
    <cellStyle name="Total 29 3" xfId="28026" xr:uid="{00000000-0005-0000-0000-0000D96E0000}"/>
    <cellStyle name="Total 29 4" xfId="28027" xr:uid="{00000000-0005-0000-0000-0000DA6E0000}"/>
    <cellStyle name="Total 29 5" xfId="28028" xr:uid="{00000000-0005-0000-0000-0000DB6E0000}"/>
    <cellStyle name="Total 29 6" xfId="28029" xr:uid="{00000000-0005-0000-0000-0000DC6E0000}"/>
    <cellStyle name="Total 29 7" xfId="28030" xr:uid="{00000000-0005-0000-0000-0000DD6E0000}"/>
    <cellStyle name="Total 29 8" xfId="28031" xr:uid="{00000000-0005-0000-0000-0000DE6E0000}"/>
    <cellStyle name="Total 29 9" xfId="28032" xr:uid="{00000000-0005-0000-0000-0000DF6E0000}"/>
    <cellStyle name="Total 3" xfId="45" xr:uid="{00000000-0005-0000-0000-0000E06E0000}"/>
    <cellStyle name="Total 3 10" xfId="28034" xr:uid="{00000000-0005-0000-0000-0000E16E0000}"/>
    <cellStyle name="Total 3 11" xfId="28035" xr:uid="{00000000-0005-0000-0000-0000E26E0000}"/>
    <cellStyle name="Total 3 12" xfId="28036" xr:uid="{00000000-0005-0000-0000-0000E36E0000}"/>
    <cellStyle name="Total 3 13" xfId="28037" xr:uid="{00000000-0005-0000-0000-0000E46E0000}"/>
    <cellStyle name="Total 3 14" xfId="28038" xr:uid="{00000000-0005-0000-0000-0000E56E0000}"/>
    <cellStyle name="Total 3 15" xfId="28039" xr:uid="{00000000-0005-0000-0000-0000E66E0000}"/>
    <cellStyle name="Total 3 16" xfId="28040" xr:uid="{00000000-0005-0000-0000-0000E76E0000}"/>
    <cellStyle name="Total 3 17" xfId="28033" xr:uid="{00000000-0005-0000-0000-0000E86E0000}"/>
    <cellStyle name="Total 3 2" xfId="28041" xr:uid="{00000000-0005-0000-0000-0000E96E0000}"/>
    <cellStyle name="Total 3 2 2" xfId="28042" xr:uid="{00000000-0005-0000-0000-0000EA6E0000}"/>
    <cellStyle name="Total 3 2 2 2" xfId="28043" xr:uid="{00000000-0005-0000-0000-0000EB6E0000}"/>
    <cellStyle name="Total 3 2 2 2 2" xfId="28044" xr:uid="{00000000-0005-0000-0000-0000EC6E0000}"/>
    <cellStyle name="Total 3 2 2 2 3" xfId="28045" xr:uid="{00000000-0005-0000-0000-0000ED6E0000}"/>
    <cellStyle name="Total 3 2 2 2 4" xfId="28046" xr:uid="{00000000-0005-0000-0000-0000EE6E0000}"/>
    <cellStyle name="Total 3 2 2 2 5" xfId="28047" xr:uid="{00000000-0005-0000-0000-0000EF6E0000}"/>
    <cellStyle name="Total 3 2 2 2 6" xfId="28048" xr:uid="{00000000-0005-0000-0000-0000F06E0000}"/>
    <cellStyle name="Total 3 2 2 2 7" xfId="28049" xr:uid="{00000000-0005-0000-0000-0000F16E0000}"/>
    <cellStyle name="Total 3 2 2 3" xfId="28050" xr:uid="{00000000-0005-0000-0000-0000F26E0000}"/>
    <cellStyle name="Total 3 2 2 4" xfId="28051" xr:uid="{00000000-0005-0000-0000-0000F36E0000}"/>
    <cellStyle name="Total 3 2 2 5" xfId="28052" xr:uid="{00000000-0005-0000-0000-0000F46E0000}"/>
    <cellStyle name="Total 3 2 2 6" xfId="28053" xr:uid="{00000000-0005-0000-0000-0000F56E0000}"/>
    <cellStyle name="Total 3 2 2 7" xfId="28054" xr:uid="{00000000-0005-0000-0000-0000F66E0000}"/>
    <cellStyle name="Total 3 2 3" xfId="28055" xr:uid="{00000000-0005-0000-0000-0000F76E0000}"/>
    <cellStyle name="Total 3 2 4" xfId="28056" xr:uid="{00000000-0005-0000-0000-0000F86E0000}"/>
    <cellStyle name="Total 3 2 5" xfId="28057" xr:uid="{00000000-0005-0000-0000-0000F96E0000}"/>
    <cellStyle name="Total 3 2 6" xfId="28058" xr:uid="{00000000-0005-0000-0000-0000FA6E0000}"/>
    <cellStyle name="Total 3 2 7" xfId="28059" xr:uid="{00000000-0005-0000-0000-0000FB6E0000}"/>
    <cellStyle name="Total 3 2 8" xfId="28060" xr:uid="{00000000-0005-0000-0000-0000FC6E0000}"/>
    <cellStyle name="Total 3 2 9" xfId="28061" xr:uid="{00000000-0005-0000-0000-0000FD6E0000}"/>
    <cellStyle name="Total 3 3" xfId="28062" xr:uid="{00000000-0005-0000-0000-0000FE6E0000}"/>
    <cellStyle name="Total 3 3 2" xfId="28063" xr:uid="{00000000-0005-0000-0000-0000FF6E0000}"/>
    <cellStyle name="Total 3 3 2 2" xfId="28064" xr:uid="{00000000-0005-0000-0000-0000006F0000}"/>
    <cellStyle name="Total 3 3 2 3" xfId="28065" xr:uid="{00000000-0005-0000-0000-0000016F0000}"/>
    <cellStyle name="Total 3 3 2 4" xfId="28066" xr:uid="{00000000-0005-0000-0000-0000026F0000}"/>
    <cellStyle name="Total 3 3 2 5" xfId="28067" xr:uid="{00000000-0005-0000-0000-0000036F0000}"/>
    <cellStyle name="Total 3 3 2 6" xfId="28068" xr:uid="{00000000-0005-0000-0000-0000046F0000}"/>
    <cellStyle name="Total 3 3 2 7" xfId="28069" xr:uid="{00000000-0005-0000-0000-0000056F0000}"/>
    <cellStyle name="Total 3 3 3" xfId="28070" xr:uid="{00000000-0005-0000-0000-0000066F0000}"/>
    <cellStyle name="Total 3 3 4" xfId="28071" xr:uid="{00000000-0005-0000-0000-0000076F0000}"/>
    <cellStyle name="Total 3 3 5" xfId="28072" xr:uid="{00000000-0005-0000-0000-0000086F0000}"/>
    <cellStyle name="Total 3 3 6" xfId="28073" xr:uid="{00000000-0005-0000-0000-0000096F0000}"/>
    <cellStyle name="Total 3 3 7" xfId="28074" xr:uid="{00000000-0005-0000-0000-00000A6F0000}"/>
    <cellStyle name="Total 3 4" xfId="28075" xr:uid="{00000000-0005-0000-0000-00000B6F0000}"/>
    <cellStyle name="Total 3 4 2" xfId="28076" xr:uid="{00000000-0005-0000-0000-00000C6F0000}"/>
    <cellStyle name="Total 3 4 2 2" xfId="28077" xr:uid="{00000000-0005-0000-0000-00000D6F0000}"/>
    <cellStyle name="Total 3 4 2 3" xfId="28078" xr:uid="{00000000-0005-0000-0000-00000E6F0000}"/>
    <cellStyle name="Total 3 4 2 4" xfId="28079" xr:uid="{00000000-0005-0000-0000-00000F6F0000}"/>
    <cellStyle name="Total 3 4 2 5" xfId="28080" xr:uid="{00000000-0005-0000-0000-0000106F0000}"/>
    <cellStyle name="Total 3 4 2 6" xfId="28081" xr:uid="{00000000-0005-0000-0000-0000116F0000}"/>
    <cellStyle name="Total 3 4 2 7" xfId="28082" xr:uid="{00000000-0005-0000-0000-0000126F0000}"/>
    <cellStyle name="Total 3 4 3" xfId="28083" xr:uid="{00000000-0005-0000-0000-0000136F0000}"/>
    <cellStyle name="Total 3 4 4" xfId="28084" xr:uid="{00000000-0005-0000-0000-0000146F0000}"/>
    <cellStyle name="Total 3 4 5" xfId="28085" xr:uid="{00000000-0005-0000-0000-0000156F0000}"/>
    <cellStyle name="Total 3 4 6" xfId="28086" xr:uid="{00000000-0005-0000-0000-0000166F0000}"/>
    <cellStyle name="Total 3 4 7" xfId="28087" xr:uid="{00000000-0005-0000-0000-0000176F0000}"/>
    <cellStyle name="Total 3 5" xfId="28088" xr:uid="{00000000-0005-0000-0000-0000186F0000}"/>
    <cellStyle name="Total 3 5 2" xfId="28089" xr:uid="{00000000-0005-0000-0000-0000196F0000}"/>
    <cellStyle name="Total 3 5 2 2" xfId="28090" xr:uid="{00000000-0005-0000-0000-00001A6F0000}"/>
    <cellStyle name="Total 3 5 2 3" xfId="28091" xr:uid="{00000000-0005-0000-0000-00001B6F0000}"/>
    <cellStyle name="Total 3 5 2 4" xfId="28092" xr:uid="{00000000-0005-0000-0000-00001C6F0000}"/>
    <cellStyle name="Total 3 5 2 5" xfId="28093" xr:uid="{00000000-0005-0000-0000-00001D6F0000}"/>
    <cellStyle name="Total 3 5 2 6" xfId="28094" xr:uid="{00000000-0005-0000-0000-00001E6F0000}"/>
    <cellStyle name="Total 3 5 2 7" xfId="28095" xr:uid="{00000000-0005-0000-0000-00001F6F0000}"/>
    <cellStyle name="Total 3 5 3" xfId="28096" xr:uid="{00000000-0005-0000-0000-0000206F0000}"/>
    <cellStyle name="Total 3 5 4" xfId="28097" xr:uid="{00000000-0005-0000-0000-0000216F0000}"/>
    <cellStyle name="Total 3 5 5" xfId="28098" xr:uid="{00000000-0005-0000-0000-0000226F0000}"/>
    <cellStyle name="Total 3 5 6" xfId="28099" xr:uid="{00000000-0005-0000-0000-0000236F0000}"/>
    <cellStyle name="Total 3 5 7" xfId="28100" xr:uid="{00000000-0005-0000-0000-0000246F0000}"/>
    <cellStyle name="Total 3 6" xfId="28101" xr:uid="{00000000-0005-0000-0000-0000256F0000}"/>
    <cellStyle name="Total 3 6 2" xfId="28102" xr:uid="{00000000-0005-0000-0000-0000266F0000}"/>
    <cellStyle name="Total 3 6 2 2" xfId="28103" xr:uid="{00000000-0005-0000-0000-0000276F0000}"/>
    <cellStyle name="Total 3 6 2 3" xfId="28104" xr:uid="{00000000-0005-0000-0000-0000286F0000}"/>
    <cellStyle name="Total 3 6 2 4" xfId="28105" xr:uid="{00000000-0005-0000-0000-0000296F0000}"/>
    <cellStyle name="Total 3 6 2 5" xfId="28106" xr:uid="{00000000-0005-0000-0000-00002A6F0000}"/>
    <cellStyle name="Total 3 6 2 6" xfId="28107" xr:uid="{00000000-0005-0000-0000-00002B6F0000}"/>
    <cellStyle name="Total 3 6 2 7" xfId="28108" xr:uid="{00000000-0005-0000-0000-00002C6F0000}"/>
    <cellStyle name="Total 3 6 3" xfId="28109" xr:uid="{00000000-0005-0000-0000-00002D6F0000}"/>
    <cellStyle name="Total 3 6 4" xfId="28110" xr:uid="{00000000-0005-0000-0000-00002E6F0000}"/>
    <cellStyle name="Total 3 6 5" xfId="28111" xr:uid="{00000000-0005-0000-0000-00002F6F0000}"/>
    <cellStyle name="Total 3 6 6" xfId="28112" xr:uid="{00000000-0005-0000-0000-0000306F0000}"/>
    <cellStyle name="Total 3 6 7" xfId="28113" xr:uid="{00000000-0005-0000-0000-0000316F0000}"/>
    <cellStyle name="Total 3 7" xfId="28114" xr:uid="{00000000-0005-0000-0000-0000326F0000}"/>
    <cellStyle name="Total 3 7 2" xfId="28115" xr:uid="{00000000-0005-0000-0000-0000336F0000}"/>
    <cellStyle name="Total 3 7 2 2" xfId="28116" xr:uid="{00000000-0005-0000-0000-0000346F0000}"/>
    <cellStyle name="Total 3 7 2 3" xfId="28117" xr:uid="{00000000-0005-0000-0000-0000356F0000}"/>
    <cellStyle name="Total 3 7 2 4" xfId="28118" xr:uid="{00000000-0005-0000-0000-0000366F0000}"/>
    <cellStyle name="Total 3 7 2 5" xfId="28119" xr:uid="{00000000-0005-0000-0000-0000376F0000}"/>
    <cellStyle name="Total 3 7 2 6" xfId="28120" xr:uid="{00000000-0005-0000-0000-0000386F0000}"/>
    <cellStyle name="Total 3 7 2 7" xfId="28121" xr:uid="{00000000-0005-0000-0000-0000396F0000}"/>
    <cellStyle name="Total 3 7 3" xfId="28122" xr:uid="{00000000-0005-0000-0000-00003A6F0000}"/>
    <cellStyle name="Total 3 7 4" xfId="28123" xr:uid="{00000000-0005-0000-0000-00003B6F0000}"/>
    <cellStyle name="Total 3 7 5" xfId="28124" xr:uid="{00000000-0005-0000-0000-00003C6F0000}"/>
    <cellStyle name="Total 3 7 6" xfId="28125" xr:uid="{00000000-0005-0000-0000-00003D6F0000}"/>
    <cellStyle name="Total 3 7 7" xfId="28126" xr:uid="{00000000-0005-0000-0000-00003E6F0000}"/>
    <cellStyle name="Total 3 8" xfId="28127" xr:uid="{00000000-0005-0000-0000-00003F6F0000}"/>
    <cellStyle name="Total 3 8 2" xfId="28128" xr:uid="{00000000-0005-0000-0000-0000406F0000}"/>
    <cellStyle name="Total 3 8 2 2" xfId="28129" xr:uid="{00000000-0005-0000-0000-0000416F0000}"/>
    <cellStyle name="Total 3 8 2 3" xfId="28130" xr:uid="{00000000-0005-0000-0000-0000426F0000}"/>
    <cellStyle name="Total 3 8 2 4" xfId="28131" xr:uid="{00000000-0005-0000-0000-0000436F0000}"/>
    <cellStyle name="Total 3 8 2 5" xfId="28132" xr:uid="{00000000-0005-0000-0000-0000446F0000}"/>
    <cellStyle name="Total 3 8 2 6" xfId="28133" xr:uid="{00000000-0005-0000-0000-0000456F0000}"/>
    <cellStyle name="Total 3 8 2 7" xfId="28134" xr:uid="{00000000-0005-0000-0000-0000466F0000}"/>
    <cellStyle name="Total 3 8 3" xfId="28135" xr:uid="{00000000-0005-0000-0000-0000476F0000}"/>
    <cellStyle name="Total 3 8 4" xfId="28136" xr:uid="{00000000-0005-0000-0000-0000486F0000}"/>
    <cellStyle name="Total 3 8 5" xfId="28137" xr:uid="{00000000-0005-0000-0000-0000496F0000}"/>
    <cellStyle name="Total 3 8 6" xfId="28138" xr:uid="{00000000-0005-0000-0000-00004A6F0000}"/>
    <cellStyle name="Total 3 8 7" xfId="28139" xr:uid="{00000000-0005-0000-0000-00004B6F0000}"/>
    <cellStyle name="Total 3 9" xfId="28140" xr:uid="{00000000-0005-0000-0000-00004C6F0000}"/>
    <cellStyle name="Total 3 9 2" xfId="28141" xr:uid="{00000000-0005-0000-0000-00004D6F0000}"/>
    <cellStyle name="Total 3 9 3" xfId="28142" xr:uid="{00000000-0005-0000-0000-00004E6F0000}"/>
    <cellStyle name="Total 3 9 4" xfId="28143" xr:uid="{00000000-0005-0000-0000-00004F6F0000}"/>
    <cellStyle name="Total 3 9 5" xfId="28144" xr:uid="{00000000-0005-0000-0000-0000506F0000}"/>
    <cellStyle name="Total 3 9 6" xfId="28145" xr:uid="{00000000-0005-0000-0000-0000516F0000}"/>
    <cellStyle name="Total 3 9 7" xfId="28146" xr:uid="{00000000-0005-0000-0000-0000526F0000}"/>
    <cellStyle name="Total 30" xfId="28147" xr:uid="{00000000-0005-0000-0000-0000536F0000}"/>
    <cellStyle name="Total 30 2" xfId="28148" xr:uid="{00000000-0005-0000-0000-0000546F0000}"/>
    <cellStyle name="Total 30 3" xfId="28149" xr:uid="{00000000-0005-0000-0000-0000556F0000}"/>
    <cellStyle name="Total 30 4" xfId="28150" xr:uid="{00000000-0005-0000-0000-0000566F0000}"/>
    <cellStyle name="Total 30 5" xfId="28151" xr:uid="{00000000-0005-0000-0000-0000576F0000}"/>
    <cellStyle name="Total 30 6" xfId="28152" xr:uid="{00000000-0005-0000-0000-0000586F0000}"/>
    <cellStyle name="Total 30 7" xfId="28153" xr:uid="{00000000-0005-0000-0000-0000596F0000}"/>
    <cellStyle name="Total 30 8" xfId="28154" xr:uid="{00000000-0005-0000-0000-00005A6F0000}"/>
    <cellStyle name="Total 30 9" xfId="28155" xr:uid="{00000000-0005-0000-0000-00005B6F0000}"/>
    <cellStyle name="Total 31" xfId="28156" xr:uid="{00000000-0005-0000-0000-00005C6F0000}"/>
    <cellStyle name="Total 31 2" xfId="28157" xr:uid="{00000000-0005-0000-0000-00005D6F0000}"/>
    <cellStyle name="Total 31 3" xfId="28158" xr:uid="{00000000-0005-0000-0000-00005E6F0000}"/>
    <cellStyle name="Total 31 4" xfId="28159" xr:uid="{00000000-0005-0000-0000-00005F6F0000}"/>
    <cellStyle name="Total 31 5" xfId="28160" xr:uid="{00000000-0005-0000-0000-0000606F0000}"/>
    <cellStyle name="Total 31 6" xfId="28161" xr:uid="{00000000-0005-0000-0000-0000616F0000}"/>
    <cellStyle name="Total 31 7" xfId="28162" xr:uid="{00000000-0005-0000-0000-0000626F0000}"/>
    <cellStyle name="Total 31 8" xfId="28163" xr:uid="{00000000-0005-0000-0000-0000636F0000}"/>
    <cellStyle name="Total 31 9" xfId="28164" xr:uid="{00000000-0005-0000-0000-0000646F0000}"/>
    <cellStyle name="Total 32" xfId="28165" xr:uid="{00000000-0005-0000-0000-0000656F0000}"/>
    <cellStyle name="Total 32 2" xfId="28166" xr:uid="{00000000-0005-0000-0000-0000666F0000}"/>
    <cellStyle name="Total 32 3" xfId="28167" xr:uid="{00000000-0005-0000-0000-0000676F0000}"/>
    <cellStyle name="Total 32 4" xfId="28168" xr:uid="{00000000-0005-0000-0000-0000686F0000}"/>
    <cellStyle name="Total 32 5" xfId="28169" xr:uid="{00000000-0005-0000-0000-0000696F0000}"/>
    <cellStyle name="Total 32 6" xfId="28170" xr:uid="{00000000-0005-0000-0000-00006A6F0000}"/>
    <cellStyle name="Total 32 7" xfId="28171" xr:uid="{00000000-0005-0000-0000-00006B6F0000}"/>
    <cellStyle name="Total 32 8" xfId="28172" xr:uid="{00000000-0005-0000-0000-00006C6F0000}"/>
    <cellStyle name="Total 32 9" xfId="28173" xr:uid="{00000000-0005-0000-0000-00006D6F0000}"/>
    <cellStyle name="Total 33" xfId="28174" xr:uid="{00000000-0005-0000-0000-00006E6F0000}"/>
    <cellStyle name="Total 33 2" xfId="28175" xr:uid="{00000000-0005-0000-0000-00006F6F0000}"/>
    <cellStyle name="Total 33 3" xfId="28176" xr:uid="{00000000-0005-0000-0000-0000706F0000}"/>
    <cellStyle name="Total 33 4" xfId="28177" xr:uid="{00000000-0005-0000-0000-0000716F0000}"/>
    <cellStyle name="Total 33 5" xfId="28178" xr:uid="{00000000-0005-0000-0000-0000726F0000}"/>
    <cellStyle name="Total 33 6" xfId="28179" xr:uid="{00000000-0005-0000-0000-0000736F0000}"/>
    <cellStyle name="Total 33 7" xfId="28180" xr:uid="{00000000-0005-0000-0000-0000746F0000}"/>
    <cellStyle name="Total 33 8" xfId="28181" xr:uid="{00000000-0005-0000-0000-0000756F0000}"/>
    <cellStyle name="Total 33 9" xfId="28182" xr:uid="{00000000-0005-0000-0000-0000766F0000}"/>
    <cellStyle name="Total 34" xfId="28183" xr:uid="{00000000-0005-0000-0000-0000776F0000}"/>
    <cellStyle name="Total 34 2" xfId="28184" xr:uid="{00000000-0005-0000-0000-0000786F0000}"/>
    <cellStyle name="Total 34 3" xfId="28185" xr:uid="{00000000-0005-0000-0000-0000796F0000}"/>
    <cellStyle name="Total 34 4" xfId="28186" xr:uid="{00000000-0005-0000-0000-00007A6F0000}"/>
    <cellStyle name="Total 34 5" xfId="28187" xr:uid="{00000000-0005-0000-0000-00007B6F0000}"/>
    <cellStyle name="Total 34 6" xfId="28188" xr:uid="{00000000-0005-0000-0000-00007C6F0000}"/>
    <cellStyle name="Total 34 7" xfId="28189" xr:uid="{00000000-0005-0000-0000-00007D6F0000}"/>
    <cellStyle name="Total 34 8" xfId="28190" xr:uid="{00000000-0005-0000-0000-00007E6F0000}"/>
    <cellStyle name="Total 34 9" xfId="28191" xr:uid="{00000000-0005-0000-0000-00007F6F0000}"/>
    <cellStyle name="Total 35" xfId="28192" xr:uid="{00000000-0005-0000-0000-0000806F0000}"/>
    <cellStyle name="Total 35 2" xfId="28193" xr:uid="{00000000-0005-0000-0000-0000816F0000}"/>
    <cellStyle name="Total 35 3" xfId="28194" xr:uid="{00000000-0005-0000-0000-0000826F0000}"/>
    <cellStyle name="Total 35 4" xfId="28195" xr:uid="{00000000-0005-0000-0000-0000836F0000}"/>
    <cellStyle name="Total 35 5" xfId="28196" xr:uid="{00000000-0005-0000-0000-0000846F0000}"/>
    <cellStyle name="Total 35 6" xfId="28197" xr:uid="{00000000-0005-0000-0000-0000856F0000}"/>
    <cellStyle name="Total 35 7" xfId="28198" xr:uid="{00000000-0005-0000-0000-0000866F0000}"/>
    <cellStyle name="Total 35 8" xfId="28199" xr:uid="{00000000-0005-0000-0000-0000876F0000}"/>
    <cellStyle name="Total 35 9" xfId="28200" xr:uid="{00000000-0005-0000-0000-0000886F0000}"/>
    <cellStyle name="Total 36" xfId="28201" xr:uid="{00000000-0005-0000-0000-0000896F0000}"/>
    <cellStyle name="Total 36 2" xfId="28202" xr:uid="{00000000-0005-0000-0000-00008A6F0000}"/>
    <cellStyle name="Total 36 3" xfId="28203" xr:uid="{00000000-0005-0000-0000-00008B6F0000}"/>
    <cellStyle name="Total 36 4" xfId="28204" xr:uid="{00000000-0005-0000-0000-00008C6F0000}"/>
    <cellStyle name="Total 36 5" xfId="28205" xr:uid="{00000000-0005-0000-0000-00008D6F0000}"/>
    <cellStyle name="Total 36 6" xfId="28206" xr:uid="{00000000-0005-0000-0000-00008E6F0000}"/>
    <cellStyle name="Total 36 7" xfId="28207" xr:uid="{00000000-0005-0000-0000-00008F6F0000}"/>
    <cellStyle name="Total 36 8" xfId="28208" xr:uid="{00000000-0005-0000-0000-0000906F0000}"/>
    <cellStyle name="Total 36 9" xfId="28209" xr:uid="{00000000-0005-0000-0000-0000916F0000}"/>
    <cellStyle name="Total 37" xfId="28210" xr:uid="{00000000-0005-0000-0000-0000926F0000}"/>
    <cellStyle name="Total 37 2" xfId="28211" xr:uid="{00000000-0005-0000-0000-0000936F0000}"/>
    <cellStyle name="Total 37 3" xfId="28212" xr:uid="{00000000-0005-0000-0000-0000946F0000}"/>
    <cellStyle name="Total 37 4" xfId="28213" xr:uid="{00000000-0005-0000-0000-0000956F0000}"/>
    <cellStyle name="Total 37 5" xfId="28214" xr:uid="{00000000-0005-0000-0000-0000966F0000}"/>
    <cellStyle name="Total 37 6" xfId="28215" xr:uid="{00000000-0005-0000-0000-0000976F0000}"/>
    <cellStyle name="Total 37 7" xfId="28216" xr:uid="{00000000-0005-0000-0000-0000986F0000}"/>
    <cellStyle name="Total 37 8" xfId="28217" xr:uid="{00000000-0005-0000-0000-0000996F0000}"/>
    <cellStyle name="Total 37 9" xfId="28218" xr:uid="{00000000-0005-0000-0000-00009A6F0000}"/>
    <cellStyle name="Total 38" xfId="28219" xr:uid="{00000000-0005-0000-0000-00009B6F0000}"/>
    <cellStyle name="Total 38 2" xfId="28220" xr:uid="{00000000-0005-0000-0000-00009C6F0000}"/>
    <cellStyle name="Total 38 3" xfId="28221" xr:uid="{00000000-0005-0000-0000-00009D6F0000}"/>
    <cellStyle name="Total 38 4" xfId="28222" xr:uid="{00000000-0005-0000-0000-00009E6F0000}"/>
    <cellStyle name="Total 38 5" xfId="28223" xr:uid="{00000000-0005-0000-0000-00009F6F0000}"/>
    <cellStyle name="Total 38 6" xfId="28224" xr:uid="{00000000-0005-0000-0000-0000A06F0000}"/>
    <cellStyle name="Total 38 7" xfId="28225" xr:uid="{00000000-0005-0000-0000-0000A16F0000}"/>
    <cellStyle name="Total 38 8" xfId="28226" xr:uid="{00000000-0005-0000-0000-0000A26F0000}"/>
    <cellStyle name="Total 38 9" xfId="28227" xr:uid="{00000000-0005-0000-0000-0000A36F0000}"/>
    <cellStyle name="Total 39" xfId="28228" xr:uid="{00000000-0005-0000-0000-0000A46F0000}"/>
    <cellStyle name="Total 39 2" xfId="28229" xr:uid="{00000000-0005-0000-0000-0000A56F0000}"/>
    <cellStyle name="Total 39 3" xfId="28230" xr:uid="{00000000-0005-0000-0000-0000A66F0000}"/>
    <cellStyle name="Total 39 4" xfId="28231" xr:uid="{00000000-0005-0000-0000-0000A76F0000}"/>
    <cellStyle name="Total 39 5" xfId="28232" xr:uid="{00000000-0005-0000-0000-0000A86F0000}"/>
    <cellStyle name="Total 39 6" xfId="28233" xr:uid="{00000000-0005-0000-0000-0000A96F0000}"/>
    <cellStyle name="Total 39 7" xfId="28234" xr:uid="{00000000-0005-0000-0000-0000AA6F0000}"/>
    <cellStyle name="Total 39 8" xfId="28235" xr:uid="{00000000-0005-0000-0000-0000AB6F0000}"/>
    <cellStyle name="Total 39 9" xfId="28236" xr:uid="{00000000-0005-0000-0000-0000AC6F0000}"/>
    <cellStyle name="Total 4" xfId="46" xr:uid="{00000000-0005-0000-0000-0000AD6F0000}"/>
    <cellStyle name="Total 4 10" xfId="28238" xr:uid="{00000000-0005-0000-0000-0000AE6F0000}"/>
    <cellStyle name="Total 4 11" xfId="28239" xr:uid="{00000000-0005-0000-0000-0000AF6F0000}"/>
    <cellStyle name="Total 4 12" xfId="28240" xr:uid="{00000000-0005-0000-0000-0000B06F0000}"/>
    <cellStyle name="Total 4 13" xfId="28241" xr:uid="{00000000-0005-0000-0000-0000B16F0000}"/>
    <cellStyle name="Total 4 14" xfId="28242" xr:uid="{00000000-0005-0000-0000-0000B26F0000}"/>
    <cellStyle name="Total 4 15" xfId="28243" xr:uid="{00000000-0005-0000-0000-0000B36F0000}"/>
    <cellStyle name="Total 4 16" xfId="28237" xr:uid="{00000000-0005-0000-0000-0000B46F0000}"/>
    <cellStyle name="Total 4 2" xfId="28244" xr:uid="{00000000-0005-0000-0000-0000B56F0000}"/>
    <cellStyle name="Total 4 2 2" xfId="28245" xr:uid="{00000000-0005-0000-0000-0000B66F0000}"/>
    <cellStyle name="Total 4 2 2 2" xfId="28246" xr:uid="{00000000-0005-0000-0000-0000B76F0000}"/>
    <cellStyle name="Total 4 2 2 2 2" xfId="28247" xr:uid="{00000000-0005-0000-0000-0000B86F0000}"/>
    <cellStyle name="Total 4 2 2 2 3" xfId="28248" xr:uid="{00000000-0005-0000-0000-0000B96F0000}"/>
    <cellStyle name="Total 4 2 2 2 4" xfId="28249" xr:uid="{00000000-0005-0000-0000-0000BA6F0000}"/>
    <cellStyle name="Total 4 2 2 2 5" xfId="28250" xr:uid="{00000000-0005-0000-0000-0000BB6F0000}"/>
    <cellStyle name="Total 4 2 2 2 6" xfId="28251" xr:uid="{00000000-0005-0000-0000-0000BC6F0000}"/>
    <cellStyle name="Total 4 2 2 2 7" xfId="28252" xr:uid="{00000000-0005-0000-0000-0000BD6F0000}"/>
    <cellStyle name="Total 4 2 2 3" xfId="28253" xr:uid="{00000000-0005-0000-0000-0000BE6F0000}"/>
    <cellStyle name="Total 4 2 2 4" xfId="28254" xr:uid="{00000000-0005-0000-0000-0000BF6F0000}"/>
    <cellStyle name="Total 4 2 2 5" xfId="28255" xr:uid="{00000000-0005-0000-0000-0000C06F0000}"/>
    <cellStyle name="Total 4 2 2 6" xfId="28256" xr:uid="{00000000-0005-0000-0000-0000C16F0000}"/>
    <cellStyle name="Total 4 2 2 7" xfId="28257" xr:uid="{00000000-0005-0000-0000-0000C26F0000}"/>
    <cellStyle name="Total 4 2 3" xfId="28258" xr:uid="{00000000-0005-0000-0000-0000C36F0000}"/>
    <cellStyle name="Total 4 2 4" xfId="28259" xr:uid="{00000000-0005-0000-0000-0000C46F0000}"/>
    <cellStyle name="Total 4 2 5" xfId="28260" xr:uid="{00000000-0005-0000-0000-0000C56F0000}"/>
    <cellStyle name="Total 4 2 6" xfId="28261" xr:uid="{00000000-0005-0000-0000-0000C66F0000}"/>
    <cellStyle name="Total 4 2 7" xfId="28262" xr:uid="{00000000-0005-0000-0000-0000C76F0000}"/>
    <cellStyle name="Total 4 2 8" xfId="28263" xr:uid="{00000000-0005-0000-0000-0000C86F0000}"/>
    <cellStyle name="Total 4 2 9" xfId="28264" xr:uid="{00000000-0005-0000-0000-0000C96F0000}"/>
    <cellStyle name="Total 4 3" xfId="28265" xr:uid="{00000000-0005-0000-0000-0000CA6F0000}"/>
    <cellStyle name="Total 4 3 2" xfId="28266" xr:uid="{00000000-0005-0000-0000-0000CB6F0000}"/>
    <cellStyle name="Total 4 3 2 2" xfId="28267" xr:uid="{00000000-0005-0000-0000-0000CC6F0000}"/>
    <cellStyle name="Total 4 3 2 3" xfId="28268" xr:uid="{00000000-0005-0000-0000-0000CD6F0000}"/>
    <cellStyle name="Total 4 3 2 4" xfId="28269" xr:uid="{00000000-0005-0000-0000-0000CE6F0000}"/>
    <cellStyle name="Total 4 3 2 5" xfId="28270" xr:uid="{00000000-0005-0000-0000-0000CF6F0000}"/>
    <cellStyle name="Total 4 3 2 6" xfId="28271" xr:uid="{00000000-0005-0000-0000-0000D06F0000}"/>
    <cellStyle name="Total 4 3 2 7" xfId="28272" xr:uid="{00000000-0005-0000-0000-0000D16F0000}"/>
    <cellStyle name="Total 4 3 3" xfId="28273" xr:uid="{00000000-0005-0000-0000-0000D26F0000}"/>
    <cellStyle name="Total 4 3 4" xfId="28274" xr:uid="{00000000-0005-0000-0000-0000D36F0000}"/>
    <cellStyle name="Total 4 3 5" xfId="28275" xr:uid="{00000000-0005-0000-0000-0000D46F0000}"/>
    <cellStyle name="Total 4 3 6" xfId="28276" xr:uid="{00000000-0005-0000-0000-0000D56F0000}"/>
    <cellStyle name="Total 4 3 7" xfId="28277" xr:uid="{00000000-0005-0000-0000-0000D66F0000}"/>
    <cellStyle name="Total 4 4" xfId="28278" xr:uid="{00000000-0005-0000-0000-0000D76F0000}"/>
    <cellStyle name="Total 4 4 2" xfId="28279" xr:uid="{00000000-0005-0000-0000-0000D86F0000}"/>
    <cellStyle name="Total 4 4 2 2" xfId="28280" xr:uid="{00000000-0005-0000-0000-0000D96F0000}"/>
    <cellStyle name="Total 4 4 2 3" xfId="28281" xr:uid="{00000000-0005-0000-0000-0000DA6F0000}"/>
    <cellStyle name="Total 4 4 2 4" xfId="28282" xr:uid="{00000000-0005-0000-0000-0000DB6F0000}"/>
    <cellStyle name="Total 4 4 2 5" xfId="28283" xr:uid="{00000000-0005-0000-0000-0000DC6F0000}"/>
    <cellStyle name="Total 4 4 2 6" xfId="28284" xr:uid="{00000000-0005-0000-0000-0000DD6F0000}"/>
    <cellStyle name="Total 4 4 2 7" xfId="28285" xr:uid="{00000000-0005-0000-0000-0000DE6F0000}"/>
    <cellStyle name="Total 4 4 3" xfId="28286" xr:uid="{00000000-0005-0000-0000-0000DF6F0000}"/>
    <cellStyle name="Total 4 4 4" xfId="28287" xr:uid="{00000000-0005-0000-0000-0000E06F0000}"/>
    <cellStyle name="Total 4 4 5" xfId="28288" xr:uid="{00000000-0005-0000-0000-0000E16F0000}"/>
    <cellStyle name="Total 4 4 6" xfId="28289" xr:uid="{00000000-0005-0000-0000-0000E26F0000}"/>
    <cellStyle name="Total 4 4 7" xfId="28290" xr:uid="{00000000-0005-0000-0000-0000E36F0000}"/>
    <cellStyle name="Total 4 5" xfId="28291" xr:uid="{00000000-0005-0000-0000-0000E46F0000}"/>
    <cellStyle name="Total 4 5 2" xfId="28292" xr:uid="{00000000-0005-0000-0000-0000E56F0000}"/>
    <cellStyle name="Total 4 5 2 2" xfId="28293" xr:uid="{00000000-0005-0000-0000-0000E66F0000}"/>
    <cellStyle name="Total 4 5 2 3" xfId="28294" xr:uid="{00000000-0005-0000-0000-0000E76F0000}"/>
    <cellStyle name="Total 4 5 2 4" xfId="28295" xr:uid="{00000000-0005-0000-0000-0000E86F0000}"/>
    <cellStyle name="Total 4 5 2 5" xfId="28296" xr:uid="{00000000-0005-0000-0000-0000E96F0000}"/>
    <cellStyle name="Total 4 5 2 6" xfId="28297" xr:uid="{00000000-0005-0000-0000-0000EA6F0000}"/>
    <cellStyle name="Total 4 5 2 7" xfId="28298" xr:uid="{00000000-0005-0000-0000-0000EB6F0000}"/>
    <cellStyle name="Total 4 5 3" xfId="28299" xr:uid="{00000000-0005-0000-0000-0000EC6F0000}"/>
    <cellStyle name="Total 4 5 4" xfId="28300" xr:uid="{00000000-0005-0000-0000-0000ED6F0000}"/>
    <cellStyle name="Total 4 5 5" xfId="28301" xr:uid="{00000000-0005-0000-0000-0000EE6F0000}"/>
    <cellStyle name="Total 4 5 6" xfId="28302" xr:uid="{00000000-0005-0000-0000-0000EF6F0000}"/>
    <cellStyle name="Total 4 5 7" xfId="28303" xr:uid="{00000000-0005-0000-0000-0000F06F0000}"/>
    <cellStyle name="Total 4 6" xfId="28304" xr:uid="{00000000-0005-0000-0000-0000F16F0000}"/>
    <cellStyle name="Total 4 6 2" xfId="28305" xr:uid="{00000000-0005-0000-0000-0000F26F0000}"/>
    <cellStyle name="Total 4 6 2 2" xfId="28306" xr:uid="{00000000-0005-0000-0000-0000F36F0000}"/>
    <cellStyle name="Total 4 6 2 3" xfId="28307" xr:uid="{00000000-0005-0000-0000-0000F46F0000}"/>
    <cellStyle name="Total 4 6 2 4" xfId="28308" xr:uid="{00000000-0005-0000-0000-0000F56F0000}"/>
    <cellStyle name="Total 4 6 2 5" xfId="28309" xr:uid="{00000000-0005-0000-0000-0000F66F0000}"/>
    <cellStyle name="Total 4 6 2 6" xfId="28310" xr:uid="{00000000-0005-0000-0000-0000F76F0000}"/>
    <cellStyle name="Total 4 6 2 7" xfId="28311" xr:uid="{00000000-0005-0000-0000-0000F86F0000}"/>
    <cellStyle name="Total 4 6 3" xfId="28312" xr:uid="{00000000-0005-0000-0000-0000F96F0000}"/>
    <cellStyle name="Total 4 6 4" xfId="28313" xr:uid="{00000000-0005-0000-0000-0000FA6F0000}"/>
    <cellStyle name="Total 4 6 5" xfId="28314" xr:uid="{00000000-0005-0000-0000-0000FB6F0000}"/>
    <cellStyle name="Total 4 6 6" xfId="28315" xr:uid="{00000000-0005-0000-0000-0000FC6F0000}"/>
    <cellStyle name="Total 4 6 7" xfId="28316" xr:uid="{00000000-0005-0000-0000-0000FD6F0000}"/>
    <cellStyle name="Total 4 7" xfId="28317" xr:uid="{00000000-0005-0000-0000-0000FE6F0000}"/>
    <cellStyle name="Total 4 7 2" xfId="28318" xr:uid="{00000000-0005-0000-0000-0000FF6F0000}"/>
    <cellStyle name="Total 4 7 2 2" xfId="28319" xr:uid="{00000000-0005-0000-0000-000000700000}"/>
    <cellStyle name="Total 4 7 2 3" xfId="28320" xr:uid="{00000000-0005-0000-0000-000001700000}"/>
    <cellStyle name="Total 4 7 2 4" xfId="28321" xr:uid="{00000000-0005-0000-0000-000002700000}"/>
    <cellStyle name="Total 4 7 2 5" xfId="28322" xr:uid="{00000000-0005-0000-0000-000003700000}"/>
    <cellStyle name="Total 4 7 2 6" xfId="28323" xr:uid="{00000000-0005-0000-0000-000004700000}"/>
    <cellStyle name="Total 4 7 2 7" xfId="28324" xr:uid="{00000000-0005-0000-0000-000005700000}"/>
    <cellStyle name="Total 4 7 3" xfId="28325" xr:uid="{00000000-0005-0000-0000-000006700000}"/>
    <cellStyle name="Total 4 7 4" xfId="28326" xr:uid="{00000000-0005-0000-0000-000007700000}"/>
    <cellStyle name="Total 4 7 5" xfId="28327" xr:uid="{00000000-0005-0000-0000-000008700000}"/>
    <cellStyle name="Total 4 7 6" xfId="28328" xr:uid="{00000000-0005-0000-0000-000009700000}"/>
    <cellStyle name="Total 4 7 7" xfId="28329" xr:uid="{00000000-0005-0000-0000-00000A700000}"/>
    <cellStyle name="Total 4 8" xfId="28330" xr:uid="{00000000-0005-0000-0000-00000B700000}"/>
    <cellStyle name="Total 4 8 2" xfId="28331" xr:uid="{00000000-0005-0000-0000-00000C700000}"/>
    <cellStyle name="Total 4 8 2 2" xfId="28332" xr:uid="{00000000-0005-0000-0000-00000D700000}"/>
    <cellStyle name="Total 4 8 2 3" xfId="28333" xr:uid="{00000000-0005-0000-0000-00000E700000}"/>
    <cellStyle name="Total 4 8 2 4" xfId="28334" xr:uid="{00000000-0005-0000-0000-00000F700000}"/>
    <cellStyle name="Total 4 8 2 5" xfId="28335" xr:uid="{00000000-0005-0000-0000-000010700000}"/>
    <cellStyle name="Total 4 8 2 6" xfId="28336" xr:uid="{00000000-0005-0000-0000-000011700000}"/>
    <cellStyle name="Total 4 8 2 7" xfId="28337" xr:uid="{00000000-0005-0000-0000-000012700000}"/>
    <cellStyle name="Total 4 8 3" xfId="28338" xr:uid="{00000000-0005-0000-0000-000013700000}"/>
    <cellStyle name="Total 4 8 4" xfId="28339" xr:uid="{00000000-0005-0000-0000-000014700000}"/>
    <cellStyle name="Total 4 8 5" xfId="28340" xr:uid="{00000000-0005-0000-0000-000015700000}"/>
    <cellStyle name="Total 4 8 6" xfId="28341" xr:uid="{00000000-0005-0000-0000-000016700000}"/>
    <cellStyle name="Total 4 8 7" xfId="28342" xr:uid="{00000000-0005-0000-0000-000017700000}"/>
    <cellStyle name="Total 4 9" xfId="28343" xr:uid="{00000000-0005-0000-0000-000018700000}"/>
    <cellStyle name="Total 4 9 2" xfId="28344" xr:uid="{00000000-0005-0000-0000-000019700000}"/>
    <cellStyle name="Total 4 9 3" xfId="28345" xr:uid="{00000000-0005-0000-0000-00001A700000}"/>
    <cellStyle name="Total 4 9 4" xfId="28346" xr:uid="{00000000-0005-0000-0000-00001B700000}"/>
    <cellStyle name="Total 4 9 5" xfId="28347" xr:uid="{00000000-0005-0000-0000-00001C700000}"/>
    <cellStyle name="Total 4 9 6" xfId="28348" xr:uid="{00000000-0005-0000-0000-00001D700000}"/>
    <cellStyle name="Total 4 9 7" xfId="28349" xr:uid="{00000000-0005-0000-0000-00001E700000}"/>
    <cellStyle name="Total 40" xfId="28350" xr:uid="{00000000-0005-0000-0000-00001F700000}"/>
    <cellStyle name="Total 40 2" xfId="28351" xr:uid="{00000000-0005-0000-0000-000020700000}"/>
    <cellStyle name="Total 40 3" xfId="28352" xr:uid="{00000000-0005-0000-0000-000021700000}"/>
    <cellStyle name="Total 40 4" xfId="28353" xr:uid="{00000000-0005-0000-0000-000022700000}"/>
    <cellStyle name="Total 40 5" xfId="28354" xr:uid="{00000000-0005-0000-0000-000023700000}"/>
    <cellStyle name="Total 40 6" xfId="28355" xr:uid="{00000000-0005-0000-0000-000024700000}"/>
    <cellStyle name="Total 40 7" xfId="28356" xr:uid="{00000000-0005-0000-0000-000025700000}"/>
    <cellStyle name="Total 40 8" xfId="28357" xr:uid="{00000000-0005-0000-0000-000026700000}"/>
    <cellStyle name="Total 40 9" xfId="28358" xr:uid="{00000000-0005-0000-0000-000027700000}"/>
    <cellStyle name="Total 41" xfId="28359" xr:uid="{00000000-0005-0000-0000-000028700000}"/>
    <cellStyle name="Total 41 2" xfId="28360" xr:uid="{00000000-0005-0000-0000-000029700000}"/>
    <cellStyle name="Total 41 3" xfId="28361" xr:uid="{00000000-0005-0000-0000-00002A700000}"/>
    <cellStyle name="Total 41 4" xfId="28362" xr:uid="{00000000-0005-0000-0000-00002B700000}"/>
    <cellStyle name="Total 41 5" xfId="28363" xr:uid="{00000000-0005-0000-0000-00002C700000}"/>
    <cellStyle name="Total 41 6" xfId="28364" xr:uid="{00000000-0005-0000-0000-00002D700000}"/>
    <cellStyle name="Total 41 7" xfId="28365" xr:uid="{00000000-0005-0000-0000-00002E700000}"/>
    <cellStyle name="Total 41 8" xfId="28366" xr:uid="{00000000-0005-0000-0000-00002F700000}"/>
    <cellStyle name="Total 41 9" xfId="28367" xr:uid="{00000000-0005-0000-0000-000030700000}"/>
    <cellStyle name="Total 42" xfId="28368" xr:uid="{00000000-0005-0000-0000-000031700000}"/>
    <cellStyle name="Total 42 2" xfId="28369" xr:uid="{00000000-0005-0000-0000-000032700000}"/>
    <cellStyle name="Total 42 3" xfId="28370" xr:uid="{00000000-0005-0000-0000-000033700000}"/>
    <cellStyle name="Total 42 4" xfId="28371" xr:uid="{00000000-0005-0000-0000-000034700000}"/>
    <cellStyle name="Total 42 5" xfId="28372" xr:uid="{00000000-0005-0000-0000-000035700000}"/>
    <cellStyle name="Total 42 6" xfId="28373" xr:uid="{00000000-0005-0000-0000-000036700000}"/>
    <cellStyle name="Total 42 7" xfId="28374" xr:uid="{00000000-0005-0000-0000-000037700000}"/>
    <cellStyle name="Total 42 8" xfId="28375" xr:uid="{00000000-0005-0000-0000-000038700000}"/>
    <cellStyle name="Total 42 9" xfId="28376" xr:uid="{00000000-0005-0000-0000-000039700000}"/>
    <cellStyle name="Total 43" xfId="28377" xr:uid="{00000000-0005-0000-0000-00003A700000}"/>
    <cellStyle name="Total 43 2" xfId="28378" xr:uid="{00000000-0005-0000-0000-00003B700000}"/>
    <cellStyle name="Total 43 3" xfId="28379" xr:uid="{00000000-0005-0000-0000-00003C700000}"/>
    <cellStyle name="Total 43 4" xfId="28380" xr:uid="{00000000-0005-0000-0000-00003D700000}"/>
    <cellStyle name="Total 43 5" xfId="28381" xr:uid="{00000000-0005-0000-0000-00003E700000}"/>
    <cellStyle name="Total 43 6" xfId="28382" xr:uid="{00000000-0005-0000-0000-00003F700000}"/>
    <cellStyle name="Total 43 7" xfId="28383" xr:uid="{00000000-0005-0000-0000-000040700000}"/>
    <cellStyle name="Total 43 8" xfId="28384" xr:uid="{00000000-0005-0000-0000-000041700000}"/>
    <cellStyle name="Total 43 9" xfId="28385" xr:uid="{00000000-0005-0000-0000-000042700000}"/>
    <cellStyle name="Total 44" xfId="28386" xr:uid="{00000000-0005-0000-0000-000043700000}"/>
    <cellStyle name="Total 44 2" xfId="28387" xr:uid="{00000000-0005-0000-0000-000044700000}"/>
    <cellStyle name="Total 44 3" xfId="28388" xr:uid="{00000000-0005-0000-0000-000045700000}"/>
    <cellStyle name="Total 44 4" xfId="28389" xr:uid="{00000000-0005-0000-0000-000046700000}"/>
    <cellStyle name="Total 44 5" xfId="28390" xr:uid="{00000000-0005-0000-0000-000047700000}"/>
    <cellStyle name="Total 44 6" xfId="28391" xr:uid="{00000000-0005-0000-0000-000048700000}"/>
    <cellStyle name="Total 44 7" xfId="28392" xr:uid="{00000000-0005-0000-0000-000049700000}"/>
    <cellStyle name="Total 44 8" xfId="28393" xr:uid="{00000000-0005-0000-0000-00004A700000}"/>
    <cellStyle name="Total 44 9" xfId="28394" xr:uid="{00000000-0005-0000-0000-00004B700000}"/>
    <cellStyle name="Total 45" xfId="28395" xr:uid="{00000000-0005-0000-0000-00004C700000}"/>
    <cellStyle name="Total 45 2" xfId="28396" xr:uid="{00000000-0005-0000-0000-00004D700000}"/>
    <cellStyle name="Total 45 3" xfId="28397" xr:uid="{00000000-0005-0000-0000-00004E700000}"/>
    <cellStyle name="Total 45 4" xfId="28398" xr:uid="{00000000-0005-0000-0000-00004F700000}"/>
    <cellStyle name="Total 45 5" xfId="28399" xr:uid="{00000000-0005-0000-0000-000050700000}"/>
    <cellStyle name="Total 45 6" xfId="28400" xr:uid="{00000000-0005-0000-0000-000051700000}"/>
    <cellStyle name="Total 45 7" xfId="28401" xr:uid="{00000000-0005-0000-0000-000052700000}"/>
    <cellStyle name="Total 45 8" xfId="28402" xr:uid="{00000000-0005-0000-0000-000053700000}"/>
    <cellStyle name="Total 45 9" xfId="28403" xr:uid="{00000000-0005-0000-0000-000054700000}"/>
    <cellStyle name="Total 46" xfId="28404" xr:uid="{00000000-0005-0000-0000-000055700000}"/>
    <cellStyle name="Total 46 2" xfId="28405" xr:uid="{00000000-0005-0000-0000-000056700000}"/>
    <cellStyle name="Total 46 3" xfId="28406" xr:uid="{00000000-0005-0000-0000-000057700000}"/>
    <cellStyle name="Total 46 4" xfId="28407" xr:uid="{00000000-0005-0000-0000-000058700000}"/>
    <cellStyle name="Total 46 5" xfId="28408" xr:uid="{00000000-0005-0000-0000-000059700000}"/>
    <cellStyle name="Total 46 6" xfId="28409" xr:uid="{00000000-0005-0000-0000-00005A700000}"/>
    <cellStyle name="Total 46 7" xfId="28410" xr:uid="{00000000-0005-0000-0000-00005B700000}"/>
    <cellStyle name="Total 46 8" xfId="28411" xr:uid="{00000000-0005-0000-0000-00005C700000}"/>
    <cellStyle name="Total 46 9" xfId="28412" xr:uid="{00000000-0005-0000-0000-00005D700000}"/>
    <cellStyle name="Total 47" xfId="28413" xr:uid="{00000000-0005-0000-0000-00005E700000}"/>
    <cellStyle name="Total 47 2" xfId="28414" xr:uid="{00000000-0005-0000-0000-00005F700000}"/>
    <cellStyle name="Total 47 3" xfId="28415" xr:uid="{00000000-0005-0000-0000-000060700000}"/>
    <cellStyle name="Total 47 4" xfId="28416" xr:uid="{00000000-0005-0000-0000-000061700000}"/>
    <cellStyle name="Total 47 5" xfId="28417" xr:uid="{00000000-0005-0000-0000-000062700000}"/>
    <cellStyle name="Total 47 6" xfId="28418" xr:uid="{00000000-0005-0000-0000-000063700000}"/>
    <cellStyle name="Total 47 7" xfId="28419" xr:uid="{00000000-0005-0000-0000-000064700000}"/>
    <cellStyle name="Total 47 8" xfId="28420" xr:uid="{00000000-0005-0000-0000-000065700000}"/>
    <cellStyle name="Total 47 9" xfId="28421" xr:uid="{00000000-0005-0000-0000-000066700000}"/>
    <cellStyle name="Total 48" xfId="28422" xr:uid="{00000000-0005-0000-0000-000067700000}"/>
    <cellStyle name="Total 48 2" xfId="28423" xr:uid="{00000000-0005-0000-0000-000068700000}"/>
    <cellStyle name="Total 48 3" xfId="28424" xr:uid="{00000000-0005-0000-0000-000069700000}"/>
    <cellStyle name="Total 48 4" xfId="28425" xr:uid="{00000000-0005-0000-0000-00006A700000}"/>
    <cellStyle name="Total 48 5" xfId="28426" xr:uid="{00000000-0005-0000-0000-00006B700000}"/>
    <cellStyle name="Total 48 6" xfId="28427" xr:uid="{00000000-0005-0000-0000-00006C700000}"/>
    <cellStyle name="Total 48 7" xfId="28428" xr:uid="{00000000-0005-0000-0000-00006D700000}"/>
    <cellStyle name="Total 48 8" xfId="28429" xr:uid="{00000000-0005-0000-0000-00006E700000}"/>
    <cellStyle name="Total 48 9" xfId="28430" xr:uid="{00000000-0005-0000-0000-00006F700000}"/>
    <cellStyle name="Total 49" xfId="28431" xr:uid="{00000000-0005-0000-0000-000070700000}"/>
    <cellStyle name="Total 49 2" xfId="28432" xr:uid="{00000000-0005-0000-0000-000071700000}"/>
    <cellStyle name="Total 49 3" xfId="28433" xr:uid="{00000000-0005-0000-0000-000072700000}"/>
    <cellStyle name="Total 49 4" xfId="28434" xr:uid="{00000000-0005-0000-0000-000073700000}"/>
    <cellStyle name="Total 49 5" xfId="28435" xr:uid="{00000000-0005-0000-0000-000074700000}"/>
    <cellStyle name="Total 49 6" xfId="28436" xr:uid="{00000000-0005-0000-0000-000075700000}"/>
    <cellStyle name="Total 49 7" xfId="28437" xr:uid="{00000000-0005-0000-0000-000076700000}"/>
    <cellStyle name="Total 49 8" xfId="28438" xr:uid="{00000000-0005-0000-0000-000077700000}"/>
    <cellStyle name="Total 49 9" xfId="28439" xr:uid="{00000000-0005-0000-0000-000078700000}"/>
    <cellStyle name="Total 5" xfId="47" xr:uid="{00000000-0005-0000-0000-000079700000}"/>
    <cellStyle name="Total 5 10" xfId="28441" xr:uid="{00000000-0005-0000-0000-00007A700000}"/>
    <cellStyle name="Total 5 11" xfId="28442" xr:uid="{00000000-0005-0000-0000-00007B700000}"/>
    <cellStyle name="Total 5 12" xfId="28443" xr:uid="{00000000-0005-0000-0000-00007C700000}"/>
    <cellStyle name="Total 5 13" xfId="28444" xr:uid="{00000000-0005-0000-0000-00007D700000}"/>
    <cellStyle name="Total 5 14" xfId="28445" xr:uid="{00000000-0005-0000-0000-00007E700000}"/>
    <cellStyle name="Total 5 15" xfId="28446" xr:uid="{00000000-0005-0000-0000-00007F700000}"/>
    <cellStyle name="Total 5 16" xfId="28440" xr:uid="{00000000-0005-0000-0000-000080700000}"/>
    <cellStyle name="Total 5 2" xfId="28447" xr:uid="{00000000-0005-0000-0000-000081700000}"/>
    <cellStyle name="Total 5 2 2" xfId="28448" xr:uid="{00000000-0005-0000-0000-000082700000}"/>
    <cellStyle name="Total 5 2 2 2" xfId="28449" xr:uid="{00000000-0005-0000-0000-000083700000}"/>
    <cellStyle name="Total 5 2 2 3" xfId="28450" xr:uid="{00000000-0005-0000-0000-000084700000}"/>
    <cellStyle name="Total 5 2 2 4" xfId="28451" xr:uid="{00000000-0005-0000-0000-000085700000}"/>
    <cellStyle name="Total 5 2 2 5" xfId="28452" xr:uid="{00000000-0005-0000-0000-000086700000}"/>
    <cellStyle name="Total 5 2 2 6" xfId="28453" xr:uid="{00000000-0005-0000-0000-000087700000}"/>
    <cellStyle name="Total 5 2 2 7" xfId="28454" xr:uid="{00000000-0005-0000-0000-000088700000}"/>
    <cellStyle name="Total 5 2 3" xfId="28455" xr:uid="{00000000-0005-0000-0000-000089700000}"/>
    <cellStyle name="Total 5 2 4" xfId="28456" xr:uid="{00000000-0005-0000-0000-00008A700000}"/>
    <cellStyle name="Total 5 2 5" xfId="28457" xr:uid="{00000000-0005-0000-0000-00008B700000}"/>
    <cellStyle name="Total 5 2 6" xfId="28458" xr:uid="{00000000-0005-0000-0000-00008C700000}"/>
    <cellStyle name="Total 5 2 7" xfId="28459" xr:uid="{00000000-0005-0000-0000-00008D700000}"/>
    <cellStyle name="Total 5 3" xfId="28460" xr:uid="{00000000-0005-0000-0000-00008E700000}"/>
    <cellStyle name="Total 5 3 2" xfId="28461" xr:uid="{00000000-0005-0000-0000-00008F700000}"/>
    <cellStyle name="Total 5 3 2 2" xfId="28462" xr:uid="{00000000-0005-0000-0000-000090700000}"/>
    <cellStyle name="Total 5 3 2 3" xfId="28463" xr:uid="{00000000-0005-0000-0000-000091700000}"/>
    <cellStyle name="Total 5 3 2 4" xfId="28464" xr:uid="{00000000-0005-0000-0000-000092700000}"/>
    <cellStyle name="Total 5 3 2 5" xfId="28465" xr:uid="{00000000-0005-0000-0000-000093700000}"/>
    <cellStyle name="Total 5 3 2 6" xfId="28466" xr:uid="{00000000-0005-0000-0000-000094700000}"/>
    <cellStyle name="Total 5 3 2 7" xfId="28467" xr:uid="{00000000-0005-0000-0000-000095700000}"/>
    <cellStyle name="Total 5 3 3" xfId="28468" xr:uid="{00000000-0005-0000-0000-000096700000}"/>
    <cellStyle name="Total 5 3 4" xfId="28469" xr:uid="{00000000-0005-0000-0000-000097700000}"/>
    <cellStyle name="Total 5 3 5" xfId="28470" xr:uid="{00000000-0005-0000-0000-000098700000}"/>
    <cellStyle name="Total 5 3 6" xfId="28471" xr:uid="{00000000-0005-0000-0000-000099700000}"/>
    <cellStyle name="Total 5 3 7" xfId="28472" xr:uid="{00000000-0005-0000-0000-00009A700000}"/>
    <cellStyle name="Total 5 4" xfId="28473" xr:uid="{00000000-0005-0000-0000-00009B700000}"/>
    <cellStyle name="Total 5 4 2" xfId="28474" xr:uid="{00000000-0005-0000-0000-00009C700000}"/>
    <cellStyle name="Total 5 4 2 2" xfId="28475" xr:uid="{00000000-0005-0000-0000-00009D700000}"/>
    <cellStyle name="Total 5 4 2 3" xfId="28476" xr:uid="{00000000-0005-0000-0000-00009E700000}"/>
    <cellStyle name="Total 5 4 2 4" xfId="28477" xr:uid="{00000000-0005-0000-0000-00009F700000}"/>
    <cellStyle name="Total 5 4 2 5" xfId="28478" xr:uid="{00000000-0005-0000-0000-0000A0700000}"/>
    <cellStyle name="Total 5 4 2 6" xfId="28479" xr:uid="{00000000-0005-0000-0000-0000A1700000}"/>
    <cellStyle name="Total 5 4 2 7" xfId="28480" xr:uid="{00000000-0005-0000-0000-0000A2700000}"/>
    <cellStyle name="Total 5 4 3" xfId="28481" xr:uid="{00000000-0005-0000-0000-0000A3700000}"/>
    <cellStyle name="Total 5 4 4" xfId="28482" xr:uid="{00000000-0005-0000-0000-0000A4700000}"/>
    <cellStyle name="Total 5 4 5" xfId="28483" xr:uid="{00000000-0005-0000-0000-0000A5700000}"/>
    <cellStyle name="Total 5 4 6" xfId="28484" xr:uid="{00000000-0005-0000-0000-0000A6700000}"/>
    <cellStyle name="Total 5 4 7" xfId="28485" xr:uid="{00000000-0005-0000-0000-0000A7700000}"/>
    <cellStyle name="Total 5 5" xfId="28486" xr:uid="{00000000-0005-0000-0000-0000A8700000}"/>
    <cellStyle name="Total 5 5 2" xfId="28487" xr:uid="{00000000-0005-0000-0000-0000A9700000}"/>
    <cellStyle name="Total 5 5 2 2" xfId="28488" xr:uid="{00000000-0005-0000-0000-0000AA700000}"/>
    <cellStyle name="Total 5 5 2 3" xfId="28489" xr:uid="{00000000-0005-0000-0000-0000AB700000}"/>
    <cellStyle name="Total 5 5 2 4" xfId="28490" xr:uid="{00000000-0005-0000-0000-0000AC700000}"/>
    <cellStyle name="Total 5 5 2 5" xfId="28491" xr:uid="{00000000-0005-0000-0000-0000AD700000}"/>
    <cellStyle name="Total 5 5 2 6" xfId="28492" xr:uid="{00000000-0005-0000-0000-0000AE700000}"/>
    <cellStyle name="Total 5 5 2 7" xfId="28493" xr:uid="{00000000-0005-0000-0000-0000AF700000}"/>
    <cellStyle name="Total 5 5 3" xfId="28494" xr:uid="{00000000-0005-0000-0000-0000B0700000}"/>
    <cellStyle name="Total 5 5 4" xfId="28495" xr:uid="{00000000-0005-0000-0000-0000B1700000}"/>
    <cellStyle name="Total 5 5 5" xfId="28496" xr:uid="{00000000-0005-0000-0000-0000B2700000}"/>
    <cellStyle name="Total 5 5 6" xfId="28497" xr:uid="{00000000-0005-0000-0000-0000B3700000}"/>
    <cellStyle name="Total 5 5 7" xfId="28498" xr:uid="{00000000-0005-0000-0000-0000B4700000}"/>
    <cellStyle name="Total 5 6" xfId="28499" xr:uid="{00000000-0005-0000-0000-0000B5700000}"/>
    <cellStyle name="Total 5 6 2" xfId="28500" xr:uid="{00000000-0005-0000-0000-0000B6700000}"/>
    <cellStyle name="Total 5 6 2 2" xfId="28501" xr:uid="{00000000-0005-0000-0000-0000B7700000}"/>
    <cellStyle name="Total 5 6 2 3" xfId="28502" xr:uid="{00000000-0005-0000-0000-0000B8700000}"/>
    <cellStyle name="Total 5 6 2 4" xfId="28503" xr:uid="{00000000-0005-0000-0000-0000B9700000}"/>
    <cellStyle name="Total 5 6 2 5" xfId="28504" xr:uid="{00000000-0005-0000-0000-0000BA700000}"/>
    <cellStyle name="Total 5 6 2 6" xfId="28505" xr:uid="{00000000-0005-0000-0000-0000BB700000}"/>
    <cellStyle name="Total 5 6 2 7" xfId="28506" xr:uid="{00000000-0005-0000-0000-0000BC700000}"/>
    <cellStyle name="Total 5 6 3" xfId="28507" xr:uid="{00000000-0005-0000-0000-0000BD700000}"/>
    <cellStyle name="Total 5 6 4" xfId="28508" xr:uid="{00000000-0005-0000-0000-0000BE700000}"/>
    <cellStyle name="Total 5 6 5" xfId="28509" xr:uid="{00000000-0005-0000-0000-0000BF700000}"/>
    <cellStyle name="Total 5 6 6" xfId="28510" xr:uid="{00000000-0005-0000-0000-0000C0700000}"/>
    <cellStyle name="Total 5 6 7" xfId="28511" xr:uid="{00000000-0005-0000-0000-0000C1700000}"/>
    <cellStyle name="Total 5 7" xfId="28512" xr:uid="{00000000-0005-0000-0000-0000C2700000}"/>
    <cellStyle name="Total 5 7 2" xfId="28513" xr:uid="{00000000-0005-0000-0000-0000C3700000}"/>
    <cellStyle name="Total 5 7 2 2" xfId="28514" xr:uid="{00000000-0005-0000-0000-0000C4700000}"/>
    <cellStyle name="Total 5 7 2 3" xfId="28515" xr:uid="{00000000-0005-0000-0000-0000C5700000}"/>
    <cellStyle name="Total 5 7 2 4" xfId="28516" xr:uid="{00000000-0005-0000-0000-0000C6700000}"/>
    <cellStyle name="Total 5 7 2 5" xfId="28517" xr:uid="{00000000-0005-0000-0000-0000C7700000}"/>
    <cellStyle name="Total 5 7 2 6" xfId="28518" xr:uid="{00000000-0005-0000-0000-0000C8700000}"/>
    <cellStyle name="Total 5 7 2 7" xfId="28519" xr:uid="{00000000-0005-0000-0000-0000C9700000}"/>
    <cellStyle name="Total 5 7 3" xfId="28520" xr:uid="{00000000-0005-0000-0000-0000CA700000}"/>
    <cellStyle name="Total 5 7 4" xfId="28521" xr:uid="{00000000-0005-0000-0000-0000CB700000}"/>
    <cellStyle name="Total 5 7 5" xfId="28522" xr:uid="{00000000-0005-0000-0000-0000CC700000}"/>
    <cellStyle name="Total 5 7 6" xfId="28523" xr:uid="{00000000-0005-0000-0000-0000CD700000}"/>
    <cellStyle name="Total 5 7 7" xfId="28524" xr:uid="{00000000-0005-0000-0000-0000CE700000}"/>
    <cellStyle name="Total 5 8" xfId="28525" xr:uid="{00000000-0005-0000-0000-0000CF700000}"/>
    <cellStyle name="Total 5 8 2" xfId="28526" xr:uid="{00000000-0005-0000-0000-0000D0700000}"/>
    <cellStyle name="Total 5 8 3" xfId="28527" xr:uid="{00000000-0005-0000-0000-0000D1700000}"/>
    <cellStyle name="Total 5 8 4" xfId="28528" xr:uid="{00000000-0005-0000-0000-0000D2700000}"/>
    <cellStyle name="Total 5 8 5" xfId="28529" xr:uid="{00000000-0005-0000-0000-0000D3700000}"/>
    <cellStyle name="Total 5 8 6" xfId="28530" xr:uid="{00000000-0005-0000-0000-0000D4700000}"/>
    <cellStyle name="Total 5 8 7" xfId="28531" xr:uid="{00000000-0005-0000-0000-0000D5700000}"/>
    <cellStyle name="Total 5 9" xfId="28532" xr:uid="{00000000-0005-0000-0000-0000D6700000}"/>
    <cellStyle name="Total 50" xfId="28533" xr:uid="{00000000-0005-0000-0000-0000D7700000}"/>
    <cellStyle name="Total 50 2" xfId="28534" xr:uid="{00000000-0005-0000-0000-0000D8700000}"/>
    <cellStyle name="Total 50 3" xfId="28535" xr:uid="{00000000-0005-0000-0000-0000D9700000}"/>
    <cellStyle name="Total 50 4" xfId="28536" xr:uid="{00000000-0005-0000-0000-0000DA700000}"/>
    <cellStyle name="Total 50 5" xfId="28537" xr:uid="{00000000-0005-0000-0000-0000DB700000}"/>
    <cellStyle name="Total 50 6" xfId="28538" xr:uid="{00000000-0005-0000-0000-0000DC700000}"/>
    <cellStyle name="Total 50 7" xfId="28539" xr:uid="{00000000-0005-0000-0000-0000DD700000}"/>
    <cellStyle name="Total 50 8" xfId="28540" xr:uid="{00000000-0005-0000-0000-0000DE700000}"/>
    <cellStyle name="Total 50 9" xfId="28541" xr:uid="{00000000-0005-0000-0000-0000DF700000}"/>
    <cellStyle name="Total 51" xfId="28542" xr:uid="{00000000-0005-0000-0000-0000E0700000}"/>
    <cellStyle name="Total 51 2" xfId="28543" xr:uid="{00000000-0005-0000-0000-0000E1700000}"/>
    <cellStyle name="Total 51 3" xfId="28544" xr:uid="{00000000-0005-0000-0000-0000E2700000}"/>
    <cellStyle name="Total 51 4" xfId="28545" xr:uid="{00000000-0005-0000-0000-0000E3700000}"/>
    <cellStyle name="Total 51 5" xfId="28546" xr:uid="{00000000-0005-0000-0000-0000E4700000}"/>
    <cellStyle name="Total 51 6" xfId="28547" xr:uid="{00000000-0005-0000-0000-0000E5700000}"/>
    <cellStyle name="Total 51 7" xfId="28548" xr:uid="{00000000-0005-0000-0000-0000E6700000}"/>
    <cellStyle name="Total 51 8" xfId="28549" xr:uid="{00000000-0005-0000-0000-0000E7700000}"/>
    <cellStyle name="Total 51 9" xfId="28550" xr:uid="{00000000-0005-0000-0000-0000E8700000}"/>
    <cellStyle name="Total 52" xfId="28551" xr:uid="{00000000-0005-0000-0000-0000E9700000}"/>
    <cellStyle name="Total 52 2" xfId="28552" xr:uid="{00000000-0005-0000-0000-0000EA700000}"/>
    <cellStyle name="Total 52 3" xfId="28553" xr:uid="{00000000-0005-0000-0000-0000EB700000}"/>
    <cellStyle name="Total 52 4" xfId="28554" xr:uid="{00000000-0005-0000-0000-0000EC700000}"/>
    <cellStyle name="Total 52 5" xfId="28555" xr:uid="{00000000-0005-0000-0000-0000ED700000}"/>
    <cellStyle name="Total 52 6" xfId="28556" xr:uid="{00000000-0005-0000-0000-0000EE700000}"/>
    <cellStyle name="Total 52 7" xfId="28557" xr:uid="{00000000-0005-0000-0000-0000EF700000}"/>
    <cellStyle name="Total 52 8" xfId="28558" xr:uid="{00000000-0005-0000-0000-0000F0700000}"/>
    <cellStyle name="Total 52 9" xfId="28559" xr:uid="{00000000-0005-0000-0000-0000F1700000}"/>
    <cellStyle name="Total 53" xfId="28560" xr:uid="{00000000-0005-0000-0000-0000F2700000}"/>
    <cellStyle name="Total 53 2" xfId="28561" xr:uid="{00000000-0005-0000-0000-0000F3700000}"/>
    <cellStyle name="Total 53 3" xfId="28562" xr:uid="{00000000-0005-0000-0000-0000F4700000}"/>
    <cellStyle name="Total 53 4" xfId="28563" xr:uid="{00000000-0005-0000-0000-0000F5700000}"/>
    <cellStyle name="Total 53 5" xfId="28564" xr:uid="{00000000-0005-0000-0000-0000F6700000}"/>
    <cellStyle name="Total 53 6" xfId="28565" xr:uid="{00000000-0005-0000-0000-0000F7700000}"/>
    <cellStyle name="Total 53 7" xfId="28566" xr:uid="{00000000-0005-0000-0000-0000F8700000}"/>
    <cellStyle name="Total 53 8" xfId="28567" xr:uid="{00000000-0005-0000-0000-0000F9700000}"/>
    <cellStyle name="Total 53 9" xfId="28568" xr:uid="{00000000-0005-0000-0000-0000FA700000}"/>
    <cellStyle name="Total 54" xfId="28569" xr:uid="{00000000-0005-0000-0000-0000FB700000}"/>
    <cellStyle name="Total 54 2" xfId="28570" xr:uid="{00000000-0005-0000-0000-0000FC700000}"/>
    <cellStyle name="Total 54 3" xfId="28571" xr:uid="{00000000-0005-0000-0000-0000FD700000}"/>
    <cellStyle name="Total 54 4" xfId="28572" xr:uid="{00000000-0005-0000-0000-0000FE700000}"/>
    <cellStyle name="Total 54 5" xfId="28573" xr:uid="{00000000-0005-0000-0000-0000FF700000}"/>
    <cellStyle name="Total 54 6" xfId="28574" xr:uid="{00000000-0005-0000-0000-000000710000}"/>
    <cellStyle name="Total 54 7" xfId="28575" xr:uid="{00000000-0005-0000-0000-000001710000}"/>
    <cellStyle name="Total 54 8" xfId="28576" xr:uid="{00000000-0005-0000-0000-000002710000}"/>
    <cellStyle name="Total 54 9" xfId="28577" xr:uid="{00000000-0005-0000-0000-000003710000}"/>
    <cellStyle name="Total 55" xfId="28578" xr:uid="{00000000-0005-0000-0000-000004710000}"/>
    <cellStyle name="Total 55 2" xfId="28579" xr:uid="{00000000-0005-0000-0000-000005710000}"/>
    <cellStyle name="Total 55 3" xfId="28580" xr:uid="{00000000-0005-0000-0000-000006710000}"/>
    <cellStyle name="Total 55 4" xfId="28581" xr:uid="{00000000-0005-0000-0000-000007710000}"/>
    <cellStyle name="Total 55 5" xfId="28582" xr:uid="{00000000-0005-0000-0000-000008710000}"/>
    <cellStyle name="Total 55 6" xfId="28583" xr:uid="{00000000-0005-0000-0000-000009710000}"/>
    <cellStyle name="Total 55 7" xfId="28584" xr:uid="{00000000-0005-0000-0000-00000A710000}"/>
    <cellStyle name="Total 55 8" xfId="28585" xr:uid="{00000000-0005-0000-0000-00000B710000}"/>
    <cellStyle name="Total 55 9" xfId="28586" xr:uid="{00000000-0005-0000-0000-00000C710000}"/>
    <cellStyle name="Total 56" xfId="28587" xr:uid="{00000000-0005-0000-0000-00000D710000}"/>
    <cellStyle name="Total 56 2" xfId="28588" xr:uid="{00000000-0005-0000-0000-00000E710000}"/>
    <cellStyle name="Total 56 3" xfId="28589" xr:uid="{00000000-0005-0000-0000-00000F710000}"/>
    <cellStyle name="Total 56 4" xfId="28590" xr:uid="{00000000-0005-0000-0000-000010710000}"/>
    <cellStyle name="Total 56 5" xfId="28591" xr:uid="{00000000-0005-0000-0000-000011710000}"/>
    <cellStyle name="Total 56 6" xfId="28592" xr:uid="{00000000-0005-0000-0000-000012710000}"/>
    <cellStyle name="Total 56 7" xfId="28593" xr:uid="{00000000-0005-0000-0000-000013710000}"/>
    <cellStyle name="Total 56 8" xfId="28594" xr:uid="{00000000-0005-0000-0000-000014710000}"/>
    <cellStyle name="Total 56 9" xfId="28595" xr:uid="{00000000-0005-0000-0000-000015710000}"/>
    <cellStyle name="Total 57" xfId="28596" xr:uid="{00000000-0005-0000-0000-000016710000}"/>
    <cellStyle name="Total 57 2" xfId="28597" xr:uid="{00000000-0005-0000-0000-000017710000}"/>
    <cellStyle name="Total 57 3" xfId="28598" xr:uid="{00000000-0005-0000-0000-000018710000}"/>
    <cellStyle name="Total 57 4" xfId="28599" xr:uid="{00000000-0005-0000-0000-000019710000}"/>
    <cellStyle name="Total 57 5" xfId="28600" xr:uid="{00000000-0005-0000-0000-00001A710000}"/>
    <cellStyle name="Total 57 6" xfId="28601" xr:uid="{00000000-0005-0000-0000-00001B710000}"/>
    <cellStyle name="Total 57 7" xfId="28602" xr:uid="{00000000-0005-0000-0000-00001C710000}"/>
    <cellStyle name="Total 57 8" xfId="28603" xr:uid="{00000000-0005-0000-0000-00001D710000}"/>
    <cellStyle name="Total 57 9" xfId="28604" xr:uid="{00000000-0005-0000-0000-00001E710000}"/>
    <cellStyle name="Total 58" xfId="28605" xr:uid="{00000000-0005-0000-0000-00001F710000}"/>
    <cellStyle name="Total 58 2" xfId="28606" xr:uid="{00000000-0005-0000-0000-000020710000}"/>
    <cellStyle name="Total 58 3" xfId="28607" xr:uid="{00000000-0005-0000-0000-000021710000}"/>
    <cellStyle name="Total 58 4" xfId="28608" xr:uid="{00000000-0005-0000-0000-000022710000}"/>
    <cellStyle name="Total 58 5" xfId="28609" xr:uid="{00000000-0005-0000-0000-000023710000}"/>
    <cellStyle name="Total 58 6" xfId="28610" xr:uid="{00000000-0005-0000-0000-000024710000}"/>
    <cellStyle name="Total 58 7" xfId="28611" xr:uid="{00000000-0005-0000-0000-000025710000}"/>
    <cellStyle name="Total 58 8" xfId="28612" xr:uid="{00000000-0005-0000-0000-000026710000}"/>
    <cellStyle name="Total 58 9" xfId="28613" xr:uid="{00000000-0005-0000-0000-000027710000}"/>
    <cellStyle name="Total 59" xfId="28614" xr:uid="{00000000-0005-0000-0000-000028710000}"/>
    <cellStyle name="Total 59 2" xfId="28615" xr:uid="{00000000-0005-0000-0000-000029710000}"/>
    <cellStyle name="Total 59 3" xfId="28616" xr:uid="{00000000-0005-0000-0000-00002A710000}"/>
    <cellStyle name="Total 59 4" xfId="28617" xr:uid="{00000000-0005-0000-0000-00002B710000}"/>
    <cellStyle name="Total 59 5" xfId="28618" xr:uid="{00000000-0005-0000-0000-00002C710000}"/>
    <cellStyle name="Total 59 6" xfId="28619" xr:uid="{00000000-0005-0000-0000-00002D710000}"/>
    <cellStyle name="Total 59 7" xfId="28620" xr:uid="{00000000-0005-0000-0000-00002E710000}"/>
    <cellStyle name="Total 59 8" xfId="28621" xr:uid="{00000000-0005-0000-0000-00002F710000}"/>
    <cellStyle name="Total 59 9" xfId="28622" xr:uid="{00000000-0005-0000-0000-000030710000}"/>
    <cellStyle name="Total 6" xfId="48" xr:uid="{00000000-0005-0000-0000-000031710000}"/>
    <cellStyle name="Total 6 10" xfId="28624" xr:uid="{00000000-0005-0000-0000-000032710000}"/>
    <cellStyle name="Total 6 11" xfId="28625" xr:uid="{00000000-0005-0000-0000-000033710000}"/>
    <cellStyle name="Total 6 12" xfId="28626" xr:uid="{00000000-0005-0000-0000-000034710000}"/>
    <cellStyle name="Total 6 13" xfId="28627" xr:uid="{00000000-0005-0000-0000-000035710000}"/>
    <cellStyle name="Total 6 14" xfId="28628" xr:uid="{00000000-0005-0000-0000-000036710000}"/>
    <cellStyle name="Total 6 15" xfId="28629" xr:uid="{00000000-0005-0000-0000-000037710000}"/>
    <cellStyle name="Total 6 16" xfId="28623" xr:uid="{00000000-0005-0000-0000-000038710000}"/>
    <cellStyle name="Total 6 2" xfId="28630" xr:uid="{00000000-0005-0000-0000-000039710000}"/>
    <cellStyle name="Total 6 2 2" xfId="28631" xr:uid="{00000000-0005-0000-0000-00003A710000}"/>
    <cellStyle name="Total 6 2 2 2" xfId="28632" xr:uid="{00000000-0005-0000-0000-00003B710000}"/>
    <cellStyle name="Total 6 2 2 3" xfId="28633" xr:uid="{00000000-0005-0000-0000-00003C710000}"/>
    <cellStyle name="Total 6 2 2 4" xfId="28634" xr:uid="{00000000-0005-0000-0000-00003D710000}"/>
    <cellStyle name="Total 6 2 2 5" xfId="28635" xr:uid="{00000000-0005-0000-0000-00003E710000}"/>
    <cellStyle name="Total 6 2 2 6" xfId="28636" xr:uid="{00000000-0005-0000-0000-00003F710000}"/>
    <cellStyle name="Total 6 2 2 7" xfId="28637" xr:uid="{00000000-0005-0000-0000-000040710000}"/>
    <cellStyle name="Total 6 2 3" xfId="28638" xr:uid="{00000000-0005-0000-0000-000041710000}"/>
    <cellStyle name="Total 6 2 4" xfId="28639" xr:uid="{00000000-0005-0000-0000-000042710000}"/>
    <cellStyle name="Total 6 2 5" xfId="28640" xr:uid="{00000000-0005-0000-0000-000043710000}"/>
    <cellStyle name="Total 6 2 6" xfId="28641" xr:uid="{00000000-0005-0000-0000-000044710000}"/>
    <cellStyle name="Total 6 2 7" xfId="28642" xr:uid="{00000000-0005-0000-0000-000045710000}"/>
    <cellStyle name="Total 6 3" xfId="28643" xr:uid="{00000000-0005-0000-0000-000046710000}"/>
    <cellStyle name="Total 6 3 2" xfId="28644" xr:uid="{00000000-0005-0000-0000-000047710000}"/>
    <cellStyle name="Total 6 3 2 2" xfId="28645" xr:uid="{00000000-0005-0000-0000-000048710000}"/>
    <cellStyle name="Total 6 3 2 3" xfId="28646" xr:uid="{00000000-0005-0000-0000-000049710000}"/>
    <cellStyle name="Total 6 3 2 4" xfId="28647" xr:uid="{00000000-0005-0000-0000-00004A710000}"/>
    <cellStyle name="Total 6 3 2 5" xfId="28648" xr:uid="{00000000-0005-0000-0000-00004B710000}"/>
    <cellStyle name="Total 6 3 2 6" xfId="28649" xr:uid="{00000000-0005-0000-0000-00004C710000}"/>
    <cellStyle name="Total 6 3 2 7" xfId="28650" xr:uid="{00000000-0005-0000-0000-00004D710000}"/>
    <cellStyle name="Total 6 3 3" xfId="28651" xr:uid="{00000000-0005-0000-0000-00004E710000}"/>
    <cellStyle name="Total 6 3 4" xfId="28652" xr:uid="{00000000-0005-0000-0000-00004F710000}"/>
    <cellStyle name="Total 6 3 5" xfId="28653" xr:uid="{00000000-0005-0000-0000-000050710000}"/>
    <cellStyle name="Total 6 3 6" xfId="28654" xr:uid="{00000000-0005-0000-0000-000051710000}"/>
    <cellStyle name="Total 6 3 7" xfId="28655" xr:uid="{00000000-0005-0000-0000-000052710000}"/>
    <cellStyle name="Total 6 4" xfId="28656" xr:uid="{00000000-0005-0000-0000-000053710000}"/>
    <cellStyle name="Total 6 4 2" xfId="28657" xr:uid="{00000000-0005-0000-0000-000054710000}"/>
    <cellStyle name="Total 6 4 2 2" xfId="28658" xr:uid="{00000000-0005-0000-0000-000055710000}"/>
    <cellStyle name="Total 6 4 2 3" xfId="28659" xr:uid="{00000000-0005-0000-0000-000056710000}"/>
    <cellStyle name="Total 6 4 2 4" xfId="28660" xr:uid="{00000000-0005-0000-0000-000057710000}"/>
    <cellStyle name="Total 6 4 2 5" xfId="28661" xr:uid="{00000000-0005-0000-0000-000058710000}"/>
    <cellStyle name="Total 6 4 2 6" xfId="28662" xr:uid="{00000000-0005-0000-0000-000059710000}"/>
    <cellStyle name="Total 6 4 2 7" xfId="28663" xr:uid="{00000000-0005-0000-0000-00005A710000}"/>
    <cellStyle name="Total 6 4 3" xfId="28664" xr:uid="{00000000-0005-0000-0000-00005B710000}"/>
    <cellStyle name="Total 6 4 4" xfId="28665" xr:uid="{00000000-0005-0000-0000-00005C710000}"/>
    <cellStyle name="Total 6 4 5" xfId="28666" xr:uid="{00000000-0005-0000-0000-00005D710000}"/>
    <cellStyle name="Total 6 4 6" xfId="28667" xr:uid="{00000000-0005-0000-0000-00005E710000}"/>
    <cellStyle name="Total 6 4 7" xfId="28668" xr:uid="{00000000-0005-0000-0000-00005F710000}"/>
    <cellStyle name="Total 6 5" xfId="28669" xr:uid="{00000000-0005-0000-0000-000060710000}"/>
    <cellStyle name="Total 6 5 2" xfId="28670" xr:uid="{00000000-0005-0000-0000-000061710000}"/>
    <cellStyle name="Total 6 5 2 2" xfId="28671" xr:uid="{00000000-0005-0000-0000-000062710000}"/>
    <cellStyle name="Total 6 5 2 3" xfId="28672" xr:uid="{00000000-0005-0000-0000-000063710000}"/>
    <cellStyle name="Total 6 5 2 4" xfId="28673" xr:uid="{00000000-0005-0000-0000-000064710000}"/>
    <cellStyle name="Total 6 5 2 5" xfId="28674" xr:uid="{00000000-0005-0000-0000-000065710000}"/>
    <cellStyle name="Total 6 5 2 6" xfId="28675" xr:uid="{00000000-0005-0000-0000-000066710000}"/>
    <cellStyle name="Total 6 5 2 7" xfId="28676" xr:uid="{00000000-0005-0000-0000-000067710000}"/>
    <cellStyle name="Total 6 5 3" xfId="28677" xr:uid="{00000000-0005-0000-0000-000068710000}"/>
    <cellStyle name="Total 6 5 4" xfId="28678" xr:uid="{00000000-0005-0000-0000-000069710000}"/>
    <cellStyle name="Total 6 5 5" xfId="28679" xr:uid="{00000000-0005-0000-0000-00006A710000}"/>
    <cellStyle name="Total 6 5 6" xfId="28680" xr:uid="{00000000-0005-0000-0000-00006B710000}"/>
    <cellStyle name="Total 6 5 7" xfId="28681" xr:uid="{00000000-0005-0000-0000-00006C710000}"/>
    <cellStyle name="Total 6 6" xfId="28682" xr:uid="{00000000-0005-0000-0000-00006D710000}"/>
    <cellStyle name="Total 6 6 2" xfId="28683" xr:uid="{00000000-0005-0000-0000-00006E710000}"/>
    <cellStyle name="Total 6 6 2 2" xfId="28684" xr:uid="{00000000-0005-0000-0000-00006F710000}"/>
    <cellStyle name="Total 6 6 2 3" xfId="28685" xr:uid="{00000000-0005-0000-0000-000070710000}"/>
    <cellStyle name="Total 6 6 2 4" xfId="28686" xr:uid="{00000000-0005-0000-0000-000071710000}"/>
    <cellStyle name="Total 6 6 2 5" xfId="28687" xr:uid="{00000000-0005-0000-0000-000072710000}"/>
    <cellStyle name="Total 6 6 2 6" xfId="28688" xr:uid="{00000000-0005-0000-0000-000073710000}"/>
    <cellStyle name="Total 6 6 2 7" xfId="28689" xr:uid="{00000000-0005-0000-0000-000074710000}"/>
    <cellStyle name="Total 6 6 3" xfId="28690" xr:uid="{00000000-0005-0000-0000-000075710000}"/>
    <cellStyle name="Total 6 6 4" xfId="28691" xr:uid="{00000000-0005-0000-0000-000076710000}"/>
    <cellStyle name="Total 6 6 5" xfId="28692" xr:uid="{00000000-0005-0000-0000-000077710000}"/>
    <cellStyle name="Total 6 6 6" xfId="28693" xr:uid="{00000000-0005-0000-0000-000078710000}"/>
    <cellStyle name="Total 6 6 7" xfId="28694" xr:uid="{00000000-0005-0000-0000-000079710000}"/>
    <cellStyle name="Total 6 7" xfId="28695" xr:uid="{00000000-0005-0000-0000-00007A710000}"/>
    <cellStyle name="Total 6 7 2" xfId="28696" xr:uid="{00000000-0005-0000-0000-00007B710000}"/>
    <cellStyle name="Total 6 7 2 2" xfId="28697" xr:uid="{00000000-0005-0000-0000-00007C710000}"/>
    <cellStyle name="Total 6 7 2 3" xfId="28698" xr:uid="{00000000-0005-0000-0000-00007D710000}"/>
    <cellStyle name="Total 6 7 2 4" xfId="28699" xr:uid="{00000000-0005-0000-0000-00007E710000}"/>
    <cellStyle name="Total 6 7 2 5" xfId="28700" xr:uid="{00000000-0005-0000-0000-00007F710000}"/>
    <cellStyle name="Total 6 7 2 6" xfId="28701" xr:uid="{00000000-0005-0000-0000-000080710000}"/>
    <cellStyle name="Total 6 7 2 7" xfId="28702" xr:uid="{00000000-0005-0000-0000-000081710000}"/>
    <cellStyle name="Total 6 7 3" xfId="28703" xr:uid="{00000000-0005-0000-0000-000082710000}"/>
    <cellStyle name="Total 6 7 4" xfId="28704" xr:uid="{00000000-0005-0000-0000-000083710000}"/>
    <cellStyle name="Total 6 7 5" xfId="28705" xr:uid="{00000000-0005-0000-0000-000084710000}"/>
    <cellStyle name="Total 6 7 6" xfId="28706" xr:uid="{00000000-0005-0000-0000-000085710000}"/>
    <cellStyle name="Total 6 7 7" xfId="28707" xr:uid="{00000000-0005-0000-0000-000086710000}"/>
    <cellStyle name="Total 6 8" xfId="28708" xr:uid="{00000000-0005-0000-0000-000087710000}"/>
    <cellStyle name="Total 6 8 2" xfId="28709" xr:uid="{00000000-0005-0000-0000-000088710000}"/>
    <cellStyle name="Total 6 8 3" xfId="28710" xr:uid="{00000000-0005-0000-0000-000089710000}"/>
    <cellStyle name="Total 6 8 4" xfId="28711" xr:uid="{00000000-0005-0000-0000-00008A710000}"/>
    <cellStyle name="Total 6 8 5" xfId="28712" xr:uid="{00000000-0005-0000-0000-00008B710000}"/>
    <cellStyle name="Total 6 8 6" xfId="28713" xr:uid="{00000000-0005-0000-0000-00008C710000}"/>
    <cellStyle name="Total 6 8 7" xfId="28714" xr:uid="{00000000-0005-0000-0000-00008D710000}"/>
    <cellStyle name="Total 6 9" xfId="28715" xr:uid="{00000000-0005-0000-0000-00008E710000}"/>
    <cellStyle name="Total 60" xfId="28716" xr:uid="{00000000-0005-0000-0000-00008F710000}"/>
    <cellStyle name="Total 60 2" xfId="28717" xr:uid="{00000000-0005-0000-0000-000090710000}"/>
    <cellStyle name="Total 60 3" xfId="28718" xr:uid="{00000000-0005-0000-0000-000091710000}"/>
    <cellStyle name="Total 60 4" xfId="28719" xr:uid="{00000000-0005-0000-0000-000092710000}"/>
    <cellStyle name="Total 60 5" xfId="28720" xr:uid="{00000000-0005-0000-0000-000093710000}"/>
    <cellStyle name="Total 60 6" xfId="28721" xr:uid="{00000000-0005-0000-0000-000094710000}"/>
    <cellStyle name="Total 60 7" xfId="28722" xr:uid="{00000000-0005-0000-0000-000095710000}"/>
    <cellStyle name="Total 60 8" xfId="28723" xr:uid="{00000000-0005-0000-0000-000096710000}"/>
    <cellStyle name="Total 60 9" xfId="28724" xr:uid="{00000000-0005-0000-0000-000097710000}"/>
    <cellStyle name="Total 61" xfId="28725" xr:uid="{00000000-0005-0000-0000-000098710000}"/>
    <cellStyle name="Total 61 2" xfId="28726" xr:uid="{00000000-0005-0000-0000-000099710000}"/>
    <cellStyle name="Total 61 3" xfId="28727" xr:uid="{00000000-0005-0000-0000-00009A710000}"/>
    <cellStyle name="Total 61 4" xfId="28728" xr:uid="{00000000-0005-0000-0000-00009B710000}"/>
    <cellStyle name="Total 61 5" xfId="28729" xr:uid="{00000000-0005-0000-0000-00009C710000}"/>
    <cellStyle name="Total 61 6" xfId="28730" xr:uid="{00000000-0005-0000-0000-00009D710000}"/>
    <cellStyle name="Total 61 7" xfId="28731" xr:uid="{00000000-0005-0000-0000-00009E710000}"/>
    <cellStyle name="Total 61 8" xfId="28732" xr:uid="{00000000-0005-0000-0000-00009F710000}"/>
    <cellStyle name="Total 61 9" xfId="28733" xr:uid="{00000000-0005-0000-0000-0000A0710000}"/>
    <cellStyle name="Total 62" xfId="28734" xr:uid="{00000000-0005-0000-0000-0000A1710000}"/>
    <cellStyle name="Total 62 2" xfId="28735" xr:uid="{00000000-0005-0000-0000-0000A2710000}"/>
    <cellStyle name="Total 62 3" xfId="28736" xr:uid="{00000000-0005-0000-0000-0000A3710000}"/>
    <cellStyle name="Total 62 4" xfId="28737" xr:uid="{00000000-0005-0000-0000-0000A4710000}"/>
    <cellStyle name="Total 62 5" xfId="28738" xr:uid="{00000000-0005-0000-0000-0000A5710000}"/>
    <cellStyle name="Total 62 6" xfId="28739" xr:uid="{00000000-0005-0000-0000-0000A6710000}"/>
    <cellStyle name="Total 62 7" xfId="28740" xr:uid="{00000000-0005-0000-0000-0000A7710000}"/>
    <cellStyle name="Total 62 8" xfId="28741" xr:uid="{00000000-0005-0000-0000-0000A8710000}"/>
    <cellStyle name="Total 62 9" xfId="28742" xr:uid="{00000000-0005-0000-0000-0000A9710000}"/>
    <cellStyle name="Total 63" xfId="28743" xr:uid="{00000000-0005-0000-0000-0000AA710000}"/>
    <cellStyle name="Total 63 2" xfId="28744" xr:uid="{00000000-0005-0000-0000-0000AB710000}"/>
    <cellStyle name="Total 63 3" xfId="28745" xr:uid="{00000000-0005-0000-0000-0000AC710000}"/>
    <cellStyle name="Total 63 4" xfId="28746" xr:uid="{00000000-0005-0000-0000-0000AD710000}"/>
    <cellStyle name="Total 63 5" xfId="28747" xr:uid="{00000000-0005-0000-0000-0000AE710000}"/>
    <cellStyle name="Total 63 6" xfId="28748" xr:uid="{00000000-0005-0000-0000-0000AF710000}"/>
    <cellStyle name="Total 63 7" xfId="28749" xr:uid="{00000000-0005-0000-0000-0000B0710000}"/>
    <cellStyle name="Total 63 8" xfId="28750" xr:uid="{00000000-0005-0000-0000-0000B1710000}"/>
    <cellStyle name="Total 63 9" xfId="28751" xr:uid="{00000000-0005-0000-0000-0000B2710000}"/>
    <cellStyle name="Total 64" xfId="28752" xr:uid="{00000000-0005-0000-0000-0000B3710000}"/>
    <cellStyle name="Total 64 2" xfId="28753" xr:uid="{00000000-0005-0000-0000-0000B4710000}"/>
    <cellStyle name="Total 64 3" xfId="28754" xr:uid="{00000000-0005-0000-0000-0000B5710000}"/>
    <cellStyle name="Total 64 4" xfId="28755" xr:uid="{00000000-0005-0000-0000-0000B6710000}"/>
    <cellStyle name="Total 64 5" xfId="28756" xr:uid="{00000000-0005-0000-0000-0000B7710000}"/>
    <cellStyle name="Total 64 6" xfId="28757" xr:uid="{00000000-0005-0000-0000-0000B8710000}"/>
    <cellStyle name="Total 64 7" xfId="28758" xr:uid="{00000000-0005-0000-0000-0000B9710000}"/>
    <cellStyle name="Total 64 8" xfId="28759" xr:uid="{00000000-0005-0000-0000-0000BA710000}"/>
    <cellStyle name="Total 64 9" xfId="28760" xr:uid="{00000000-0005-0000-0000-0000BB710000}"/>
    <cellStyle name="Total 65" xfId="28761" xr:uid="{00000000-0005-0000-0000-0000BC710000}"/>
    <cellStyle name="Total 65 2" xfId="28762" xr:uid="{00000000-0005-0000-0000-0000BD710000}"/>
    <cellStyle name="Total 65 3" xfId="28763" xr:uid="{00000000-0005-0000-0000-0000BE710000}"/>
    <cellStyle name="Total 65 4" xfId="28764" xr:uid="{00000000-0005-0000-0000-0000BF710000}"/>
    <cellStyle name="Total 65 5" xfId="28765" xr:uid="{00000000-0005-0000-0000-0000C0710000}"/>
    <cellStyle name="Total 65 6" xfId="28766" xr:uid="{00000000-0005-0000-0000-0000C1710000}"/>
    <cellStyle name="Total 65 7" xfId="28767" xr:uid="{00000000-0005-0000-0000-0000C2710000}"/>
    <cellStyle name="Total 65 8" xfId="28768" xr:uid="{00000000-0005-0000-0000-0000C3710000}"/>
    <cellStyle name="Total 65 9" xfId="28769" xr:uid="{00000000-0005-0000-0000-0000C4710000}"/>
    <cellStyle name="Total 66" xfId="28770" xr:uid="{00000000-0005-0000-0000-0000C5710000}"/>
    <cellStyle name="Total 66 2" xfId="28771" xr:uid="{00000000-0005-0000-0000-0000C6710000}"/>
    <cellStyle name="Total 66 3" xfId="28772" xr:uid="{00000000-0005-0000-0000-0000C7710000}"/>
    <cellStyle name="Total 66 4" xfId="28773" xr:uid="{00000000-0005-0000-0000-0000C8710000}"/>
    <cellStyle name="Total 66 5" xfId="28774" xr:uid="{00000000-0005-0000-0000-0000C9710000}"/>
    <cellStyle name="Total 66 6" xfId="28775" xr:uid="{00000000-0005-0000-0000-0000CA710000}"/>
    <cellStyle name="Total 66 7" xfId="28776" xr:uid="{00000000-0005-0000-0000-0000CB710000}"/>
    <cellStyle name="Total 66 8" xfId="28777" xr:uid="{00000000-0005-0000-0000-0000CC710000}"/>
    <cellStyle name="Total 66 9" xfId="28778" xr:uid="{00000000-0005-0000-0000-0000CD710000}"/>
    <cellStyle name="Total 67" xfId="28779" xr:uid="{00000000-0005-0000-0000-0000CE710000}"/>
    <cellStyle name="Total 67 2" xfId="28780" xr:uid="{00000000-0005-0000-0000-0000CF710000}"/>
    <cellStyle name="Total 67 3" xfId="28781" xr:uid="{00000000-0005-0000-0000-0000D0710000}"/>
    <cellStyle name="Total 67 4" xfId="28782" xr:uid="{00000000-0005-0000-0000-0000D1710000}"/>
    <cellStyle name="Total 67 5" xfId="28783" xr:uid="{00000000-0005-0000-0000-0000D2710000}"/>
    <cellStyle name="Total 67 6" xfId="28784" xr:uid="{00000000-0005-0000-0000-0000D3710000}"/>
    <cellStyle name="Total 67 7" xfId="28785" xr:uid="{00000000-0005-0000-0000-0000D4710000}"/>
    <cellStyle name="Total 67 8" xfId="28786" xr:uid="{00000000-0005-0000-0000-0000D5710000}"/>
    <cellStyle name="Total 67 9" xfId="28787" xr:uid="{00000000-0005-0000-0000-0000D6710000}"/>
    <cellStyle name="Total 68" xfId="28788" xr:uid="{00000000-0005-0000-0000-0000D7710000}"/>
    <cellStyle name="Total 68 2" xfId="28789" xr:uid="{00000000-0005-0000-0000-0000D8710000}"/>
    <cellStyle name="Total 68 3" xfId="28790" xr:uid="{00000000-0005-0000-0000-0000D9710000}"/>
    <cellStyle name="Total 68 4" xfId="28791" xr:uid="{00000000-0005-0000-0000-0000DA710000}"/>
    <cellStyle name="Total 68 5" xfId="28792" xr:uid="{00000000-0005-0000-0000-0000DB710000}"/>
    <cellStyle name="Total 68 6" xfId="28793" xr:uid="{00000000-0005-0000-0000-0000DC710000}"/>
    <cellStyle name="Total 68 7" xfId="28794" xr:uid="{00000000-0005-0000-0000-0000DD710000}"/>
    <cellStyle name="Total 68 8" xfId="28795" xr:uid="{00000000-0005-0000-0000-0000DE710000}"/>
    <cellStyle name="Total 68 9" xfId="28796" xr:uid="{00000000-0005-0000-0000-0000DF710000}"/>
    <cellStyle name="Total 69" xfId="28797" xr:uid="{00000000-0005-0000-0000-0000E0710000}"/>
    <cellStyle name="Total 69 2" xfId="28798" xr:uid="{00000000-0005-0000-0000-0000E1710000}"/>
    <cellStyle name="Total 69 3" xfId="28799" xr:uid="{00000000-0005-0000-0000-0000E2710000}"/>
    <cellStyle name="Total 69 4" xfId="28800" xr:uid="{00000000-0005-0000-0000-0000E3710000}"/>
    <cellStyle name="Total 69 5" xfId="28801" xr:uid="{00000000-0005-0000-0000-0000E4710000}"/>
    <cellStyle name="Total 69 6" xfId="28802" xr:uid="{00000000-0005-0000-0000-0000E5710000}"/>
    <cellStyle name="Total 69 7" xfId="28803" xr:uid="{00000000-0005-0000-0000-0000E6710000}"/>
    <cellStyle name="Total 69 8" xfId="28804" xr:uid="{00000000-0005-0000-0000-0000E7710000}"/>
    <cellStyle name="Total 69 9" xfId="28805" xr:uid="{00000000-0005-0000-0000-0000E8710000}"/>
    <cellStyle name="Total 7" xfId="49" xr:uid="{00000000-0005-0000-0000-0000E9710000}"/>
    <cellStyle name="Total 7 10" xfId="28807" xr:uid="{00000000-0005-0000-0000-0000EA710000}"/>
    <cellStyle name="Total 7 11" xfId="28808" xr:uid="{00000000-0005-0000-0000-0000EB710000}"/>
    <cellStyle name="Total 7 12" xfId="28809" xr:uid="{00000000-0005-0000-0000-0000EC710000}"/>
    <cellStyle name="Total 7 13" xfId="28810" xr:uid="{00000000-0005-0000-0000-0000ED710000}"/>
    <cellStyle name="Total 7 14" xfId="28811" xr:uid="{00000000-0005-0000-0000-0000EE710000}"/>
    <cellStyle name="Total 7 15" xfId="28812" xr:uid="{00000000-0005-0000-0000-0000EF710000}"/>
    <cellStyle name="Total 7 16" xfId="28806" xr:uid="{00000000-0005-0000-0000-0000F0710000}"/>
    <cellStyle name="Total 7 2" xfId="28813" xr:uid="{00000000-0005-0000-0000-0000F1710000}"/>
    <cellStyle name="Total 7 2 2" xfId="28814" xr:uid="{00000000-0005-0000-0000-0000F2710000}"/>
    <cellStyle name="Total 7 2 2 2" xfId="28815" xr:uid="{00000000-0005-0000-0000-0000F3710000}"/>
    <cellStyle name="Total 7 2 2 3" xfId="28816" xr:uid="{00000000-0005-0000-0000-0000F4710000}"/>
    <cellStyle name="Total 7 2 2 4" xfId="28817" xr:uid="{00000000-0005-0000-0000-0000F5710000}"/>
    <cellStyle name="Total 7 2 2 5" xfId="28818" xr:uid="{00000000-0005-0000-0000-0000F6710000}"/>
    <cellStyle name="Total 7 2 2 6" xfId="28819" xr:uid="{00000000-0005-0000-0000-0000F7710000}"/>
    <cellStyle name="Total 7 2 2 7" xfId="28820" xr:uid="{00000000-0005-0000-0000-0000F8710000}"/>
    <cellStyle name="Total 7 2 3" xfId="28821" xr:uid="{00000000-0005-0000-0000-0000F9710000}"/>
    <cellStyle name="Total 7 2 4" xfId="28822" xr:uid="{00000000-0005-0000-0000-0000FA710000}"/>
    <cellStyle name="Total 7 2 5" xfId="28823" xr:uid="{00000000-0005-0000-0000-0000FB710000}"/>
    <cellStyle name="Total 7 2 6" xfId="28824" xr:uid="{00000000-0005-0000-0000-0000FC710000}"/>
    <cellStyle name="Total 7 2 7" xfId="28825" xr:uid="{00000000-0005-0000-0000-0000FD710000}"/>
    <cellStyle name="Total 7 3" xfId="28826" xr:uid="{00000000-0005-0000-0000-0000FE710000}"/>
    <cellStyle name="Total 7 3 2" xfId="28827" xr:uid="{00000000-0005-0000-0000-0000FF710000}"/>
    <cellStyle name="Total 7 3 2 2" xfId="28828" xr:uid="{00000000-0005-0000-0000-000000720000}"/>
    <cellStyle name="Total 7 3 2 3" xfId="28829" xr:uid="{00000000-0005-0000-0000-000001720000}"/>
    <cellStyle name="Total 7 3 2 4" xfId="28830" xr:uid="{00000000-0005-0000-0000-000002720000}"/>
    <cellStyle name="Total 7 3 2 5" xfId="28831" xr:uid="{00000000-0005-0000-0000-000003720000}"/>
    <cellStyle name="Total 7 3 2 6" xfId="28832" xr:uid="{00000000-0005-0000-0000-000004720000}"/>
    <cellStyle name="Total 7 3 2 7" xfId="28833" xr:uid="{00000000-0005-0000-0000-000005720000}"/>
    <cellStyle name="Total 7 3 3" xfId="28834" xr:uid="{00000000-0005-0000-0000-000006720000}"/>
    <cellStyle name="Total 7 3 4" xfId="28835" xr:uid="{00000000-0005-0000-0000-000007720000}"/>
    <cellStyle name="Total 7 3 5" xfId="28836" xr:uid="{00000000-0005-0000-0000-000008720000}"/>
    <cellStyle name="Total 7 3 6" xfId="28837" xr:uid="{00000000-0005-0000-0000-000009720000}"/>
    <cellStyle name="Total 7 3 7" xfId="28838" xr:uid="{00000000-0005-0000-0000-00000A720000}"/>
    <cellStyle name="Total 7 4" xfId="28839" xr:uid="{00000000-0005-0000-0000-00000B720000}"/>
    <cellStyle name="Total 7 4 2" xfId="28840" xr:uid="{00000000-0005-0000-0000-00000C720000}"/>
    <cellStyle name="Total 7 4 2 2" xfId="28841" xr:uid="{00000000-0005-0000-0000-00000D720000}"/>
    <cellStyle name="Total 7 4 2 3" xfId="28842" xr:uid="{00000000-0005-0000-0000-00000E720000}"/>
    <cellStyle name="Total 7 4 2 4" xfId="28843" xr:uid="{00000000-0005-0000-0000-00000F720000}"/>
    <cellStyle name="Total 7 4 2 5" xfId="28844" xr:uid="{00000000-0005-0000-0000-000010720000}"/>
    <cellStyle name="Total 7 4 2 6" xfId="28845" xr:uid="{00000000-0005-0000-0000-000011720000}"/>
    <cellStyle name="Total 7 4 2 7" xfId="28846" xr:uid="{00000000-0005-0000-0000-000012720000}"/>
    <cellStyle name="Total 7 4 3" xfId="28847" xr:uid="{00000000-0005-0000-0000-000013720000}"/>
    <cellStyle name="Total 7 4 4" xfId="28848" xr:uid="{00000000-0005-0000-0000-000014720000}"/>
    <cellStyle name="Total 7 4 5" xfId="28849" xr:uid="{00000000-0005-0000-0000-000015720000}"/>
    <cellStyle name="Total 7 4 6" xfId="28850" xr:uid="{00000000-0005-0000-0000-000016720000}"/>
    <cellStyle name="Total 7 4 7" xfId="28851" xr:uid="{00000000-0005-0000-0000-000017720000}"/>
    <cellStyle name="Total 7 5" xfId="28852" xr:uid="{00000000-0005-0000-0000-000018720000}"/>
    <cellStyle name="Total 7 5 2" xfId="28853" xr:uid="{00000000-0005-0000-0000-000019720000}"/>
    <cellStyle name="Total 7 5 2 2" xfId="28854" xr:uid="{00000000-0005-0000-0000-00001A720000}"/>
    <cellStyle name="Total 7 5 2 3" xfId="28855" xr:uid="{00000000-0005-0000-0000-00001B720000}"/>
    <cellStyle name="Total 7 5 2 4" xfId="28856" xr:uid="{00000000-0005-0000-0000-00001C720000}"/>
    <cellStyle name="Total 7 5 2 5" xfId="28857" xr:uid="{00000000-0005-0000-0000-00001D720000}"/>
    <cellStyle name="Total 7 5 2 6" xfId="28858" xr:uid="{00000000-0005-0000-0000-00001E720000}"/>
    <cellStyle name="Total 7 5 2 7" xfId="28859" xr:uid="{00000000-0005-0000-0000-00001F720000}"/>
    <cellStyle name="Total 7 5 3" xfId="28860" xr:uid="{00000000-0005-0000-0000-000020720000}"/>
    <cellStyle name="Total 7 5 4" xfId="28861" xr:uid="{00000000-0005-0000-0000-000021720000}"/>
    <cellStyle name="Total 7 5 5" xfId="28862" xr:uid="{00000000-0005-0000-0000-000022720000}"/>
    <cellStyle name="Total 7 5 6" xfId="28863" xr:uid="{00000000-0005-0000-0000-000023720000}"/>
    <cellStyle name="Total 7 5 7" xfId="28864" xr:uid="{00000000-0005-0000-0000-000024720000}"/>
    <cellStyle name="Total 7 6" xfId="28865" xr:uid="{00000000-0005-0000-0000-000025720000}"/>
    <cellStyle name="Total 7 6 2" xfId="28866" xr:uid="{00000000-0005-0000-0000-000026720000}"/>
    <cellStyle name="Total 7 6 2 2" xfId="28867" xr:uid="{00000000-0005-0000-0000-000027720000}"/>
    <cellStyle name="Total 7 6 2 3" xfId="28868" xr:uid="{00000000-0005-0000-0000-000028720000}"/>
    <cellStyle name="Total 7 6 2 4" xfId="28869" xr:uid="{00000000-0005-0000-0000-000029720000}"/>
    <cellStyle name="Total 7 6 2 5" xfId="28870" xr:uid="{00000000-0005-0000-0000-00002A720000}"/>
    <cellStyle name="Total 7 6 2 6" xfId="28871" xr:uid="{00000000-0005-0000-0000-00002B720000}"/>
    <cellStyle name="Total 7 6 2 7" xfId="28872" xr:uid="{00000000-0005-0000-0000-00002C720000}"/>
    <cellStyle name="Total 7 6 3" xfId="28873" xr:uid="{00000000-0005-0000-0000-00002D720000}"/>
    <cellStyle name="Total 7 6 4" xfId="28874" xr:uid="{00000000-0005-0000-0000-00002E720000}"/>
    <cellStyle name="Total 7 6 5" xfId="28875" xr:uid="{00000000-0005-0000-0000-00002F720000}"/>
    <cellStyle name="Total 7 6 6" xfId="28876" xr:uid="{00000000-0005-0000-0000-000030720000}"/>
    <cellStyle name="Total 7 6 7" xfId="28877" xr:uid="{00000000-0005-0000-0000-000031720000}"/>
    <cellStyle name="Total 7 7" xfId="28878" xr:uid="{00000000-0005-0000-0000-000032720000}"/>
    <cellStyle name="Total 7 7 2" xfId="28879" xr:uid="{00000000-0005-0000-0000-000033720000}"/>
    <cellStyle name="Total 7 7 2 2" xfId="28880" xr:uid="{00000000-0005-0000-0000-000034720000}"/>
    <cellStyle name="Total 7 7 2 3" xfId="28881" xr:uid="{00000000-0005-0000-0000-000035720000}"/>
    <cellStyle name="Total 7 7 2 4" xfId="28882" xr:uid="{00000000-0005-0000-0000-000036720000}"/>
    <cellStyle name="Total 7 7 2 5" xfId="28883" xr:uid="{00000000-0005-0000-0000-000037720000}"/>
    <cellStyle name="Total 7 7 2 6" xfId="28884" xr:uid="{00000000-0005-0000-0000-000038720000}"/>
    <cellStyle name="Total 7 7 2 7" xfId="28885" xr:uid="{00000000-0005-0000-0000-000039720000}"/>
    <cellStyle name="Total 7 7 3" xfId="28886" xr:uid="{00000000-0005-0000-0000-00003A720000}"/>
    <cellStyle name="Total 7 7 4" xfId="28887" xr:uid="{00000000-0005-0000-0000-00003B720000}"/>
    <cellStyle name="Total 7 7 5" xfId="28888" xr:uid="{00000000-0005-0000-0000-00003C720000}"/>
    <cellStyle name="Total 7 7 6" xfId="28889" xr:uid="{00000000-0005-0000-0000-00003D720000}"/>
    <cellStyle name="Total 7 7 7" xfId="28890" xr:uid="{00000000-0005-0000-0000-00003E720000}"/>
    <cellStyle name="Total 7 8" xfId="28891" xr:uid="{00000000-0005-0000-0000-00003F720000}"/>
    <cellStyle name="Total 7 8 2" xfId="28892" xr:uid="{00000000-0005-0000-0000-000040720000}"/>
    <cellStyle name="Total 7 8 3" xfId="28893" xr:uid="{00000000-0005-0000-0000-000041720000}"/>
    <cellStyle name="Total 7 8 4" xfId="28894" xr:uid="{00000000-0005-0000-0000-000042720000}"/>
    <cellStyle name="Total 7 8 5" xfId="28895" xr:uid="{00000000-0005-0000-0000-000043720000}"/>
    <cellStyle name="Total 7 8 6" xfId="28896" xr:uid="{00000000-0005-0000-0000-000044720000}"/>
    <cellStyle name="Total 7 8 7" xfId="28897" xr:uid="{00000000-0005-0000-0000-000045720000}"/>
    <cellStyle name="Total 7 9" xfId="28898" xr:uid="{00000000-0005-0000-0000-000046720000}"/>
    <cellStyle name="Total 70" xfId="28899" xr:uid="{00000000-0005-0000-0000-000047720000}"/>
    <cellStyle name="Total 70 2" xfId="28900" xr:uid="{00000000-0005-0000-0000-000048720000}"/>
    <cellStyle name="Total 70 3" xfId="28901" xr:uid="{00000000-0005-0000-0000-000049720000}"/>
    <cellStyle name="Total 70 4" xfId="28902" xr:uid="{00000000-0005-0000-0000-00004A720000}"/>
    <cellStyle name="Total 70 5" xfId="28903" xr:uid="{00000000-0005-0000-0000-00004B720000}"/>
    <cellStyle name="Total 70 6" xfId="28904" xr:uid="{00000000-0005-0000-0000-00004C720000}"/>
    <cellStyle name="Total 70 7" xfId="28905" xr:uid="{00000000-0005-0000-0000-00004D720000}"/>
    <cellStyle name="Total 70 8" xfId="28906" xr:uid="{00000000-0005-0000-0000-00004E720000}"/>
    <cellStyle name="Total 70 9" xfId="28907" xr:uid="{00000000-0005-0000-0000-00004F720000}"/>
    <cellStyle name="Total 71" xfId="28908" xr:uid="{00000000-0005-0000-0000-000050720000}"/>
    <cellStyle name="Total 71 2" xfId="28909" xr:uid="{00000000-0005-0000-0000-000051720000}"/>
    <cellStyle name="Total 71 3" xfId="28910" xr:uid="{00000000-0005-0000-0000-000052720000}"/>
    <cellStyle name="Total 71 4" xfId="28911" xr:uid="{00000000-0005-0000-0000-000053720000}"/>
    <cellStyle name="Total 71 5" xfId="28912" xr:uid="{00000000-0005-0000-0000-000054720000}"/>
    <cellStyle name="Total 71 6" xfId="28913" xr:uid="{00000000-0005-0000-0000-000055720000}"/>
    <cellStyle name="Total 71 7" xfId="28914" xr:uid="{00000000-0005-0000-0000-000056720000}"/>
    <cellStyle name="Total 71 8" xfId="28915" xr:uid="{00000000-0005-0000-0000-000057720000}"/>
    <cellStyle name="Total 71 9" xfId="28916" xr:uid="{00000000-0005-0000-0000-000058720000}"/>
    <cellStyle name="Total 72" xfId="28917" xr:uid="{00000000-0005-0000-0000-000059720000}"/>
    <cellStyle name="Total 73" xfId="28918" xr:uid="{00000000-0005-0000-0000-00005A720000}"/>
    <cellStyle name="Total 74" xfId="28919" xr:uid="{00000000-0005-0000-0000-00005B720000}"/>
    <cellStyle name="Total 75" xfId="28920" xr:uid="{00000000-0005-0000-0000-00005C720000}"/>
    <cellStyle name="Total 76" xfId="28921" xr:uid="{00000000-0005-0000-0000-00005D720000}"/>
    <cellStyle name="Total 77" xfId="28922" xr:uid="{00000000-0005-0000-0000-00005E720000}"/>
    <cellStyle name="Total 78" xfId="30796" xr:uid="{00000000-0005-0000-0000-00005F720000}"/>
    <cellStyle name="Total 8" xfId="116" xr:uid="{00000000-0005-0000-0000-000060720000}"/>
    <cellStyle name="Total 8 10" xfId="28924" xr:uid="{00000000-0005-0000-0000-000061720000}"/>
    <cellStyle name="Total 8 11" xfId="28925" xr:uid="{00000000-0005-0000-0000-000062720000}"/>
    <cellStyle name="Total 8 12" xfId="28926" xr:uid="{00000000-0005-0000-0000-000063720000}"/>
    <cellStyle name="Total 8 13" xfId="28927" xr:uid="{00000000-0005-0000-0000-000064720000}"/>
    <cellStyle name="Total 8 14" xfId="28928" xr:uid="{00000000-0005-0000-0000-000065720000}"/>
    <cellStyle name="Total 8 15" xfId="28929" xr:uid="{00000000-0005-0000-0000-000066720000}"/>
    <cellStyle name="Total 8 16" xfId="28923" xr:uid="{00000000-0005-0000-0000-000067720000}"/>
    <cellStyle name="Total 8 2" xfId="28930" xr:uid="{00000000-0005-0000-0000-000068720000}"/>
    <cellStyle name="Total 8 2 2" xfId="28931" xr:uid="{00000000-0005-0000-0000-000069720000}"/>
    <cellStyle name="Total 8 2 2 2" xfId="28932" xr:uid="{00000000-0005-0000-0000-00006A720000}"/>
    <cellStyle name="Total 8 2 2 3" xfId="28933" xr:uid="{00000000-0005-0000-0000-00006B720000}"/>
    <cellStyle name="Total 8 2 2 4" xfId="28934" xr:uid="{00000000-0005-0000-0000-00006C720000}"/>
    <cellStyle name="Total 8 2 2 5" xfId="28935" xr:uid="{00000000-0005-0000-0000-00006D720000}"/>
    <cellStyle name="Total 8 2 2 6" xfId="28936" xr:uid="{00000000-0005-0000-0000-00006E720000}"/>
    <cellStyle name="Total 8 2 2 7" xfId="28937" xr:uid="{00000000-0005-0000-0000-00006F720000}"/>
    <cellStyle name="Total 8 2 3" xfId="28938" xr:uid="{00000000-0005-0000-0000-000070720000}"/>
    <cellStyle name="Total 8 2 4" xfId="28939" xr:uid="{00000000-0005-0000-0000-000071720000}"/>
    <cellStyle name="Total 8 2 5" xfId="28940" xr:uid="{00000000-0005-0000-0000-000072720000}"/>
    <cellStyle name="Total 8 2 6" xfId="28941" xr:uid="{00000000-0005-0000-0000-000073720000}"/>
    <cellStyle name="Total 8 2 7" xfId="28942" xr:uid="{00000000-0005-0000-0000-000074720000}"/>
    <cellStyle name="Total 8 3" xfId="28943" xr:uid="{00000000-0005-0000-0000-000075720000}"/>
    <cellStyle name="Total 8 3 2" xfId="28944" xr:uid="{00000000-0005-0000-0000-000076720000}"/>
    <cellStyle name="Total 8 3 2 2" xfId="28945" xr:uid="{00000000-0005-0000-0000-000077720000}"/>
    <cellStyle name="Total 8 3 2 3" xfId="28946" xr:uid="{00000000-0005-0000-0000-000078720000}"/>
    <cellStyle name="Total 8 3 2 4" xfId="28947" xr:uid="{00000000-0005-0000-0000-000079720000}"/>
    <cellStyle name="Total 8 3 2 5" xfId="28948" xr:uid="{00000000-0005-0000-0000-00007A720000}"/>
    <cellStyle name="Total 8 3 2 6" xfId="28949" xr:uid="{00000000-0005-0000-0000-00007B720000}"/>
    <cellStyle name="Total 8 3 2 7" xfId="28950" xr:uid="{00000000-0005-0000-0000-00007C720000}"/>
    <cellStyle name="Total 8 3 3" xfId="28951" xr:uid="{00000000-0005-0000-0000-00007D720000}"/>
    <cellStyle name="Total 8 3 4" xfId="28952" xr:uid="{00000000-0005-0000-0000-00007E720000}"/>
    <cellStyle name="Total 8 3 5" xfId="28953" xr:uid="{00000000-0005-0000-0000-00007F720000}"/>
    <cellStyle name="Total 8 3 6" xfId="28954" xr:uid="{00000000-0005-0000-0000-000080720000}"/>
    <cellStyle name="Total 8 3 7" xfId="28955" xr:uid="{00000000-0005-0000-0000-000081720000}"/>
    <cellStyle name="Total 8 4" xfId="28956" xr:uid="{00000000-0005-0000-0000-000082720000}"/>
    <cellStyle name="Total 8 4 2" xfId="28957" xr:uid="{00000000-0005-0000-0000-000083720000}"/>
    <cellStyle name="Total 8 4 2 2" xfId="28958" xr:uid="{00000000-0005-0000-0000-000084720000}"/>
    <cellStyle name="Total 8 4 2 3" xfId="28959" xr:uid="{00000000-0005-0000-0000-000085720000}"/>
    <cellStyle name="Total 8 4 2 4" xfId="28960" xr:uid="{00000000-0005-0000-0000-000086720000}"/>
    <cellStyle name="Total 8 4 2 5" xfId="28961" xr:uid="{00000000-0005-0000-0000-000087720000}"/>
    <cellStyle name="Total 8 4 2 6" xfId="28962" xr:uid="{00000000-0005-0000-0000-000088720000}"/>
    <cellStyle name="Total 8 4 2 7" xfId="28963" xr:uid="{00000000-0005-0000-0000-000089720000}"/>
    <cellStyle name="Total 8 4 3" xfId="28964" xr:uid="{00000000-0005-0000-0000-00008A720000}"/>
    <cellStyle name="Total 8 4 4" xfId="28965" xr:uid="{00000000-0005-0000-0000-00008B720000}"/>
    <cellStyle name="Total 8 4 5" xfId="28966" xr:uid="{00000000-0005-0000-0000-00008C720000}"/>
    <cellStyle name="Total 8 4 6" xfId="28967" xr:uid="{00000000-0005-0000-0000-00008D720000}"/>
    <cellStyle name="Total 8 4 7" xfId="28968" xr:uid="{00000000-0005-0000-0000-00008E720000}"/>
    <cellStyle name="Total 8 5" xfId="28969" xr:uid="{00000000-0005-0000-0000-00008F720000}"/>
    <cellStyle name="Total 8 5 2" xfId="28970" xr:uid="{00000000-0005-0000-0000-000090720000}"/>
    <cellStyle name="Total 8 5 2 2" xfId="28971" xr:uid="{00000000-0005-0000-0000-000091720000}"/>
    <cellStyle name="Total 8 5 2 3" xfId="28972" xr:uid="{00000000-0005-0000-0000-000092720000}"/>
    <cellStyle name="Total 8 5 2 4" xfId="28973" xr:uid="{00000000-0005-0000-0000-000093720000}"/>
    <cellStyle name="Total 8 5 2 5" xfId="28974" xr:uid="{00000000-0005-0000-0000-000094720000}"/>
    <cellStyle name="Total 8 5 2 6" xfId="28975" xr:uid="{00000000-0005-0000-0000-000095720000}"/>
    <cellStyle name="Total 8 5 2 7" xfId="28976" xr:uid="{00000000-0005-0000-0000-000096720000}"/>
    <cellStyle name="Total 8 5 3" xfId="28977" xr:uid="{00000000-0005-0000-0000-000097720000}"/>
    <cellStyle name="Total 8 5 4" xfId="28978" xr:uid="{00000000-0005-0000-0000-000098720000}"/>
    <cellStyle name="Total 8 5 5" xfId="28979" xr:uid="{00000000-0005-0000-0000-000099720000}"/>
    <cellStyle name="Total 8 5 6" xfId="28980" xr:uid="{00000000-0005-0000-0000-00009A720000}"/>
    <cellStyle name="Total 8 5 7" xfId="28981" xr:uid="{00000000-0005-0000-0000-00009B720000}"/>
    <cellStyle name="Total 8 6" xfId="28982" xr:uid="{00000000-0005-0000-0000-00009C720000}"/>
    <cellStyle name="Total 8 6 2" xfId="28983" xr:uid="{00000000-0005-0000-0000-00009D720000}"/>
    <cellStyle name="Total 8 6 2 2" xfId="28984" xr:uid="{00000000-0005-0000-0000-00009E720000}"/>
    <cellStyle name="Total 8 6 2 3" xfId="28985" xr:uid="{00000000-0005-0000-0000-00009F720000}"/>
    <cellStyle name="Total 8 6 2 4" xfId="28986" xr:uid="{00000000-0005-0000-0000-0000A0720000}"/>
    <cellStyle name="Total 8 6 2 5" xfId="28987" xr:uid="{00000000-0005-0000-0000-0000A1720000}"/>
    <cellStyle name="Total 8 6 2 6" xfId="28988" xr:uid="{00000000-0005-0000-0000-0000A2720000}"/>
    <cellStyle name="Total 8 6 2 7" xfId="28989" xr:uid="{00000000-0005-0000-0000-0000A3720000}"/>
    <cellStyle name="Total 8 6 3" xfId="28990" xr:uid="{00000000-0005-0000-0000-0000A4720000}"/>
    <cellStyle name="Total 8 6 4" xfId="28991" xr:uid="{00000000-0005-0000-0000-0000A5720000}"/>
    <cellStyle name="Total 8 6 5" xfId="28992" xr:uid="{00000000-0005-0000-0000-0000A6720000}"/>
    <cellStyle name="Total 8 6 6" xfId="28993" xr:uid="{00000000-0005-0000-0000-0000A7720000}"/>
    <cellStyle name="Total 8 6 7" xfId="28994" xr:uid="{00000000-0005-0000-0000-0000A8720000}"/>
    <cellStyle name="Total 8 7" xfId="28995" xr:uid="{00000000-0005-0000-0000-0000A9720000}"/>
    <cellStyle name="Total 8 7 2" xfId="28996" xr:uid="{00000000-0005-0000-0000-0000AA720000}"/>
    <cellStyle name="Total 8 7 2 2" xfId="28997" xr:uid="{00000000-0005-0000-0000-0000AB720000}"/>
    <cellStyle name="Total 8 7 2 3" xfId="28998" xr:uid="{00000000-0005-0000-0000-0000AC720000}"/>
    <cellStyle name="Total 8 7 2 4" xfId="28999" xr:uid="{00000000-0005-0000-0000-0000AD720000}"/>
    <cellStyle name="Total 8 7 2 5" xfId="29000" xr:uid="{00000000-0005-0000-0000-0000AE720000}"/>
    <cellStyle name="Total 8 7 2 6" xfId="29001" xr:uid="{00000000-0005-0000-0000-0000AF720000}"/>
    <cellStyle name="Total 8 7 2 7" xfId="29002" xr:uid="{00000000-0005-0000-0000-0000B0720000}"/>
    <cellStyle name="Total 8 7 3" xfId="29003" xr:uid="{00000000-0005-0000-0000-0000B1720000}"/>
    <cellStyle name="Total 8 7 4" xfId="29004" xr:uid="{00000000-0005-0000-0000-0000B2720000}"/>
    <cellStyle name="Total 8 7 5" xfId="29005" xr:uid="{00000000-0005-0000-0000-0000B3720000}"/>
    <cellStyle name="Total 8 7 6" xfId="29006" xr:uid="{00000000-0005-0000-0000-0000B4720000}"/>
    <cellStyle name="Total 8 7 7" xfId="29007" xr:uid="{00000000-0005-0000-0000-0000B5720000}"/>
    <cellStyle name="Total 8 8" xfId="29008" xr:uid="{00000000-0005-0000-0000-0000B6720000}"/>
    <cellStyle name="Total 8 8 2" xfId="29009" xr:uid="{00000000-0005-0000-0000-0000B7720000}"/>
    <cellStyle name="Total 8 8 3" xfId="29010" xr:uid="{00000000-0005-0000-0000-0000B8720000}"/>
    <cellStyle name="Total 8 8 4" xfId="29011" xr:uid="{00000000-0005-0000-0000-0000B9720000}"/>
    <cellStyle name="Total 8 8 5" xfId="29012" xr:uid="{00000000-0005-0000-0000-0000BA720000}"/>
    <cellStyle name="Total 8 8 6" xfId="29013" xr:uid="{00000000-0005-0000-0000-0000BB720000}"/>
    <cellStyle name="Total 8 8 7" xfId="29014" xr:uid="{00000000-0005-0000-0000-0000BC720000}"/>
    <cellStyle name="Total 8 9" xfId="29015" xr:uid="{00000000-0005-0000-0000-0000BD720000}"/>
    <cellStyle name="Total 9" xfId="117" xr:uid="{00000000-0005-0000-0000-0000BE720000}"/>
    <cellStyle name="Total 9 10" xfId="29017" xr:uid="{00000000-0005-0000-0000-0000BF720000}"/>
    <cellStyle name="Total 9 11" xfId="29018" xr:uid="{00000000-0005-0000-0000-0000C0720000}"/>
    <cellStyle name="Total 9 12" xfId="29019" xr:uid="{00000000-0005-0000-0000-0000C1720000}"/>
    <cellStyle name="Total 9 13" xfId="29020" xr:uid="{00000000-0005-0000-0000-0000C2720000}"/>
    <cellStyle name="Total 9 14" xfId="29021" xr:uid="{00000000-0005-0000-0000-0000C3720000}"/>
    <cellStyle name="Total 9 15" xfId="29022" xr:uid="{00000000-0005-0000-0000-0000C4720000}"/>
    <cellStyle name="Total 9 16" xfId="29016" xr:uid="{00000000-0005-0000-0000-0000C5720000}"/>
    <cellStyle name="Total 9 2" xfId="29023" xr:uid="{00000000-0005-0000-0000-0000C6720000}"/>
    <cellStyle name="Total 9 2 2" xfId="29024" xr:uid="{00000000-0005-0000-0000-0000C7720000}"/>
    <cellStyle name="Total 9 2 3" xfId="29025" xr:uid="{00000000-0005-0000-0000-0000C8720000}"/>
    <cellStyle name="Total 9 2 4" xfId="29026" xr:uid="{00000000-0005-0000-0000-0000C9720000}"/>
    <cellStyle name="Total 9 2 5" xfId="29027" xr:uid="{00000000-0005-0000-0000-0000CA720000}"/>
    <cellStyle name="Total 9 2 6" xfId="29028" xr:uid="{00000000-0005-0000-0000-0000CB720000}"/>
    <cellStyle name="Total 9 2 7" xfId="29029" xr:uid="{00000000-0005-0000-0000-0000CC720000}"/>
    <cellStyle name="Total 9 3" xfId="29030" xr:uid="{00000000-0005-0000-0000-0000CD720000}"/>
    <cellStyle name="Total 9 4" xfId="29031" xr:uid="{00000000-0005-0000-0000-0000CE720000}"/>
    <cellStyle name="Total 9 5" xfId="29032" xr:uid="{00000000-0005-0000-0000-0000CF720000}"/>
    <cellStyle name="Total 9 6" xfId="29033" xr:uid="{00000000-0005-0000-0000-0000D0720000}"/>
    <cellStyle name="Total 9 7" xfId="29034" xr:uid="{00000000-0005-0000-0000-0000D1720000}"/>
    <cellStyle name="Total 9 8" xfId="29035" xr:uid="{00000000-0005-0000-0000-0000D2720000}"/>
    <cellStyle name="Total 9 9" xfId="29036" xr:uid="{00000000-0005-0000-0000-0000D3720000}"/>
    <cellStyle name="Tusental (0)_9604" xfId="30629" xr:uid="{00000000-0005-0000-0000-0000D4720000}"/>
    <cellStyle name="Tusental 10" xfId="30630" xr:uid="{00000000-0005-0000-0000-0000D5720000}"/>
    <cellStyle name="Tusental 10 2" xfId="30631" xr:uid="{00000000-0005-0000-0000-0000D6720000}"/>
    <cellStyle name="Tusental 100" xfId="30632" xr:uid="{00000000-0005-0000-0000-0000D7720000}"/>
    <cellStyle name="Tusental 101" xfId="30633" xr:uid="{00000000-0005-0000-0000-0000D8720000}"/>
    <cellStyle name="Tusental 102" xfId="30634" xr:uid="{00000000-0005-0000-0000-0000D9720000}"/>
    <cellStyle name="Tusental 103" xfId="30635" xr:uid="{00000000-0005-0000-0000-0000DA720000}"/>
    <cellStyle name="Tusental 104" xfId="30636" xr:uid="{00000000-0005-0000-0000-0000DB720000}"/>
    <cellStyle name="Tusental 105" xfId="30637" xr:uid="{00000000-0005-0000-0000-0000DC720000}"/>
    <cellStyle name="Tusental 106" xfId="30638" xr:uid="{00000000-0005-0000-0000-0000DD720000}"/>
    <cellStyle name="Tusental 107" xfId="30639" xr:uid="{00000000-0005-0000-0000-0000DE720000}"/>
    <cellStyle name="Tusental 108" xfId="30640" xr:uid="{00000000-0005-0000-0000-0000DF720000}"/>
    <cellStyle name="Tusental 109" xfId="30641" xr:uid="{00000000-0005-0000-0000-0000E0720000}"/>
    <cellStyle name="Tusental 11" xfId="30642" xr:uid="{00000000-0005-0000-0000-0000E1720000}"/>
    <cellStyle name="Tusental 11 2" xfId="30643" xr:uid="{00000000-0005-0000-0000-0000E2720000}"/>
    <cellStyle name="Tusental 110" xfId="30644" xr:uid="{00000000-0005-0000-0000-0000E3720000}"/>
    <cellStyle name="Tusental 111" xfId="30645" xr:uid="{00000000-0005-0000-0000-0000E4720000}"/>
    <cellStyle name="Tusental 112" xfId="30646" xr:uid="{00000000-0005-0000-0000-0000E5720000}"/>
    <cellStyle name="Tusental 113" xfId="30647" xr:uid="{00000000-0005-0000-0000-0000E6720000}"/>
    <cellStyle name="Tusental 114" xfId="30648" xr:uid="{00000000-0005-0000-0000-0000E7720000}"/>
    <cellStyle name="Tusental 115" xfId="30649" xr:uid="{00000000-0005-0000-0000-0000E8720000}"/>
    <cellStyle name="Tusental 116" xfId="30650" xr:uid="{00000000-0005-0000-0000-0000E9720000}"/>
    <cellStyle name="Tusental 117" xfId="30651" xr:uid="{00000000-0005-0000-0000-0000EA720000}"/>
    <cellStyle name="Tusental 118" xfId="30652" xr:uid="{00000000-0005-0000-0000-0000EB720000}"/>
    <cellStyle name="Tusental 119" xfId="30653" xr:uid="{00000000-0005-0000-0000-0000EC720000}"/>
    <cellStyle name="Tusental 12" xfId="30654" xr:uid="{00000000-0005-0000-0000-0000ED720000}"/>
    <cellStyle name="Tusental 12 2" xfId="30655" xr:uid="{00000000-0005-0000-0000-0000EE720000}"/>
    <cellStyle name="Tusental 120" xfId="30656" xr:uid="{00000000-0005-0000-0000-0000EF720000}"/>
    <cellStyle name="Tusental 121" xfId="30657" xr:uid="{00000000-0005-0000-0000-0000F0720000}"/>
    <cellStyle name="Tusental 122" xfId="30658" xr:uid="{00000000-0005-0000-0000-0000F1720000}"/>
    <cellStyle name="Tusental 123" xfId="30659" xr:uid="{00000000-0005-0000-0000-0000F2720000}"/>
    <cellStyle name="Tusental 124" xfId="30660" xr:uid="{00000000-0005-0000-0000-0000F3720000}"/>
    <cellStyle name="Tusental 125" xfId="30661" xr:uid="{00000000-0005-0000-0000-0000F4720000}"/>
    <cellStyle name="Tusental 126" xfId="30662" xr:uid="{00000000-0005-0000-0000-0000F5720000}"/>
    <cellStyle name="Tusental 127" xfId="30663" xr:uid="{00000000-0005-0000-0000-0000F6720000}"/>
    <cellStyle name="Tusental 128" xfId="30664" xr:uid="{00000000-0005-0000-0000-0000F7720000}"/>
    <cellStyle name="Tusental 129" xfId="30665" xr:uid="{00000000-0005-0000-0000-0000F8720000}"/>
    <cellStyle name="Tusental 13" xfId="30666" xr:uid="{00000000-0005-0000-0000-0000F9720000}"/>
    <cellStyle name="Tusental 13 2" xfId="30667" xr:uid="{00000000-0005-0000-0000-0000FA720000}"/>
    <cellStyle name="Tusental 130" xfId="30668" xr:uid="{00000000-0005-0000-0000-0000FB720000}"/>
    <cellStyle name="Tusental 131" xfId="30669" xr:uid="{00000000-0005-0000-0000-0000FC720000}"/>
    <cellStyle name="Tusental 132" xfId="30670" xr:uid="{00000000-0005-0000-0000-0000FD720000}"/>
    <cellStyle name="Tusental 133" xfId="30671" xr:uid="{00000000-0005-0000-0000-0000FE720000}"/>
    <cellStyle name="Tusental 134" xfId="30672" xr:uid="{00000000-0005-0000-0000-0000FF720000}"/>
    <cellStyle name="Tusental 135" xfId="30673" xr:uid="{00000000-0005-0000-0000-000000730000}"/>
    <cellStyle name="Tusental 136" xfId="30674" xr:uid="{00000000-0005-0000-0000-000001730000}"/>
    <cellStyle name="Tusental 137" xfId="30675" xr:uid="{00000000-0005-0000-0000-000002730000}"/>
    <cellStyle name="Tusental 138" xfId="30676" xr:uid="{00000000-0005-0000-0000-000003730000}"/>
    <cellStyle name="Tusental 139" xfId="30677" xr:uid="{00000000-0005-0000-0000-000004730000}"/>
    <cellStyle name="Tusental 14" xfId="30678" xr:uid="{00000000-0005-0000-0000-000005730000}"/>
    <cellStyle name="Tusental 14 2" xfId="30679" xr:uid="{00000000-0005-0000-0000-000006730000}"/>
    <cellStyle name="Tusental 140" xfId="30680" xr:uid="{00000000-0005-0000-0000-000007730000}"/>
    <cellStyle name="Tusental 15" xfId="30681" xr:uid="{00000000-0005-0000-0000-000008730000}"/>
    <cellStyle name="Tusental 15 2" xfId="30682" xr:uid="{00000000-0005-0000-0000-000009730000}"/>
    <cellStyle name="Tusental 16" xfId="30683" xr:uid="{00000000-0005-0000-0000-00000A730000}"/>
    <cellStyle name="Tusental 16 2" xfId="30684" xr:uid="{00000000-0005-0000-0000-00000B730000}"/>
    <cellStyle name="Tusental 17" xfId="30685" xr:uid="{00000000-0005-0000-0000-00000C730000}"/>
    <cellStyle name="Tusental 17 2" xfId="30686" xr:uid="{00000000-0005-0000-0000-00000D730000}"/>
    <cellStyle name="Tusental 18" xfId="30687" xr:uid="{00000000-0005-0000-0000-00000E730000}"/>
    <cellStyle name="Tusental 18 2" xfId="30688" xr:uid="{00000000-0005-0000-0000-00000F730000}"/>
    <cellStyle name="Tusental 19" xfId="30689" xr:uid="{00000000-0005-0000-0000-000010730000}"/>
    <cellStyle name="Tusental 19 2" xfId="30690" xr:uid="{00000000-0005-0000-0000-000011730000}"/>
    <cellStyle name="Tusental 2" xfId="30691" xr:uid="{00000000-0005-0000-0000-000012730000}"/>
    <cellStyle name="Tusental 20" xfId="30692" xr:uid="{00000000-0005-0000-0000-000013730000}"/>
    <cellStyle name="Tusental 20 2" xfId="30693" xr:uid="{00000000-0005-0000-0000-000014730000}"/>
    <cellStyle name="Tusental 21" xfId="30694" xr:uid="{00000000-0005-0000-0000-000015730000}"/>
    <cellStyle name="Tusental 21 2" xfId="30695" xr:uid="{00000000-0005-0000-0000-000016730000}"/>
    <cellStyle name="Tusental 22" xfId="30696" xr:uid="{00000000-0005-0000-0000-000017730000}"/>
    <cellStyle name="Tusental 22 2" xfId="30697" xr:uid="{00000000-0005-0000-0000-000018730000}"/>
    <cellStyle name="Tusental 23" xfId="30698" xr:uid="{00000000-0005-0000-0000-000019730000}"/>
    <cellStyle name="Tusental 23 2" xfId="30699" xr:uid="{00000000-0005-0000-0000-00001A730000}"/>
    <cellStyle name="Tusental 23 3" xfId="30700" xr:uid="{00000000-0005-0000-0000-00001B730000}"/>
    <cellStyle name="Tusental 24" xfId="30701" xr:uid="{00000000-0005-0000-0000-00001C730000}"/>
    <cellStyle name="Tusental 25" xfId="30702" xr:uid="{00000000-0005-0000-0000-00001D730000}"/>
    <cellStyle name="Tusental 26" xfId="30703" xr:uid="{00000000-0005-0000-0000-00001E730000}"/>
    <cellStyle name="Tusental 27" xfId="30704" xr:uid="{00000000-0005-0000-0000-00001F730000}"/>
    <cellStyle name="Tusental 28" xfId="30705" xr:uid="{00000000-0005-0000-0000-000020730000}"/>
    <cellStyle name="Tusental 29" xfId="30706" xr:uid="{00000000-0005-0000-0000-000021730000}"/>
    <cellStyle name="Tusental 3" xfId="30707" xr:uid="{00000000-0005-0000-0000-000022730000}"/>
    <cellStyle name="Tusental 3 2" xfId="30708" xr:uid="{00000000-0005-0000-0000-000023730000}"/>
    <cellStyle name="Tusental 3 3" xfId="30709" xr:uid="{00000000-0005-0000-0000-000024730000}"/>
    <cellStyle name="Tusental 30" xfId="30710" xr:uid="{00000000-0005-0000-0000-000025730000}"/>
    <cellStyle name="Tusental 31" xfId="30711" xr:uid="{00000000-0005-0000-0000-000026730000}"/>
    <cellStyle name="Tusental 32" xfId="30712" xr:uid="{00000000-0005-0000-0000-000027730000}"/>
    <cellStyle name="Tusental 33" xfId="30713" xr:uid="{00000000-0005-0000-0000-000028730000}"/>
    <cellStyle name="Tusental 34" xfId="30714" xr:uid="{00000000-0005-0000-0000-000029730000}"/>
    <cellStyle name="Tusental 35" xfId="30715" xr:uid="{00000000-0005-0000-0000-00002A730000}"/>
    <cellStyle name="Tusental 36" xfId="30716" xr:uid="{00000000-0005-0000-0000-00002B730000}"/>
    <cellStyle name="Tusental 37" xfId="30717" xr:uid="{00000000-0005-0000-0000-00002C730000}"/>
    <cellStyle name="Tusental 38" xfId="30718" xr:uid="{00000000-0005-0000-0000-00002D730000}"/>
    <cellStyle name="Tusental 39" xfId="30719" xr:uid="{00000000-0005-0000-0000-00002E730000}"/>
    <cellStyle name="Tusental 4" xfId="30720" xr:uid="{00000000-0005-0000-0000-00002F730000}"/>
    <cellStyle name="Tusental 4 2" xfId="30721" xr:uid="{00000000-0005-0000-0000-000030730000}"/>
    <cellStyle name="Tusental 40" xfId="30722" xr:uid="{00000000-0005-0000-0000-000031730000}"/>
    <cellStyle name="Tusental 41" xfId="30723" xr:uid="{00000000-0005-0000-0000-000032730000}"/>
    <cellStyle name="Tusental 42" xfId="30724" xr:uid="{00000000-0005-0000-0000-000033730000}"/>
    <cellStyle name="Tusental 43" xfId="30725" xr:uid="{00000000-0005-0000-0000-000034730000}"/>
    <cellStyle name="Tusental 44" xfId="30726" xr:uid="{00000000-0005-0000-0000-000035730000}"/>
    <cellStyle name="Tusental 45" xfId="30727" xr:uid="{00000000-0005-0000-0000-000036730000}"/>
    <cellStyle name="Tusental 46" xfId="30728" xr:uid="{00000000-0005-0000-0000-000037730000}"/>
    <cellStyle name="Tusental 47" xfId="30729" xr:uid="{00000000-0005-0000-0000-000038730000}"/>
    <cellStyle name="Tusental 48" xfId="30730" xr:uid="{00000000-0005-0000-0000-000039730000}"/>
    <cellStyle name="Tusental 49" xfId="30731" xr:uid="{00000000-0005-0000-0000-00003A730000}"/>
    <cellStyle name="Tusental 5" xfId="30732" xr:uid="{00000000-0005-0000-0000-00003B730000}"/>
    <cellStyle name="Tusental 5 2" xfId="30733" xr:uid="{00000000-0005-0000-0000-00003C730000}"/>
    <cellStyle name="Tusental 50" xfId="30734" xr:uid="{00000000-0005-0000-0000-00003D730000}"/>
    <cellStyle name="Tusental 51" xfId="30735" xr:uid="{00000000-0005-0000-0000-00003E730000}"/>
    <cellStyle name="Tusental 52" xfId="30736" xr:uid="{00000000-0005-0000-0000-00003F730000}"/>
    <cellStyle name="Tusental 53" xfId="30737" xr:uid="{00000000-0005-0000-0000-000040730000}"/>
    <cellStyle name="Tusental 54" xfId="30738" xr:uid="{00000000-0005-0000-0000-000041730000}"/>
    <cellStyle name="Tusental 55" xfId="30739" xr:uid="{00000000-0005-0000-0000-000042730000}"/>
    <cellStyle name="Tusental 56" xfId="30740" xr:uid="{00000000-0005-0000-0000-000043730000}"/>
    <cellStyle name="Tusental 57" xfId="30741" xr:uid="{00000000-0005-0000-0000-000044730000}"/>
    <cellStyle name="Tusental 58" xfId="30742" xr:uid="{00000000-0005-0000-0000-000045730000}"/>
    <cellStyle name="Tusental 59" xfId="30743" xr:uid="{00000000-0005-0000-0000-000046730000}"/>
    <cellStyle name="Tusental 6" xfId="30744" xr:uid="{00000000-0005-0000-0000-000047730000}"/>
    <cellStyle name="Tusental 6 2" xfId="30745" xr:uid="{00000000-0005-0000-0000-000048730000}"/>
    <cellStyle name="Tusental 60" xfId="30746" xr:uid="{00000000-0005-0000-0000-000049730000}"/>
    <cellStyle name="Tusental 61" xfId="30747" xr:uid="{00000000-0005-0000-0000-00004A730000}"/>
    <cellStyle name="Tusental 62" xfId="30748" xr:uid="{00000000-0005-0000-0000-00004B730000}"/>
    <cellStyle name="Tusental 63" xfId="30749" xr:uid="{00000000-0005-0000-0000-00004C730000}"/>
    <cellStyle name="Tusental 64" xfId="30750" xr:uid="{00000000-0005-0000-0000-00004D730000}"/>
    <cellStyle name="Tusental 65" xfId="30751" xr:uid="{00000000-0005-0000-0000-00004E730000}"/>
    <cellStyle name="Tusental 66" xfId="30752" xr:uid="{00000000-0005-0000-0000-00004F730000}"/>
    <cellStyle name="Tusental 67" xfId="30753" xr:uid="{00000000-0005-0000-0000-000050730000}"/>
    <cellStyle name="Tusental 68" xfId="30754" xr:uid="{00000000-0005-0000-0000-000051730000}"/>
    <cellStyle name="Tusental 69" xfId="30755" xr:uid="{00000000-0005-0000-0000-000052730000}"/>
    <cellStyle name="Tusental 7" xfId="30756" xr:uid="{00000000-0005-0000-0000-000053730000}"/>
    <cellStyle name="Tusental 7 2" xfId="30757" xr:uid="{00000000-0005-0000-0000-000054730000}"/>
    <cellStyle name="Tusental 70" xfId="30758" xr:uid="{00000000-0005-0000-0000-000055730000}"/>
    <cellStyle name="Tusental 71" xfId="30759" xr:uid="{00000000-0005-0000-0000-000056730000}"/>
    <cellStyle name="Tusental 72" xfId="30760" xr:uid="{00000000-0005-0000-0000-000057730000}"/>
    <cellStyle name="Tusental 73" xfId="30761" xr:uid="{00000000-0005-0000-0000-000058730000}"/>
    <cellStyle name="Tusental 74" xfId="30762" xr:uid="{00000000-0005-0000-0000-000059730000}"/>
    <cellStyle name="Tusental 75" xfId="30763" xr:uid="{00000000-0005-0000-0000-00005A730000}"/>
    <cellStyle name="Tusental 76" xfId="30764" xr:uid="{00000000-0005-0000-0000-00005B730000}"/>
    <cellStyle name="Tusental 77" xfId="30765" xr:uid="{00000000-0005-0000-0000-00005C730000}"/>
    <cellStyle name="Tusental 78" xfId="30766" xr:uid="{00000000-0005-0000-0000-00005D730000}"/>
    <cellStyle name="Tusental 79" xfId="30767" xr:uid="{00000000-0005-0000-0000-00005E730000}"/>
    <cellStyle name="Tusental 8" xfId="30768" xr:uid="{00000000-0005-0000-0000-00005F730000}"/>
    <cellStyle name="Tusental 8 2" xfId="30769" xr:uid="{00000000-0005-0000-0000-000060730000}"/>
    <cellStyle name="Tusental 80" xfId="30770" xr:uid="{00000000-0005-0000-0000-000061730000}"/>
    <cellStyle name="Tusental 81" xfId="30771" xr:uid="{00000000-0005-0000-0000-000062730000}"/>
    <cellStyle name="Tusental 82" xfId="30772" xr:uid="{00000000-0005-0000-0000-000063730000}"/>
    <cellStyle name="Tusental 83" xfId="30773" xr:uid="{00000000-0005-0000-0000-000064730000}"/>
    <cellStyle name="Tusental 84" xfId="30774" xr:uid="{00000000-0005-0000-0000-000065730000}"/>
    <cellStyle name="Tusental 85" xfId="30775" xr:uid="{00000000-0005-0000-0000-000066730000}"/>
    <cellStyle name="Tusental 86" xfId="30776" xr:uid="{00000000-0005-0000-0000-000067730000}"/>
    <cellStyle name="Tusental 87" xfId="30777" xr:uid="{00000000-0005-0000-0000-000068730000}"/>
    <cellStyle name="Tusental 88" xfId="30778" xr:uid="{00000000-0005-0000-0000-000069730000}"/>
    <cellStyle name="Tusental 89" xfId="30779" xr:uid="{00000000-0005-0000-0000-00006A730000}"/>
    <cellStyle name="Tusental 9" xfId="30780" xr:uid="{00000000-0005-0000-0000-00006B730000}"/>
    <cellStyle name="Tusental 9 2" xfId="30781" xr:uid="{00000000-0005-0000-0000-00006C730000}"/>
    <cellStyle name="Tusental 90" xfId="30782" xr:uid="{00000000-0005-0000-0000-00006D730000}"/>
    <cellStyle name="Tusental 91" xfId="30783" xr:uid="{00000000-0005-0000-0000-00006E730000}"/>
    <cellStyle name="Tusental 92" xfId="30784" xr:uid="{00000000-0005-0000-0000-00006F730000}"/>
    <cellStyle name="Tusental 93" xfId="30785" xr:uid="{00000000-0005-0000-0000-000070730000}"/>
    <cellStyle name="Tusental 94" xfId="30786" xr:uid="{00000000-0005-0000-0000-000071730000}"/>
    <cellStyle name="Tusental 95" xfId="30787" xr:uid="{00000000-0005-0000-0000-000072730000}"/>
    <cellStyle name="Tusental 96" xfId="30788" xr:uid="{00000000-0005-0000-0000-000073730000}"/>
    <cellStyle name="Tusental 97" xfId="30789" xr:uid="{00000000-0005-0000-0000-000074730000}"/>
    <cellStyle name="Tusental 98" xfId="30790" xr:uid="{00000000-0005-0000-0000-000075730000}"/>
    <cellStyle name="Tusental 99" xfId="30791" xr:uid="{00000000-0005-0000-0000-000076730000}"/>
    <cellStyle name="Tusental_Beräkning" xfId="29037" xr:uid="{00000000-0005-0000-0000-000077730000}"/>
    <cellStyle name="Tölur" xfId="50" xr:uid="{00000000-0005-0000-0000-000078730000}"/>
    <cellStyle name="Tölur 2" xfId="29039" xr:uid="{00000000-0005-0000-0000-000079730000}"/>
    <cellStyle name="Tölur 3" xfId="29038" xr:uid="{00000000-0005-0000-0000-00007A730000}"/>
    <cellStyle name="Valuta (0)_9604" xfId="30792" xr:uid="{00000000-0005-0000-0000-00007B730000}"/>
    <cellStyle name="Valuta_Beräkning" xfId="29040" xr:uid="{00000000-0005-0000-0000-00007C730000}"/>
    <cellStyle name="Warning Text" xfId="30297" builtinId="11" customBuiltin="1"/>
    <cellStyle name="Warning Text 10" xfId="29041" xr:uid="{00000000-0005-0000-0000-00007E730000}"/>
    <cellStyle name="Warning Text 10 2" xfId="29042" xr:uid="{00000000-0005-0000-0000-00007F730000}"/>
    <cellStyle name="Warning Text 10 3" xfId="29043" xr:uid="{00000000-0005-0000-0000-000080730000}"/>
    <cellStyle name="Warning Text 10 4" xfId="29044" xr:uid="{00000000-0005-0000-0000-000081730000}"/>
    <cellStyle name="Warning Text 10 5" xfId="29045" xr:uid="{00000000-0005-0000-0000-000082730000}"/>
    <cellStyle name="Warning Text 10 6" xfId="29046" xr:uid="{00000000-0005-0000-0000-000083730000}"/>
    <cellStyle name="Warning Text 10 7" xfId="29047" xr:uid="{00000000-0005-0000-0000-000084730000}"/>
    <cellStyle name="Warning Text 10 8" xfId="29048" xr:uid="{00000000-0005-0000-0000-000085730000}"/>
    <cellStyle name="Warning Text 10 9" xfId="29049" xr:uid="{00000000-0005-0000-0000-000086730000}"/>
    <cellStyle name="Warning Text 11" xfId="29050" xr:uid="{00000000-0005-0000-0000-000087730000}"/>
    <cellStyle name="Warning Text 11 2" xfId="29051" xr:uid="{00000000-0005-0000-0000-000088730000}"/>
    <cellStyle name="Warning Text 11 3" xfId="29052" xr:uid="{00000000-0005-0000-0000-000089730000}"/>
    <cellStyle name="Warning Text 11 4" xfId="29053" xr:uid="{00000000-0005-0000-0000-00008A730000}"/>
    <cellStyle name="Warning Text 11 5" xfId="29054" xr:uid="{00000000-0005-0000-0000-00008B730000}"/>
    <cellStyle name="Warning Text 11 6" xfId="29055" xr:uid="{00000000-0005-0000-0000-00008C730000}"/>
    <cellStyle name="Warning Text 11 7" xfId="29056" xr:uid="{00000000-0005-0000-0000-00008D730000}"/>
    <cellStyle name="Warning Text 11 8" xfId="29057" xr:uid="{00000000-0005-0000-0000-00008E730000}"/>
    <cellStyle name="Warning Text 11 9" xfId="29058" xr:uid="{00000000-0005-0000-0000-00008F730000}"/>
    <cellStyle name="Warning Text 12" xfId="29059" xr:uid="{00000000-0005-0000-0000-000090730000}"/>
    <cellStyle name="Warning Text 12 2" xfId="29060" xr:uid="{00000000-0005-0000-0000-000091730000}"/>
    <cellStyle name="Warning Text 12 3" xfId="29061" xr:uid="{00000000-0005-0000-0000-000092730000}"/>
    <cellStyle name="Warning Text 12 4" xfId="29062" xr:uid="{00000000-0005-0000-0000-000093730000}"/>
    <cellStyle name="Warning Text 12 5" xfId="29063" xr:uid="{00000000-0005-0000-0000-000094730000}"/>
    <cellStyle name="Warning Text 12 6" xfId="29064" xr:uid="{00000000-0005-0000-0000-000095730000}"/>
    <cellStyle name="Warning Text 12 7" xfId="29065" xr:uid="{00000000-0005-0000-0000-000096730000}"/>
    <cellStyle name="Warning Text 12 8" xfId="29066" xr:uid="{00000000-0005-0000-0000-000097730000}"/>
    <cellStyle name="Warning Text 12 9" xfId="29067" xr:uid="{00000000-0005-0000-0000-000098730000}"/>
    <cellStyle name="Warning Text 13" xfId="29068" xr:uid="{00000000-0005-0000-0000-000099730000}"/>
    <cellStyle name="Warning Text 13 2" xfId="29069" xr:uid="{00000000-0005-0000-0000-00009A730000}"/>
    <cellStyle name="Warning Text 13 3" xfId="29070" xr:uid="{00000000-0005-0000-0000-00009B730000}"/>
    <cellStyle name="Warning Text 13 4" xfId="29071" xr:uid="{00000000-0005-0000-0000-00009C730000}"/>
    <cellStyle name="Warning Text 13 5" xfId="29072" xr:uid="{00000000-0005-0000-0000-00009D730000}"/>
    <cellStyle name="Warning Text 13 6" xfId="29073" xr:uid="{00000000-0005-0000-0000-00009E730000}"/>
    <cellStyle name="Warning Text 13 7" xfId="29074" xr:uid="{00000000-0005-0000-0000-00009F730000}"/>
    <cellStyle name="Warning Text 13 8" xfId="29075" xr:uid="{00000000-0005-0000-0000-0000A0730000}"/>
    <cellStyle name="Warning Text 13 9" xfId="29076" xr:uid="{00000000-0005-0000-0000-0000A1730000}"/>
    <cellStyle name="Warning Text 14" xfId="29077" xr:uid="{00000000-0005-0000-0000-0000A2730000}"/>
    <cellStyle name="Warning Text 14 2" xfId="29078" xr:uid="{00000000-0005-0000-0000-0000A3730000}"/>
    <cellStyle name="Warning Text 14 3" xfId="29079" xr:uid="{00000000-0005-0000-0000-0000A4730000}"/>
    <cellStyle name="Warning Text 14 4" xfId="29080" xr:uid="{00000000-0005-0000-0000-0000A5730000}"/>
    <cellStyle name="Warning Text 14 5" xfId="29081" xr:uid="{00000000-0005-0000-0000-0000A6730000}"/>
    <cellStyle name="Warning Text 14 6" xfId="29082" xr:uid="{00000000-0005-0000-0000-0000A7730000}"/>
    <cellStyle name="Warning Text 14 7" xfId="29083" xr:uid="{00000000-0005-0000-0000-0000A8730000}"/>
    <cellStyle name="Warning Text 14 8" xfId="29084" xr:uid="{00000000-0005-0000-0000-0000A9730000}"/>
    <cellStyle name="Warning Text 14 9" xfId="29085" xr:uid="{00000000-0005-0000-0000-0000AA730000}"/>
    <cellStyle name="Warning Text 15" xfId="29086" xr:uid="{00000000-0005-0000-0000-0000AB730000}"/>
    <cellStyle name="Warning Text 15 2" xfId="29087" xr:uid="{00000000-0005-0000-0000-0000AC730000}"/>
    <cellStyle name="Warning Text 15 3" xfId="29088" xr:uid="{00000000-0005-0000-0000-0000AD730000}"/>
    <cellStyle name="Warning Text 15 4" xfId="29089" xr:uid="{00000000-0005-0000-0000-0000AE730000}"/>
    <cellStyle name="Warning Text 15 5" xfId="29090" xr:uid="{00000000-0005-0000-0000-0000AF730000}"/>
    <cellStyle name="Warning Text 15 6" xfId="29091" xr:uid="{00000000-0005-0000-0000-0000B0730000}"/>
    <cellStyle name="Warning Text 15 7" xfId="29092" xr:uid="{00000000-0005-0000-0000-0000B1730000}"/>
    <cellStyle name="Warning Text 15 8" xfId="29093" xr:uid="{00000000-0005-0000-0000-0000B2730000}"/>
    <cellStyle name="Warning Text 15 9" xfId="29094" xr:uid="{00000000-0005-0000-0000-0000B3730000}"/>
    <cellStyle name="Warning Text 16" xfId="29095" xr:uid="{00000000-0005-0000-0000-0000B4730000}"/>
    <cellStyle name="Warning Text 16 2" xfId="29096" xr:uid="{00000000-0005-0000-0000-0000B5730000}"/>
    <cellStyle name="Warning Text 16 3" xfId="29097" xr:uid="{00000000-0005-0000-0000-0000B6730000}"/>
    <cellStyle name="Warning Text 16 4" xfId="29098" xr:uid="{00000000-0005-0000-0000-0000B7730000}"/>
    <cellStyle name="Warning Text 16 5" xfId="29099" xr:uid="{00000000-0005-0000-0000-0000B8730000}"/>
    <cellStyle name="Warning Text 16 6" xfId="29100" xr:uid="{00000000-0005-0000-0000-0000B9730000}"/>
    <cellStyle name="Warning Text 16 7" xfId="29101" xr:uid="{00000000-0005-0000-0000-0000BA730000}"/>
    <cellStyle name="Warning Text 16 8" xfId="29102" xr:uid="{00000000-0005-0000-0000-0000BB730000}"/>
    <cellStyle name="Warning Text 16 9" xfId="29103" xr:uid="{00000000-0005-0000-0000-0000BC730000}"/>
    <cellStyle name="Warning Text 17" xfId="29104" xr:uid="{00000000-0005-0000-0000-0000BD730000}"/>
    <cellStyle name="Warning Text 17 2" xfId="29105" xr:uid="{00000000-0005-0000-0000-0000BE730000}"/>
    <cellStyle name="Warning Text 17 3" xfId="29106" xr:uid="{00000000-0005-0000-0000-0000BF730000}"/>
    <cellStyle name="Warning Text 17 4" xfId="29107" xr:uid="{00000000-0005-0000-0000-0000C0730000}"/>
    <cellStyle name="Warning Text 17 5" xfId="29108" xr:uid="{00000000-0005-0000-0000-0000C1730000}"/>
    <cellStyle name="Warning Text 17 6" xfId="29109" xr:uid="{00000000-0005-0000-0000-0000C2730000}"/>
    <cellStyle name="Warning Text 17 7" xfId="29110" xr:uid="{00000000-0005-0000-0000-0000C3730000}"/>
    <cellStyle name="Warning Text 17 8" xfId="29111" xr:uid="{00000000-0005-0000-0000-0000C4730000}"/>
    <cellStyle name="Warning Text 17 9" xfId="29112" xr:uid="{00000000-0005-0000-0000-0000C5730000}"/>
    <cellStyle name="Warning Text 18" xfId="29113" xr:uid="{00000000-0005-0000-0000-0000C6730000}"/>
    <cellStyle name="Warning Text 18 2" xfId="29114" xr:uid="{00000000-0005-0000-0000-0000C7730000}"/>
    <cellStyle name="Warning Text 18 3" xfId="29115" xr:uid="{00000000-0005-0000-0000-0000C8730000}"/>
    <cellStyle name="Warning Text 18 4" xfId="29116" xr:uid="{00000000-0005-0000-0000-0000C9730000}"/>
    <cellStyle name="Warning Text 18 5" xfId="29117" xr:uid="{00000000-0005-0000-0000-0000CA730000}"/>
    <cellStyle name="Warning Text 18 6" xfId="29118" xr:uid="{00000000-0005-0000-0000-0000CB730000}"/>
    <cellStyle name="Warning Text 18 7" xfId="29119" xr:uid="{00000000-0005-0000-0000-0000CC730000}"/>
    <cellStyle name="Warning Text 18 8" xfId="29120" xr:uid="{00000000-0005-0000-0000-0000CD730000}"/>
    <cellStyle name="Warning Text 18 9" xfId="29121" xr:uid="{00000000-0005-0000-0000-0000CE730000}"/>
    <cellStyle name="Warning Text 19" xfId="29122" xr:uid="{00000000-0005-0000-0000-0000CF730000}"/>
    <cellStyle name="Warning Text 19 2" xfId="29123" xr:uid="{00000000-0005-0000-0000-0000D0730000}"/>
    <cellStyle name="Warning Text 19 3" xfId="29124" xr:uid="{00000000-0005-0000-0000-0000D1730000}"/>
    <cellStyle name="Warning Text 19 4" xfId="29125" xr:uid="{00000000-0005-0000-0000-0000D2730000}"/>
    <cellStyle name="Warning Text 19 5" xfId="29126" xr:uid="{00000000-0005-0000-0000-0000D3730000}"/>
    <cellStyle name="Warning Text 19 6" xfId="29127" xr:uid="{00000000-0005-0000-0000-0000D4730000}"/>
    <cellStyle name="Warning Text 19 7" xfId="29128" xr:uid="{00000000-0005-0000-0000-0000D5730000}"/>
    <cellStyle name="Warning Text 19 8" xfId="29129" xr:uid="{00000000-0005-0000-0000-0000D6730000}"/>
    <cellStyle name="Warning Text 19 9" xfId="29130" xr:uid="{00000000-0005-0000-0000-0000D7730000}"/>
    <cellStyle name="Warning Text 2" xfId="29131" xr:uid="{00000000-0005-0000-0000-0000D8730000}"/>
    <cellStyle name="Warning Text 2 2" xfId="29132" xr:uid="{00000000-0005-0000-0000-0000D9730000}"/>
    <cellStyle name="Warning Text 2 2 2" xfId="29133" xr:uid="{00000000-0005-0000-0000-0000DA730000}"/>
    <cellStyle name="Warning Text 2 2 2 2" xfId="29134" xr:uid="{00000000-0005-0000-0000-0000DB730000}"/>
    <cellStyle name="Warning Text 2 2 2 3" xfId="29135" xr:uid="{00000000-0005-0000-0000-0000DC730000}"/>
    <cellStyle name="Warning Text 2 2 2 4" xfId="29136" xr:uid="{00000000-0005-0000-0000-0000DD730000}"/>
    <cellStyle name="Warning Text 2 2 2 5" xfId="29137" xr:uid="{00000000-0005-0000-0000-0000DE730000}"/>
    <cellStyle name="Warning Text 2 2 2 6" xfId="29138" xr:uid="{00000000-0005-0000-0000-0000DF730000}"/>
    <cellStyle name="Warning Text 2 2 2 7" xfId="29139" xr:uid="{00000000-0005-0000-0000-0000E0730000}"/>
    <cellStyle name="Warning Text 2 2 3" xfId="29140" xr:uid="{00000000-0005-0000-0000-0000E1730000}"/>
    <cellStyle name="Warning Text 2 2 4" xfId="29141" xr:uid="{00000000-0005-0000-0000-0000E2730000}"/>
    <cellStyle name="Warning Text 2 2 5" xfId="29142" xr:uid="{00000000-0005-0000-0000-0000E3730000}"/>
    <cellStyle name="Warning Text 2 2 6" xfId="29143" xr:uid="{00000000-0005-0000-0000-0000E4730000}"/>
    <cellStyle name="Warning Text 2 2 7" xfId="29144" xr:uid="{00000000-0005-0000-0000-0000E5730000}"/>
    <cellStyle name="Warning Text 2 3" xfId="29145" xr:uid="{00000000-0005-0000-0000-0000E6730000}"/>
    <cellStyle name="Warning Text 2 3 2" xfId="29146" xr:uid="{00000000-0005-0000-0000-0000E7730000}"/>
    <cellStyle name="Warning Text 2 3 2 2" xfId="29147" xr:uid="{00000000-0005-0000-0000-0000E8730000}"/>
    <cellStyle name="Warning Text 2 3 2 3" xfId="29148" xr:uid="{00000000-0005-0000-0000-0000E9730000}"/>
    <cellStyle name="Warning Text 2 3 2 4" xfId="29149" xr:uid="{00000000-0005-0000-0000-0000EA730000}"/>
    <cellStyle name="Warning Text 2 3 2 5" xfId="29150" xr:uid="{00000000-0005-0000-0000-0000EB730000}"/>
    <cellStyle name="Warning Text 2 3 2 6" xfId="29151" xr:uid="{00000000-0005-0000-0000-0000EC730000}"/>
    <cellStyle name="Warning Text 2 3 2 7" xfId="29152" xr:uid="{00000000-0005-0000-0000-0000ED730000}"/>
    <cellStyle name="Warning Text 2 3 3" xfId="29153" xr:uid="{00000000-0005-0000-0000-0000EE730000}"/>
    <cellStyle name="Warning Text 2 3 4" xfId="29154" xr:uid="{00000000-0005-0000-0000-0000EF730000}"/>
    <cellStyle name="Warning Text 2 3 5" xfId="29155" xr:uid="{00000000-0005-0000-0000-0000F0730000}"/>
    <cellStyle name="Warning Text 2 3 6" xfId="29156" xr:uid="{00000000-0005-0000-0000-0000F1730000}"/>
    <cellStyle name="Warning Text 2 3 7" xfId="29157" xr:uid="{00000000-0005-0000-0000-0000F2730000}"/>
    <cellStyle name="Warning Text 2 4" xfId="29158" xr:uid="{00000000-0005-0000-0000-0000F3730000}"/>
    <cellStyle name="Warning Text 2 4 2" xfId="29159" xr:uid="{00000000-0005-0000-0000-0000F4730000}"/>
    <cellStyle name="Warning Text 2 4 2 2" xfId="29160" xr:uid="{00000000-0005-0000-0000-0000F5730000}"/>
    <cellStyle name="Warning Text 2 4 2 3" xfId="29161" xr:uid="{00000000-0005-0000-0000-0000F6730000}"/>
    <cellStyle name="Warning Text 2 4 2 4" xfId="29162" xr:uid="{00000000-0005-0000-0000-0000F7730000}"/>
    <cellStyle name="Warning Text 2 4 2 5" xfId="29163" xr:uid="{00000000-0005-0000-0000-0000F8730000}"/>
    <cellStyle name="Warning Text 2 4 2 6" xfId="29164" xr:uid="{00000000-0005-0000-0000-0000F9730000}"/>
    <cellStyle name="Warning Text 2 4 2 7" xfId="29165" xr:uid="{00000000-0005-0000-0000-0000FA730000}"/>
    <cellStyle name="Warning Text 2 4 3" xfId="29166" xr:uid="{00000000-0005-0000-0000-0000FB730000}"/>
    <cellStyle name="Warning Text 2 4 4" xfId="29167" xr:uid="{00000000-0005-0000-0000-0000FC730000}"/>
    <cellStyle name="Warning Text 2 4 5" xfId="29168" xr:uid="{00000000-0005-0000-0000-0000FD730000}"/>
    <cellStyle name="Warning Text 2 4 6" xfId="29169" xr:uid="{00000000-0005-0000-0000-0000FE730000}"/>
    <cellStyle name="Warning Text 2 4 7" xfId="29170" xr:uid="{00000000-0005-0000-0000-0000FF730000}"/>
    <cellStyle name="Warning Text 2 5" xfId="29171" xr:uid="{00000000-0005-0000-0000-000000740000}"/>
    <cellStyle name="Warning Text 2 5 2" xfId="29172" xr:uid="{00000000-0005-0000-0000-000001740000}"/>
    <cellStyle name="Warning Text 2 5 2 2" xfId="29173" xr:uid="{00000000-0005-0000-0000-000002740000}"/>
    <cellStyle name="Warning Text 2 5 2 3" xfId="29174" xr:uid="{00000000-0005-0000-0000-000003740000}"/>
    <cellStyle name="Warning Text 2 5 2 4" xfId="29175" xr:uid="{00000000-0005-0000-0000-000004740000}"/>
    <cellStyle name="Warning Text 2 5 2 5" xfId="29176" xr:uid="{00000000-0005-0000-0000-000005740000}"/>
    <cellStyle name="Warning Text 2 5 2 6" xfId="29177" xr:uid="{00000000-0005-0000-0000-000006740000}"/>
    <cellStyle name="Warning Text 2 5 2 7" xfId="29178" xr:uid="{00000000-0005-0000-0000-000007740000}"/>
    <cellStyle name="Warning Text 2 5 3" xfId="29179" xr:uid="{00000000-0005-0000-0000-000008740000}"/>
    <cellStyle name="Warning Text 2 5 4" xfId="29180" xr:uid="{00000000-0005-0000-0000-000009740000}"/>
    <cellStyle name="Warning Text 2 5 5" xfId="29181" xr:uid="{00000000-0005-0000-0000-00000A740000}"/>
    <cellStyle name="Warning Text 2 5 6" xfId="29182" xr:uid="{00000000-0005-0000-0000-00000B740000}"/>
    <cellStyle name="Warning Text 2 5 7" xfId="29183" xr:uid="{00000000-0005-0000-0000-00000C740000}"/>
    <cellStyle name="Warning Text 2 6" xfId="29184" xr:uid="{00000000-0005-0000-0000-00000D740000}"/>
    <cellStyle name="Warning Text 2 6 2" xfId="29185" xr:uid="{00000000-0005-0000-0000-00000E740000}"/>
    <cellStyle name="Warning Text 2 6 2 2" xfId="29186" xr:uid="{00000000-0005-0000-0000-00000F740000}"/>
    <cellStyle name="Warning Text 2 6 2 3" xfId="29187" xr:uid="{00000000-0005-0000-0000-000010740000}"/>
    <cellStyle name="Warning Text 2 6 2 4" xfId="29188" xr:uid="{00000000-0005-0000-0000-000011740000}"/>
    <cellStyle name="Warning Text 2 6 2 5" xfId="29189" xr:uid="{00000000-0005-0000-0000-000012740000}"/>
    <cellStyle name="Warning Text 2 6 2 6" xfId="29190" xr:uid="{00000000-0005-0000-0000-000013740000}"/>
    <cellStyle name="Warning Text 2 6 2 7" xfId="29191" xr:uid="{00000000-0005-0000-0000-000014740000}"/>
    <cellStyle name="Warning Text 2 6 3" xfId="29192" xr:uid="{00000000-0005-0000-0000-000015740000}"/>
    <cellStyle name="Warning Text 2 6 4" xfId="29193" xr:uid="{00000000-0005-0000-0000-000016740000}"/>
    <cellStyle name="Warning Text 2 6 5" xfId="29194" xr:uid="{00000000-0005-0000-0000-000017740000}"/>
    <cellStyle name="Warning Text 2 6 6" xfId="29195" xr:uid="{00000000-0005-0000-0000-000018740000}"/>
    <cellStyle name="Warning Text 2 6 7" xfId="29196" xr:uid="{00000000-0005-0000-0000-000019740000}"/>
    <cellStyle name="Warning Text 2 7" xfId="29197" xr:uid="{00000000-0005-0000-0000-00001A740000}"/>
    <cellStyle name="Warning Text 2 7 2" xfId="29198" xr:uid="{00000000-0005-0000-0000-00001B740000}"/>
    <cellStyle name="Warning Text 2 7 2 2" xfId="29199" xr:uid="{00000000-0005-0000-0000-00001C740000}"/>
    <cellStyle name="Warning Text 2 7 2 3" xfId="29200" xr:uid="{00000000-0005-0000-0000-00001D740000}"/>
    <cellStyle name="Warning Text 2 7 2 4" xfId="29201" xr:uid="{00000000-0005-0000-0000-00001E740000}"/>
    <cellStyle name="Warning Text 2 7 2 5" xfId="29202" xr:uid="{00000000-0005-0000-0000-00001F740000}"/>
    <cellStyle name="Warning Text 2 7 2 6" xfId="29203" xr:uid="{00000000-0005-0000-0000-000020740000}"/>
    <cellStyle name="Warning Text 2 7 2 7" xfId="29204" xr:uid="{00000000-0005-0000-0000-000021740000}"/>
    <cellStyle name="Warning Text 2 7 3" xfId="29205" xr:uid="{00000000-0005-0000-0000-000022740000}"/>
    <cellStyle name="Warning Text 2 7 4" xfId="29206" xr:uid="{00000000-0005-0000-0000-000023740000}"/>
    <cellStyle name="Warning Text 2 7 5" xfId="29207" xr:uid="{00000000-0005-0000-0000-000024740000}"/>
    <cellStyle name="Warning Text 2 7 6" xfId="29208" xr:uid="{00000000-0005-0000-0000-000025740000}"/>
    <cellStyle name="Warning Text 2 7 7" xfId="29209" xr:uid="{00000000-0005-0000-0000-000026740000}"/>
    <cellStyle name="Warning Text 2 8" xfId="29210" xr:uid="{00000000-0005-0000-0000-000027740000}"/>
    <cellStyle name="Warning Text 2 8 2" xfId="29211" xr:uid="{00000000-0005-0000-0000-000028740000}"/>
    <cellStyle name="Warning Text 2 8 2 2" xfId="29212" xr:uid="{00000000-0005-0000-0000-000029740000}"/>
    <cellStyle name="Warning Text 2 8 2 3" xfId="29213" xr:uid="{00000000-0005-0000-0000-00002A740000}"/>
    <cellStyle name="Warning Text 2 8 2 4" xfId="29214" xr:uid="{00000000-0005-0000-0000-00002B740000}"/>
    <cellStyle name="Warning Text 2 8 2 5" xfId="29215" xr:uid="{00000000-0005-0000-0000-00002C740000}"/>
    <cellStyle name="Warning Text 2 8 2 6" xfId="29216" xr:uid="{00000000-0005-0000-0000-00002D740000}"/>
    <cellStyle name="Warning Text 2 8 2 7" xfId="29217" xr:uid="{00000000-0005-0000-0000-00002E740000}"/>
    <cellStyle name="Warning Text 2 8 3" xfId="29218" xr:uid="{00000000-0005-0000-0000-00002F740000}"/>
    <cellStyle name="Warning Text 2 8 4" xfId="29219" xr:uid="{00000000-0005-0000-0000-000030740000}"/>
    <cellStyle name="Warning Text 2 8 5" xfId="29220" xr:uid="{00000000-0005-0000-0000-000031740000}"/>
    <cellStyle name="Warning Text 2 8 6" xfId="29221" xr:uid="{00000000-0005-0000-0000-000032740000}"/>
    <cellStyle name="Warning Text 2 8 7" xfId="29222" xr:uid="{00000000-0005-0000-0000-000033740000}"/>
    <cellStyle name="Warning Text 2 9" xfId="29223" xr:uid="{00000000-0005-0000-0000-000034740000}"/>
    <cellStyle name="Warning Text 20" xfId="29224" xr:uid="{00000000-0005-0000-0000-000035740000}"/>
    <cellStyle name="Warning Text 20 2" xfId="29225" xr:uid="{00000000-0005-0000-0000-000036740000}"/>
    <cellStyle name="Warning Text 20 3" xfId="29226" xr:uid="{00000000-0005-0000-0000-000037740000}"/>
    <cellStyle name="Warning Text 20 4" xfId="29227" xr:uid="{00000000-0005-0000-0000-000038740000}"/>
    <cellStyle name="Warning Text 20 5" xfId="29228" xr:uid="{00000000-0005-0000-0000-000039740000}"/>
    <cellStyle name="Warning Text 20 6" xfId="29229" xr:uid="{00000000-0005-0000-0000-00003A740000}"/>
    <cellStyle name="Warning Text 20 7" xfId="29230" xr:uid="{00000000-0005-0000-0000-00003B740000}"/>
    <cellStyle name="Warning Text 20 8" xfId="29231" xr:uid="{00000000-0005-0000-0000-00003C740000}"/>
    <cellStyle name="Warning Text 20 9" xfId="29232" xr:uid="{00000000-0005-0000-0000-00003D740000}"/>
    <cellStyle name="Warning Text 21" xfId="29233" xr:uid="{00000000-0005-0000-0000-00003E740000}"/>
    <cellStyle name="Warning Text 21 2" xfId="29234" xr:uid="{00000000-0005-0000-0000-00003F740000}"/>
    <cellStyle name="Warning Text 21 3" xfId="29235" xr:uid="{00000000-0005-0000-0000-000040740000}"/>
    <cellStyle name="Warning Text 21 4" xfId="29236" xr:uid="{00000000-0005-0000-0000-000041740000}"/>
    <cellStyle name="Warning Text 21 5" xfId="29237" xr:uid="{00000000-0005-0000-0000-000042740000}"/>
    <cellStyle name="Warning Text 21 6" xfId="29238" xr:uid="{00000000-0005-0000-0000-000043740000}"/>
    <cellStyle name="Warning Text 21 7" xfId="29239" xr:uid="{00000000-0005-0000-0000-000044740000}"/>
    <cellStyle name="Warning Text 21 8" xfId="29240" xr:uid="{00000000-0005-0000-0000-000045740000}"/>
    <cellStyle name="Warning Text 21 9" xfId="29241" xr:uid="{00000000-0005-0000-0000-000046740000}"/>
    <cellStyle name="Warning Text 22" xfId="29242" xr:uid="{00000000-0005-0000-0000-000047740000}"/>
    <cellStyle name="Warning Text 22 2" xfId="29243" xr:uid="{00000000-0005-0000-0000-000048740000}"/>
    <cellStyle name="Warning Text 22 3" xfId="29244" xr:uid="{00000000-0005-0000-0000-000049740000}"/>
    <cellStyle name="Warning Text 22 4" xfId="29245" xr:uid="{00000000-0005-0000-0000-00004A740000}"/>
    <cellStyle name="Warning Text 22 5" xfId="29246" xr:uid="{00000000-0005-0000-0000-00004B740000}"/>
    <cellStyle name="Warning Text 22 6" xfId="29247" xr:uid="{00000000-0005-0000-0000-00004C740000}"/>
    <cellStyle name="Warning Text 22 7" xfId="29248" xr:uid="{00000000-0005-0000-0000-00004D740000}"/>
    <cellStyle name="Warning Text 22 8" xfId="29249" xr:uid="{00000000-0005-0000-0000-00004E740000}"/>
    <cellStyle name="Warning Text 22 9" xfId="29250" xr:uid="{00000000-0005-0000-0000-00004F740000}"/>
    <cellStyle name="Warning Text 23" xfId="29251" xr:uid="{00000000-0005-0000-0000-000050740000}"/>
    <cellStyle name="Warning Text 23 10" xfId="29252" xr:uid="{00000000-0005-0000-0000-000051740000}"/>
    <cellStyle name="Warning Text 23 11" xfId="29253" xr:uid="{00000000-0005-0000-0000-000052740000}"/>
    <cellStyle name="Warning Text 23 12" xfId="29254" xr:uid="{00000000-0005-0000-0000-000053740000}"/>
    <cellStyle name="Warning Text 23 13" xfId="29255" xr:uid="{00000000-0005-0000-0000-000054740000}"/>
    <cellStyle name="Warning Text 23 14" xfId="29256" xr:uid="{00000000-0005-0000-0000-000055740000}"/>
    <cellStyle name="Warning Text 23 15" xfId="29257" xr:uid="{00000000-0005-0000-0000-000056740000}"/>
    <cellStyle name="Warning Text 23 2" xfId="29258" xr:uid="{00000000-0005-0000-0000-000057740000}"/>
    <cellStyle name="Warning Text 23 2 2" xfId="29259" xr:uid="{00000000-0005-0000-0000-000058740000}"/>
    <cellStyle name="Warning Text 23 2 3" xfId="29260" xr:uid="{00000000-0005-0000-0000-000059740000}"/>
    <cellStyle name="Warning Text 23 2 4" xfId="29261" xr:uid="{00000000-0005-0000-0000-00005A740000}"/>
    <cellStyle name="Warning Text 23 2 5" xfId="29262" xr:uid="{00000000-0005-0000-0000-00005B740000}"/>
    <cellStyle name="Warning Text 23 2 6" xfId="29263" xr:uid="{00000000-0005-0000-0000-00005C740000}"/>
    <cellStyle name="Warning Text 23 2 7" xfId="29264" xr:uid="{00000000-0005-0000-0000-00005D740000}"/>
    <cellStyle name="Warning Text 23 3" xfId="29265" xr:uid="{00000000-0005-0000-0000-00005E740000}"/>
    <cellStyle name="Warning Text 23 4" xfId="29266" xr:uid="{00000000-0005-0000-0000-00005F740000}"/>
    <cellStyle name="Warning Text 23 5" xfId="29267" xr:uid="{00000000-0005-0000-0000-000060740000}"/>
    <cellStyle name="Warning Text 23 6" xfId="29268" xr:uid="{00000000-0005-0000-0000-000061740000}"/>
    <cellStyle name="Warning Text 23 7" xfId="29269" xr:uid="{00000000-0005-0000-0000-000062740000}"/>
    <cellStyle name="Warning Text 23 8" xfId="29270" xr:uid="{00000000-0005-0000-0000-000063740000}"/>
    <cellStyle name="Warning Text 23 9" xfId="29271" xr:uid="{00000000-0005-0000-0000-000064740000}"/>
    <cellStyle name="Warning Text 24" xfId="29272" xr:uid="{00000000-0005-0000-0000-000065740000}"/>
    <cellStyle name="Warning Text 24 2" xfId="29273" xr:uid="{00000000-0005-0000-0000-000066740000}"/>
    <cellStyle name="Warning Text 24 3" xfId="29274" xr:uid="{00000000-0005-0000-0000-000067740000}"/>
    <cellStyle name="Warning Text 24 4" xfId="29275" xr:uid="{00000000-0005-0000-0000-000068740000}"/>
    <cellStyle name="Warning Text 24 5" xfId="29276" xr:uid="{00000000-0005-0000-0000-000069740000}"/>
    <cellStyle name="Warning Text 24 6" xfId="29277" xr:uid="{00000000-0005-0000-0000-00006A740000}"/>
    <cellStyle name="Warning Text 24 7" xfId="29278" xr:uid="{00000000-0005-0000-0000-00006B740000}"/>
    <cellStyle name="Warning Text 24 8" xfId="29279" xr:uid="{00000000-0005-0000-0000-00006C740000}"/>
    <cellStyle name="Warning Text 24 9" xfId="29280" xr:uid="{00000000-0005-0000-0000-00006D740000}"/>
    <cellStyle name="Warning Text 25" xfId="29281" xr:uid="{00000000-0005-0000-0000-00006E740000}"/>
    <cellStyle name="Warning Text 25 2" xfId="29282" xr:uid="{00000000-0005-0000-0000-00006F740000}"/>
    <cellStyle name="Warning Text 25 3" xfId="29283" xr:uid="{00000000-0005-0000-0000-000070740000}"/>
    <cellStyle name="Warning Text 25 4" xfId="29284" xr:uid="{00000000-0005-0000-0000-000071740000}"/>
    <cellStyle name="Warning Text 25 5" xfId="29285" xr:uid="{00000000-0005-0000-0000-000072740000}"/>
    <cellStyle name="Warning Text 25 6" xfId="29286" xr:uid="{00000000-0005-0000-0000-000073740000}"/>
    <cellStyle name="Warning Text 25 7" xfId="29287" xr:uid="{00000000-0005-0000-0000-000074740000}"/>
    <cellStyle name="Warning Text 25 8" xfId="29288" xr:uid="{00000000-0005-0000-0000-000075740000}"/>
    <cellStyle name="Warning Text 25 9" xfId="29289" xr:uid="{00000000-0005-0000-0000-000076740000}"/>
    <cellStyle name="Warning Text 26" xfId="29290" xr:uid="{00000000-0005-0000-0000-000077740000}"/>
    <cellStyle name="Warning Text 26 2" xfId="29291" xr:uid="{00000000-0005-0000-0000-000078740000}"/>
    <cellStyle name="Warning Text 26 3" xfId="29292" xr:uid="{00000000-0005-0000-0000-000079740000}"/>
    <cellStyle name="Warning Text 26 4" xfId="29293" xr:uid="{00000000-0005-0000-0000-00007A740000}"/>
    <cellStyle name="Warning Text 26 5" xfId="29294" xr:uid="{00000000-0005-0000-0000-00007B740000}"/>
    <cellStyle name="Warning Text 26 6" xfId="29295" xr:uid="{00000000-0005-0000-0000-00007C740000}"/>
    <cellStyle name="Warning Text 26 7" xfId="29296" xr:uid="{00000000-0005-0000-0000-00007D740000}"/>
    <cellStyle name="Warning Text 26 8" xfId="29297" xr:uid="{00000000-0005-0000-0000-00007E740000}"/>
    <cellStyle name="Warning Text 26 9" xfId="29298" xr:uid="{00000000-0005-0000-0000-00007F740000}"/>
    <cellStyle name="Warning Text 27" xfId="29299" xr:uid="{00000000-0005-0000-0000-000080740000}"/>
    <cellStyle name="Warning Text 27 2" xfId="29300" xr:uid="{00000000-0005-0000-0000-000081740000}"/>
    <cellStyle name="Warning Text 27 3" xfId="29301" xr:uid="{00000000-0005-0000-0000-000082740000}"/>
    <cellStyle name="Warning Text 27 4" xfId="29302" xr:uid="{00000000-0005-0000-0000-000083740000}"/>
    <cellStyle name="Warning Text 27 5" xfId="29303" xr:uid="{00000000-0005-0000-0000-000084740000}"/>
    <cellStyle name="Warning Text 27 6" xfId="29304" xr:uid="{00000000-0005-0000-0000-000085740000}"/>
    <cellStyle name="Warning Text 27 7" xfId="29305" xr:uid="{00000000-0005-0000-0000-000086740000}"/>
    <cellStyle name="Warning Text 27 8" xfId="29306" xr:uid="{00000000-0005-0000-0000-000087740000}"/>
    <cellStyle name="Warning Text 27 9" xfId="29307" xr:uid="{00000000-0005-0000-0000-000088740000}"/>
    <cellStyle name="Warning Text 28" xfId="29308" xr:uid="{00000000-0005-0000-0000-000089740000}"/>
    <cellStyle name="Warning Text 28 2" xfId="29309" xr:uid="{00000000-0005-0000-0000-00008A740000}"/>
    <cellStyle name="Warning Text 28 3" xfId="29310" xr:uid="{00000000-0005-0000-0000-00008B740000}"/>
    <cellStyle name="Warning Text 28 4" xfId="29311" xr:uid="{00000000-0005-0000-0000-00008C740000}"/>
    <cellStyle name="Warning Text 28 5" xfId="29312" xr:uid="{00000000-0005-0000-0000-00008D740000}"/>
    <cellStyle name="Warning Text 28 6" xfId="29313" xr:uid="{00000000-0005-0000-0000-00008E740000}"/>
    <cellStyle name="Warning Text 28 7" xfId="29314" xr:uid="{00000000-0005-0000-0000-00008F740000}"/>
    <cellStyle name="Warning Text 28 8" xfId="29315" xr:uid="{00000000-0005-0000-0000-000090740000}"/>
    <cellStyle name="Warning Text 28 9" xfId="29316" xr:uid="{00000000-0005-0000-0000-000091740000}"/>
    <cellStyle name="Warning Text 29" xfId="29317" xr:uid="{00000000-0005-0000-0000-000092740000}"/>
    <cellStyle name="Warning Text 29 2" xfId="29318" xr:uid="{00000000-0005-0000-0000-000093740000}"/>
    <cellStyle name="Warning Text 29 3" xfId="29319" xr:uid="{00000000-0005-0000-0000-000094740000}"/>
    <cellStyle name="Warning Text 29 4" xfId="29320" xr:uid="{00000000-0005-0000-0000-000095740000}"/>
    <cellStyle name="Warning Text 29 5" xfId="29321" xr:uid="{00000000-0005-0000-0000-000096740000}"/>
    <cellStyle name="Warning Text 29 6" xfId="29322" xr:uid="{00000000-0005-0000-0000-000097740000}"/>
    <cellStyle name="Warning Text 29 7" xfId="29323" xr:uid="{00000000-0005-0000-0000-000098740000}"/>
    <cellStyle name="Warning Text 29 8" xfId="29324" xr:uid="{00000000-0005-0000-0000-000099740000}"/>
    <cellStyle name="Warning Text 29 9" xfId="29325" xr:uid="{00000000-0005-0000-0000-00009A740000}"/>
    <cellStyle name="Warning Text 3" xfId="29326" xr:uid="{00000000-0005-0000-0000-00009B740000}"/>
    <cellStyle name="Warning Text 3 2" xfId="29327" xr:uid="{00000000-0005-0000-0000-00009C740000}"/>
    <cellStyle name="Warning Text 3 2 2" xfId="29328" xr:uid="{00000000-0005-0000-0000-00009D740000}"/>
    <cellStyle name="Warning Text 3 2 2 2" xfId="29329" xr:uid="{00000000-0005-0000-0000-00009E740000}"/>
    <cellStyle name="Warning Text 3 2 2 3" xfId="29330" xr:uid="{00000000-0005-0000-0000-00009F740000}"/>
    <cellStyle name="Warning Text 3 2 2 4" xfId="29331" xr:uid="{00000000-0005-0000-0000-0000A0740000}"/>
    <cellStyle name="Warning Text 3 2 2 5" xfId="29332" xr:uid="{00000000-0005-0000-0000-0000A1740000}"/>
    <cellStyle name="Warning Text 3 2 2 6" xfId="29333" xr:uid="{00000000-0005-0000-0000-0000A2740000}"/>
    <cellStyle name="Warning Text 3 2 2 7" xfId="29334" xr:uid="{00000000-0005-0000-0000-0000A3740000}"/>
    <cellStyle name="Warning Text 3 2 3" xfId="29335" xr:uid="{00000000-0005-0000-0000-0000A4740000}"/>
    <cellStyle name="Warning Text 3 2 4" xfId="29336" xr:uid="{00000000-0005-0000-0000-0000A5740000}"/>
    <cellStyle name="Warning Text 3 2 5" xfId="29337" xr:uid="{00000000-0005-0000-0000-0000A6740000}"/>
    <cellStyle name="Warning Text 3 2 6" xfId="29338" xr:uid="{00000000-0005-0000-0000-0000A7740000}"/>
    <cellStyle name="Warning Text 3 2 7" xfId="29339" xr:uid="{00000000-0005-0000-0000-0000A8740000}"/>
    <cellStyle name="Warning Text 3 3" xfId="29340" xr:uid="{00000000-0005-0000-0000-0000A9740000}"/>
    <cellStyle name="Warning Text 3 3 2" xfId="29341" xr:uid="{00000000-0005-0000-0000-0000AA740000}"/>
    <cellStyle name="Warning Text 3 3 2 2" xfId="29342" xr:uid="{00000000-0005-0000-0000-0000AB740000}"/>
    <cellStyle name="Warning Text 3 3 2 3" xfId="29343" xr:uid="{00000000-0005-0000-0000-0000AC740000}"/>
    <cellStyle name="Warning Text 3 3 2 4" xfId="29344" xr:uid="{00000000-0005-0000-0000-0000AD740000}"/>
    <cellStyle name="Warning Text 3 3 2 5" xfId="29345" xr:uid="{00000000-0005-0000-0000-0000AE740000}"/>
    <cellStyle name="Warning Text 3 3 2 6" xfId="29346" xr:uid="{00000000-0005-0000-0000-0000AF740000}"/>
    <cellStyle name="Warning Text 3 3 2 7" xfId="29347" xr:uid="{00000000-0005-0000-0000-0000B0740000}"/>
    <cellStyle name="Warning Text 3 3 3" xfId="29348" xr:uid="{00000000-0005-0000-0000-0000B1740000}"/>
    <cellStyle name="Warning Text 3 3 4" xfId="29349" xr:uid="{00000000-0005-0000-0000-0000B2740000}"/>
    <cellStyle name="Warning Text 3 3 5" xfId="29350" xr:uid="{00000000-0005-0000-0000-0000B3740000}"/>
    <cellStyle name="Warning Text 3 3 6" xfId="29351" xr:uid="{00000000-0005-0000-0000-0000B4740000}"/>
    <cellStyle name="Warning Text 3 3 7" xfId="29352" xr:uid="{00000000-0005-0000-0000-0000B5740000}"/>
    <cellStyle name="Warning Text 3 4" xfId="29353" xr:uid="{00000000-0005-0000-0000-0000B6740000}"/>
    <cellStyle name="Warning Text 3 4 2" xfId="29354" xr:uid="{00000000-0005-0000-0000-0000B7740000}"/>
    <cellStyle name="Warning Text 3 4 2 2" xfId="29355" xr:uid="{00000000-0005-0000-0000-0000B8740000}"/>
    <cellStyle name="Warning Text 3 4 2 3" xfId="29356" xr:uid="{00000000-0005-0000-0000-0000B9740000}"/>
    <cellStyle name="Warning Text 3 4 2 4" xfId="29357" xr:uid="{00000000-0005-0000-0000-0000BA740000}"/>
    <cellStyle name="Warning Text 3 4 2 5" xfId="29358" xr:uid="{00000000-0005-0000-0000-0000BB740000}"/>
    <cellStyle name="Warning Text 3 4 2 6" xfId="29359" xr:uid="{00000000-0005-0000-0000-0000BC740000}"/>
    <cellStyle name="Warning Text 3 4 2 7" xfId="29360" xr:uid="{00000000-0005-0000-0000-0000BD740000}"/>
    <cellStyle name="Warning Text 3 4 3" xfId="29361" xr:uid="{00000000-0005-0000-0000-0000BE740000}"/>
    <cellStyle name="Warning Text 3 4 4" xfId="29362" xr:uid="{00000000-0005-0000-0000-0000BF740000}"/>
    <cellStyle name="Warning Text 3 4 5" xfId="29363" xr:uid="{00000000-0005-0000-0000-0000C0740000}"/>
    <cellStyle name="Warning Text 3 4 6" xfId="29364" xr:uid="{00000000-0005-0000-0000-0000C1740000}"/>
    <cellStyle name="Warning Text 3 4 7" xfId="29365" xr:uid="{00000000-0005-0000-0000-0000C2740000}"/>
    <cellStyle name="Warning Text 3 5" xfId="29366" xr:uid="{00000000-0005-0000-0000-0000C3740000}"/>
    <cellStyle name="Warning Text 3 5 2" xfId="29367" xr:uid="{00000000-0005-0000-0000-0000C4740000}"/>
    <cellStyle name="Warning Text 3 5 2 2" xfId="29368" xr:uid="{00000000-0005-0000-0000-0000C5740000}"/>
    <cellStyle name="Warning Text 3 5 2 3" xfId="29369" xr:uid="{00000000-0005-0000-0000-0000C6740000}"/>
    <cellStyle name="Warning Text 3 5 2 4" xfId="29370" xr:uid="{00000000-0005-0000-0000-0000C7740000}"/>
    <cellStyle name="Warning Text 3 5 2 5" xfId="29371" xr:uid="{00000000-0005-0000-0000-0000C8740000}"/>
    <cellStyle name="Warning Text 3 5 2 6" xfId="29372" xr:uid="{00000000-0005-0000-0000-0000C9740000}"/>
    <cellStyle name="Warning Text 3 5 2 7" xfId="29373" xr:uid="{00000000-0005-0000-0000-0000CA740000}"/>
    <cellStyle name="Warning Text 3 5 3" xfId="29374" xr:uid="{00000000-0005-0000-0000-0000CB740000}"/>
    <cellStyle name="Warning Text 3 5 4" xfId="29375" xr:uid="{00000000-0005-0000-0000-0000CC740000}"/>
    <cellStyle name="Warning Text 3 5 5" xfId="29376" xr:uid="{00000000-0005-0000-0000-0000CD740000}"/>
    <cellStyle name="Warning Text 3 5 6" xfId="29377" xr:uid="{00000000-0005-0000-0000-0000CE740000}"/>
    <cellStyle name="Warning Text 3 5 7" xfId="29378" xr:uid="{00000000-0005-0000-0000-0000CF740000}"/>
    <cellStyle name="Warning Text 3 6" xfId="29379" xr:uid="{00000000-0005-0000-0000-0000D0740000}"/>
    <cellStyle name="Warning Text 3 6 2" xfId="29380" xr:uid="{00000000-0005-0000-0000-0000D1740000}"/>
    <cellStyle name="Warning Text 3 6 2 2" xfId="29381" xr:uid="{00000000-0005-0000-0000-0000D2740000}"/>
    <cellStyle name="Warning Text 3 6 2 3" xfId="29382" xr:uid="{00000000-0005-0000-0000-0000D3740000}"/>
    <cellStyle name="Warning Text 3 6 2 4" xfId="29383" xr:uid="{00000000-0005-0000-0000-0000D4740000}"/>
    <cellStyle name="Warning Text 3 6 2 5" xfId="29384" xr:uid="{00000000-0005-0000-0000-0000D5740000}"/>
    <cellStyle name="Warning Text 3 6 2 6" xfId="29385" xr:uid="{00000000-0005-0000-0000-0000D6740000}"/>
    <cellStyle name="Warning Text 3 6 2 7" xfId="29386" xr:uid="{00000000-0005-0000-0000-0000D7740000}"/>
    <cellStyle name="Warning Text 3 6 3" xfId="29387" xr:uid="{00000000-0005-0000-0000-0000D8740000}"/>
    <cellStyle name="Warning Text 3 6 4" xfId="29388" xr:uid="{00000000-0005-0000-0000-0000D9740000}"/>
    <cellStyle name="Warning Text 3 6 5" xfId="29389" xr:uid="{00000000-0005-0000-0000-0000DA740000}"/>
    <cellStyle name="Warning Text 3 6 6" xfId="29390" xr:uid="{00000000-0005-0000-0000-0000DB740000}"/>
    <cellStyle name="Warning Text 3 6 7" xfId="29391" xr:uid="{00000000-0005-0000-0000-0000DC740000}"/>
    <cellStyle name="Warning Text 3 7" xfId="29392" xr:uid="{00000000-0005-0000-0000-0000DD740000}"/>
    <cellStyle name="Warning Text 3 7 2" xfId="29393" xr:uid="{00000000-0005-0000-0000-0000DE740000}"/>
    <cellStyle name="Warning Text 3 7 2 2" xfId="29394" xr:uid="{00000000-0005-0000-0000-0000DF740000}"/>
    <cellStyle name="Warning Text 3 7 2 3" xfId="29395" xr:uid="{00000000-0005-0000-0000-0000E0740000}"/>
    <cellStyle name="Warning Text 3 7 2 4" xfId="29396" xr:uid="{00000000-0005-0000-0000-0000E1740000}"/>
    <cellStyle name="Warning Text 3 7 2 5" xfId="29397" xr:uid="{00000000-0005-0000-0000-0000E2740000}"/>
    <cellStyle name="Warning Text 3 7 2 6" xfId="29398" xr:uid="{00000000-0005-0000-0000-0000E3740000}"/>
    <cellStyle name="Warning Text 3 7 2 7" xfId="29399" xr:uid="{00000000-0005-0000-0000-0000E4740000}"/>
    <cellStyle name="Warning Text 3 7 3" xfId="29400" xr:uid="{00000000-0005-0000-0000-0000E5740000}"/>
    <cellStyle name="Warning Text 3 7 4" xfId="29401" xr:uid="{00000000-0005-0000-0000-0000E6740000}"/>
    <cellStyle name="Warning Text 3 7 5" xfId="29402" xr:uid="{00000000-0005-0000-0000-0000E7740000}"/>
    <cellStyle name="Warning Text 3 7 6" xfId="29403" xr:uid="{00000000-0005-0000-0000-0000E8740000}"/>
    <cellStyle name="Warning Text 3 7 7" xfId="29404" xr:uid="{00000000-0005-0000-0000-0000E9740000}"/>
    <cellStyle name="Warning Text 3 8" xfId="29405" xr:uid="{00000000-0005-0000-0000-0000EA740000}"/>
    <cellStyle name="Warning Text 3 8 2" xfId="29406" xr:uid="{00000000-0005-0000-0000-0000EB740000}"/>
    <cellStyle name="Warning Text 3 8 2 2" xfId="29407" xr:uid="{00000000-0005-0000-0000-0000EC740000}"/>
    <cellStyle name="Warning Text 3 8 2 3" xfId="29408" xr:uid="{00000000-0005-0000-0000-0000ED740000}"/>
    <cellStyle name="Warning Text 3 8 2 4" xfId="29409" xr:uid="{00000000-0005-0000-0000-0000EE740000}"/>
    <cellStyle name="Warning Text 3 8 2 5" xfId="29410" xr:uid="{00000000-0005-0000-0000-0000EF740000}"/>
    <cellStyle name="Warning Text 3 8 2 6" xfId="29411" xr:uid="{00000000-0005-0000-0000-0000F0740000}"/>
    <cellStyle name="Warning Text 3 8 2 7" xfId="29412" xr:uid="{00000000-0005-0000-0000-0000F1740000}"/>
    <cellStyle name="Warning Text 3 8 3" xfId="29413" xr:uid="{00000000-0005-0000-0000-0000F2740000}"/>
    <cellStyle name="Warning Text 3 8 4" xfId="29414" xr:uid="{00000000-0005-0000-0000-0000F3740000}"/>
    <cellStyle name="Warning Text 3 8 5" xfId="29415" xr:uid="{00000000-0005-0000-0000-0000F4740000}"/>
    <cellStyle name="Warning Text 3 8 6" xfId="29416" xr:uid="{00000000-0005-0000-0000-0000F5740000}"/>
    <cellStyle name="Warning Text 3 8 7" xfId="29417" xr:uid="{00000000-0005-0000-0000-0000F6740000}"/>
    <cellStyle name="Warning Text 3 9" xfId="29418" xr:uid="{00000000-0005-0000-0000-0000F7740000}"/>
    <cellStyle name="Warning Text 30" xfId="29419" xr:uid="{00000000-0005-0000-0000-0000F8740000}"/>
    <cellStyle name="Warning Text 30 2" xfId="29420" xr:uid="{00000000-0005-0000-0000-0000F9740000}"/>
    <cellStyle name="Warning Text 30 3" xfId="29421" xr:uid="{00000000-0005-0000-0000-0000FA740000}"/>
    <cellStyle name="Warning Text 30 4" xfId="29422" xr:uid="{00000000-0005-0000-0000-0000FB740000}"/>
    <cellStyle name="Warning Text 30 5" xfId="29423" xr:uid="{00000000-0005-0000-0000-0000FC740000}"/>
    <cellStyle name="Warning Text 30 6" xfId="29424" xr:uid="{00000000-0005-0000-0000-0000FD740000}"/>
    <cellStyle name="Warning Text 30 7" xfId="29425" xr:uid="{00000000-0005-0000-0000-0000FE740000}"/>
    <cellStyle name="Warning Text 30 8" xfId="29426" xr:uid="{00000000-0005-0000-0000-0000FF740000}"/>
    <cellStyle name="Warning Text 30 9" xfId="29427" xr:uid="{00000000-0005-0000-0000-000000750000}"/>
    <cellStyle name="Warning Text 31" xfId="29428" xr:uid="{00000000-0005-0000-0000-000001750000}"/>
    <cellStyle name="Warning Text 31 2" xfId="29429" xr:uid="{00000000-0005-0000-0000-000002750000}"/>
    <cellStyle name="Warning Text 31 3" xfId="29430" xr:uid="{00000000-0005-0000-0000-000003750000}"/>
    <cellStyle name="Warning Text 31 4" xfId="29431" xr:uid="{00000000-0005-0000-0000-000004750000}"/>
    <cellStyle name="Warning Text 31 5" xfId="29432" xr:uid="{00000000-0005-0000-0000-000005750000}"/>
    <cellStyle name="Warning Text 31 6" xfId="29433" xr:uid="{00000000-0005-0000-0000-000006750000}"/>
    <cellStyle name="Warning Text 31 7" xfId="29434" xr:uid="{00000000-0005-0000-0000-000007750000}"/>
    <cellStyle name="Warning Text 31 8" xfId="29435" xr:uid="{00000000-0005-0000-0000-000008750000}"/>
    <cellStyle name="Warning Text 31 9" xfId="29436" xr:uid="{00000000-0005-0000-0000-000009750000}"/>
    <cellStyle name="Warning Text 32" xfId="29437" xr:uid="{00000000-0005-0000-0000-00000A750000}"/>
    <cellStyle name="Warning Text 32 2" xfId="29438" xr:uid="{00000000-0005-0000-0000-00000B750000}"/>
    <cellStyle name="Warning Text 32 3" xfId="29439" xr:uid="{00000000-0005-0000-0000-00000C750000}"/>
    <cellStyle name="Warning Text 32 4" xfId="29440" xr:uid="{00000000-0005-0000-0000-00000D750000}"/>
    <cellStyle name="Warning Text 32 5" xfId="29441" xr:uid="{00000000-0005-0000-0000-00000E750000}"/>
    <cellStyle name="Warning Text 32 6" xfId="29442" xr:uid="{00000000-0005-0000-0000-00000F750000}"/>
    <cellStyle name="Warning Text 32 7" xfId="29443" xr:uid="{00000000-0005-0000-0000-000010750000}"/>
    <cellStyle name="Warning Text 32 8" xfId="29444" xr:uid="{00000000-0005-0000-0000-000011750000}"/>
    <cellStyle name="Warning Text 32 9" xfId="29445" xr:uid="{00000000-0005-0000-0000-000012750000}"/>
    <cellStyle name="Warning Text 33" xfId="29446" xr:uid="{00000000-0005-0000-0000-000013750000}"/>
    <cellStyle name="Warning Text 33 2" xfId="29447" xr:uid="{00000000-0005-0000-0000-000014750000}"/>
    <cellStyle name="Warning Text 33 3" xfId="29448" xr:uid="{00000000-0005-0000-0000-000015750000}"/>
    <cellStyle name="Warning Text 33 4" xfId="29449" xr:uid="{00000000-0005-0000-0000-000016750000}"/>
    <cellStyle name="Warning Text 33 5" xfId="29450" xr:uid="{00000000-0005-0000-0000-000017750000}"/>
    <cellStyle name="Warning Text 33 6" xfId="29451" xr:uid="{00000000-0005-0000-0000-000018750000}"/>
    <cellStyle name="Warning Text 33 7" xfId="29452" xr:uid="{00000000-0005-0000-0000-000019750000}"/>
    <cellStyle name="Warning Text 33 8" xfId="29453" xr:uid="{00000000-0005-0000-0000-00001A750000}"/>
    <cellStyle name="Warning Text 33 9" xfId="29454" xr:uid="{00000000-0005-0000-0000-00001B750000}"/>
    <cellStyle name="Warning Text 34" xfId="29455" xr:uid="{00000000-0005-0000-0000-00001C750000}"/>
    <cellStyle name="Warning Text 34 2" xfId="29456" xr:uid="{00000000-0005-0000-0000-00001D750000}"/>
    <cellStyle name="Warning Text 34 3" xfId="29457" xr:uid="{00000000-0005-0000-0000-00001E750000}"/>
    <cellStyle name="Warning Text 34 4" xfId="29458" xr:uid="{00000000-0005-0000-0000-00001F750000}"/>
    <cellStyle name="Warning Text 34 5" xfId="29459" xr:uid="{00000000-0005-0000-0000-000020750000}"/>
    <cellStyle name="Warning Text 34 6" xfId="29460" xr:uid="{00000000-0005-0000-0000-000021750000}"/>
    <cellStyle name="Warning Text 34 7" xfId="29461" xr:uid="{00000000-0005-0000-0000-000022750000}"/>
    <cellStyle name="Warning Text 34 8" xfId="29462" xr:uid="{00000000-0005-0000-0000-000023750000}"/>
    <cellStyle name="Warning Text 34 9" xfId="29463" xr:uid="{00000000-0005-0000-0000-000024750000}"/>
    <cellStyle name="Warning Text 35" xfId="29464" xr:uid="{00000000-0005-0000-0000-000025750000}"/>
    <cellStyle name="Warning Text 35 2" xfId="29465" xr:uid="{00000000-0005-0000-0000-000026750000}"/>
    <cellStyle name="Warning Text 35 3" xfId="29466" xr:uid="{00000000-0005-0000-0000-000027750000}"/>
    <cellStyle name="Warning Text 35 4" xfId="29467" xr:uid="{00000000-0005-0000-0000-000028750000}"/>
    <cellStyle name="Warning Text 35 5" xfId="29468" xr:uid="{00000000-0005-0000-0000-000029750000}"/>
    <cellStyle name="Warning Text 35 6" xfId="29469" xr:uid="{00000000-0005-0000-0000-00002A750000}"/>
    <cellStyle name="Warning Text 35 7" xfId="29470" xr:uid="{00000000-0005-0000-0000-00002B750000}"/>
    <cellStyle name="Warning Text 35 8" xfId="29471" xr:uid="{00000000-0005-0000-0000-00002C750000}"/>
    <cellStyle name="Warning Text 35 9" xfId="29472" xr:uid="{00000000-0005-0000-0000-00002D750000}"/>
    <cellStyle name="Warning Text 36" xfId="29473" xr:uid="{00000000-0005-0000-0000-00002E750000}"/>
    <cellStyle name="Warning Text 36 2" xfId="29474" xr:uid="{00000000-0005-0000-0000-00002F750000}"/>
    <cellStyle name="Warning Text 36 3" xfId="29475" xr:uid="{00000000-0005-0000-0000-000030750000}"/>
    <cellStyle name="Warning Text 36 4" xfId="29476" xr:uid="{00000000-0005-0000-0000-000031750000}"/>
    <cellStyle name="Warning Text 36 5" xfId="29477" xr:uid="{00000000-0005-0000-0000-000032750000}"/>
    <cellStyle name="Warning Text 36 6" xfId="29478" xr:uid="{00000000-0005-0000-0000-000033750000}"/>
    <cellStyle name="Warning Text 36 7" xfId="29479" xr:uid="{00000000-0005-0000-0000-000034750000}"/>
    <cellStyle name="Warning Text 36 8" xfId="29480" xr:uid="{00000000-0005-0000-0000-000035750000}"/>
    <cellStyle name="Warning Text 36 9" xfId="29481" xr:uid="{00000000-0005-0000-0000-000036750000}"/>
    <cellStyle name="Warning Text 37" xfId="29482" xr:uid="{00000000-0005-0000-0000-000037750000}"/>
    <cellStyle name="Warning Text 37 2" xfId="29483" xr:uid="{00000000-0005-0000-0000-000038750000}"/>
    <cellStyle name="Warning Text 37 3" xfId="29484" xr:uid="{00000000-0005-0000-0000-000039750000}"/>
    <cellStyle name="Warning Text 37 4" xfId="29485" xr:uid="{00000000-0005-0000-0000-00003A750000}"/>
    <cellStyle name="Warning Text 37 5" xfId="29486" xr:uid="{00000000-0005-0000-0000-00003B750000}"/>
    <cellStyle name="Warning Text 37 6" xfId="29487" xr:uid="{00000000-0005-0000-0000-00003C750000}"/>
    <cellStyle name="Warning Text 37 7" xfId="29488" xr:uid="{00000000-0005-0000-0000-00003D750000}"/>
    <cellStyle name="Warning Text 37 8" xfId="29489" xr:uid="{00000000-0005-0000-0000-00003E750000}"/>
    <cellStyle name="Warning Text 37 9" xfId="29490" xr:uid="{00000000-0005-0000-0000-00003F750000}"/>
    <cellStyle name="Warning Text 38" xfId="29491" xr:uid="{00000000-0005-0000-0000-000040750000}"/>
    <cellStyle name="Warning Text 38 2" xfId="29492" xr:uid="{00000000-0005-0000-0000-000041750000}"/>
    <cellStyle name="Warning Text 38 3" xfId="29493" xr:uid="{00000000-0005-0000-0000-000042750000}"/>
    <cellStyle name="Warning Text 38 4" xfId="29494" xr:uid="{00000000-0005-0000-0000-000043750000}"/>
    <cellStyle name="Warning Text 38 5" xfId="29495" xr:uid="{00000000-0005-0000-0000-000044750000}"/>
    <cellStyle name="Warning Text 38 6" xfId="29496" xr:uid="{00000000-0005-0000-0000-000045750000}"/>
    <cellStyle name="Warning Text 38 7" xfId="29497" xr:uid="{00000000-0005-0000-0000-000046750000}"/>
    <cellStyle name="Warning Text 38 8" xfId="29498" xr:uid="{00000000-0005-0000-0000-000047750000}"/>
    <cellStyle name="Warning Text 38 9" xfId="29499" xr:uid="{00000000-0005-0000-0000-000048750000}"/>
    <cellStyle name="Warning Text 39" xfId="29500" xr:uid="{00000000-0005-0000-0000-000049750000}"/>
    <cellStyle name="Warning Text 39 2" xfId="29501" xr:uid="{00000000-0005-0000-0000-00004A750000}"/>
    <cellStyle name="Warning Text 39 3" xfId="29502" xr:uid="{00000000-0005-0000-0000-00004B750000}"/>
    <cellStyle name="Warning Text 39 4" xfId="29503" xr:uid="{00000000-0005-0000-0000-00004C750000}"/>
    <cellStyle name="Warning Text 39 5" xfId="29504" xr:uid="{00000000-0005-0000-0000-00004D750000}"/>
    <cellStyle name="Warning Text 39 6" xfId="29505" xr:uid="{00000000-0005-0000-0000-00004E750000}"/>
    <cellStyle name="Warning Text 39 7" xfId="29506" xr:uid="{00000000-0005-0000-0000-00004F750000}"/>
    <cellStyle name="Warning Text 39 8" xfId="29507" xr:uid="{00000000-0005-0000-0000-000050750000}"/>
    <cellStyle name="Warning Text 39 9" xfId="29508" xr:uid="{00000000-0005-0000-0000-000051750000}"/>
    <cellStyle name="Warning Text 4" xfId="29509" xr:uid="{00000000-0005-0000-0000-000052750000}"/>
    <cellStyle name="Warning Text 4 2" xfId="29510" xr:uid="{00000000-0005-0000-0000-000053750000}"/>
    <cellStyle name="Warning Text 4 2 2" xfId="29511" xr:uid="{00000000-0005-0000-0000-000054750000}"/>
    <cellStyle name="Warning Text 4 2 2 2" xfId="29512" xr:uid="{00000000-0005-0000-0000-000055750000}"/>
    <cellStyle name="Warning Text 4 2 2 3" xfId="29513" xr:uid="{00000000-0005-0000-0000-000056750000}"/>
    <cellStyle name="Warning Text 4 2 2 4" xfId="29514" xr:uid="{00000000-0005-0000-0000-000057750000}"/>
    <cellStyle name="Warning Text 4 2 2 5" xfId="29515" xr:uid="{00000000-0005-0000-0000-000058750000}"/>
    <cellStyle name="Warning Text 4 2 2 6" xfId="29516" xr:uid="{00000000-0005-0000-0000-000059750000}"/>
    <cellStyle name="Warning Text 4 2 2 7" xfId="29517" xr:uid="{00000000-0005-0000-0000-00005A750000}"/>
    <cellStyle name="Warning Text 4 2 3" xfId="29518" xr:uid="{00000000-0005-0000-0000-00005B750000}"/>
    <cellStyle name="Warning Text 4 2 4" xfId="29519" xr:uid="{00000000-0005-0000-0000-00005C750000}"/>
    <cellStyle name="Warning Text 4 2 5" xfId="29520" xr:uid="{00000000-0005-0000-0000-00005D750000}"/>
    <cellStyle name="Warning Text 4 2 6" xfId="29521" xr:uid="{00000000-0005-0000-0000-00005E750000}"/>
    <cellStyle name="Warning Text 4 2 7" xfId="29522" xr:uid="{00000000-0005-0000-0000-00005F750000}"/>
    <cellStyle name="Warning Text 4 3" xfId="29523" xr:uid="{00000000-0005-0000-0000-000060750000}"/>
    <cellStyle name="Warning Text 4 3 2" xfId="29524" xr:uid="{00000000-0005-0000-0000-000061750000}"/>
    <cellStyle name="Warning Text 4 3 2 2" xfId="29525" xr:uid="{00000000-0005-0000-0000-000062750000}"/>
    <cellStyle name="Warning Text 4 3 2 3" xfId="29526" xr:uid="{00000000-0005-0000-0000-000063750000}"/>
    <cellStyle name="Warning Text 4 3 2 4" xfId="29527" xr:uid="{00000000-0005-0000-0000-000064750000}"/>
    <cellStyle name="Warning Text 4 3 2 5" xfId="29528" xr:uid="{00000000-0005-0000-0000-000065750000}"/>
    <cellStyle name="Warning Text 4 3 2 6" xfId="29529" xr:uid="{00000000-0005-0000-0000-000066750000}"/>
    <cellStyle name="Warning Text 4 3 2 7" xfId="29530" xr:uid="{00000000-0005-0000-0000-000067750000}"/>
    <cellStyle name="Warning Text 4 3 3" xfId="29531" xr:uid="{00000000-0005-0000-0000-000068750000}"/>
    <cellStyle name="Warning Text 4 3 4" xfId="29532" xr:uid="{00000000-0005-0000-0000-000069750000}"/>
    <cellStyle name="Warning Text 4 3 5" xfId="29533" xr:uid="{00000000-0005-0000-0000-00006A750000}"/>
    <cellStyle name="Warning Text 4 3 6" xfId="29534" xr:uid="{00000000-0005-0000-0000-00006B750000}"/>
    <cellStyle name="Warning Text 4 3 7" xfId="29535" xr:uid="{00000000-0005-0000-0000-00006C750000}"/>
    <cellStyle name="Warning Text 4 4" xfId="29536" xr:uid="{00000000-0005-0000-0000-00006D750000}"/>
    <cellStyle name="Warning Text 4 4 2" xfId="29537" xr:uid="{00000000-0005-0000-0000-00006E750000}"/>
    <cellStyle name="Warning Text 4 4 2 2" xfId="29538" xr:uid="{00000000-0005-0000-0000-00006F750000}"/>
    <cellStyle name="Warning Text 4 4 2 3" xfId="29539" xr:uid="{00000000-0005-0000-0000-000070750000}"/>
    <cellStyle name="Warning Text 4 4 2 4" xfId="29540" xr:uid="{00000000-0005-0000-0000-000071750000}"/>
    <cellStyle name="Warning Text 4 4 2 5" xfId="29541" xr:uid="{00000000-0005-0000-0000-000072750000}"/>
    <cellStyle name="Warning Text 4 4 2 6" xfId="29542" xr:uid="{00000000-0005-0000-0000-000073750000}"/>
    <cellStyle name="Warning Text 4 4 2 7" xfId="29543" xr:uid="{00000000-0005-0000-0000-000074750000}"/>
    <cellStyle name="Warning Text 4 4 3" xfId="29544" xr:uid="{00000000-0005-0000-0000-000075750000}"/>
    <cellStyle name="Warning Text 4 4 4" xfId="29545" xr:uid="{00000000-0005-0000-0000-000076750000}"/>
    <cellStyle name="Warning Text 4 4 5" xfId="29546" xr:uid="{00000000-0005-0000-0000-000077750000}"/>
    <cellStyle name="Warning Text 4 4 6" xfId="29547" xr:uid="{00000000-0005-0000-0000-000078750000}"/>
    <cellStyle name="Warning Text 4 4 7" xfId="29548" xr:uid="{00000000-0005-0000-0000-000079750000}"/>
    <cellStyle name="Warning Text 4 5" xfId="29549" xr:uid="{00000000-0005-0000-0000-00007A750000}"/>
    <cellStyle name="Warning Text 4 5 2" xfId="29550" xr:uid="{00000000-0005-0000-0000-00007B750000}"/>
    <cellStyle name="Warning Text 4 5 2 2" xfId="29551" xr:uid="{00000000-0005-0000-0000-00007C750000}"/>
    <cellStyle name="Warning Text 4 5 2 3" xfId="29552" xr:uid="{00000000-0005-0000-0000-00007D750000}"/>
    <cellStyle name="Warning Text 4 5 2 4" xfId="29553" xr:uid="{00000000-0005-0000-0000-00007E750000}"/>
    <cellStyle name="Warning Text 4 5 2 5" xfId="29554" xr:uid="{00000000-0005-0000-0000-00007F750000}"/>
    <cellStyle name="Warning Text 4 5 2 6" xfId="29555" xr:uid="{00000000-0005-0000-0000-000080750000}"/>
    <cellStyle name="Warning Text 4 5 2 7" xfId="29556" xr:uid="{00000000-0005-0000-0000-000081750000}"/>
    <cellStyle name="Warning Text 4 5 3" xfId="29557" xr:uid="{00000000-0005-0000-0000-000082750000}"/>
    <cellStyle name="Warning Text 4 5 4" xfId="29558" xr:uid="{00000000-0005-0000-0000-000083750000}"/>
    <cellStyle name="Warning Text 4 5 5" xfId="29559" xr:uid="{00000000-0005-0000-0000-000084750000}"/>
    <cellStyle name="Warning Text 4 5 6" xfId="29560" xr:uid="{00000000-0005-0000-0000-000085750000}"/>
    <cellStyle name="Warning Text 4 5 7" xfId="29561" xr:uid="{00000000-0005-0000-0000-000086750000}"/>
    <cellStyle name="Warning Text 4 6" xfId="29562" xr:uid="{00000000-0005-0000-0000-000087750000}"/>
    <cellStyle name="Warning Text 4 6 2" xfId="29563" xr:uid="{00000000-0005-0000-0000-000088750000}"/>
    <cellStyle name="Warning Text 4 6 2 2" xfId="29564" xr:uid="{00000000-0005-0000-0000-000089750000}"/>
    <cellStyle name="Warning Text 4 6 2 3" xfId="29565" xr:uid="{00000000-0005-0000-0000-00008A750000}"/>
    <cellStyle name="Warning Text 4 6 2 4" xfId="29566" xr:uid="{00000000-0005-0000-0000-00008B750000}"/>
    <cellStyle name="Warning Text 4 6 2 5" xfId="29567" xr:uid="{00000000-0005-0000-0000-00008C750000}"/>
    <cellStyle name="Warning Text 4 6 2 6" xfId="29568" xr:uid="{00000000-0005-0000-0000-00008D750000}"/>
    <cellStyle name="Warning Text 4 6 2 7" xfId="29569" xr:uid="{00000000-0005-0000-0000-00008E750000}"/>
    <cellStyle name="Warning Text 4 6 3" xfId="29570" xr:uid="{00000000-0005-0000-0000-00008F750000}"/>
    <cellStyle name="Warning Text 4 6 4" xfId="29571" xr:uid="{00000000-0005-0000-0000-000090750000}"/>
    <cellStyle name="Warning Text 4 6 5" xfId="29572" xr:uid="{00000000-0005-0000-0000-000091750000}"/>
    <cellStyle name="Warning Text 4 6 6" xfId="29573" xr:uid="{00000000-0005-0000-0000-000092750000}"/>
    <cellStyle name="Warning Text 4 6 7" xfId="29574" xr:uid="{00000000-0005-0000-0000-000093750000}"/>
    <cellStyle name="Warning Text 4 7" xfId="29575" xr:uid="{00000000-0005-0000-0000-000094750000}"/>
    <cellStyle name="Warning Text 4 7 2" xfId="29576" xr:uid="{00000000-0005-0000-0000-000095750000}"/>
    <cellStyle name="Warning Text 4 7 2 2" xfId="29577" xr:uid="{00000000-0005-0000-0000-000096750000}"/>
    <cellStyle name="Warning Text 4 7 2 3" xfId="29578" xr:uid="{00000000-0005-0000-0000-000097750000}"/>
    <cellStyle name="Warning Text 4 7 2 4" xfId="29579" xr:uid="{00000000-0005-0000-0000-000098750000}"/>
    <cellStyle name="Warning Text 4 7 2 5" xfId="29580" xr:uid="{00000000-0005-0000-0000-000099750000}"/>
    <cellStyle name="Warning Text 4 7 2 6" xfId="29581" xr:uid="{00000000-0005-0000-0000-00009A750000}"/>
    <cellStyle name="Warning Text 4 7 2 7" xfId="29582" xr:uid="{00000000-0005-0000-0000-00009B750000}"/>
    <cellStyle name="Warning Text 4 7 3" xfId="29583" xr:uid="{00000000-0005-0000-0000-00009C750000}"/>
    <cellStyle name="Warning Text 4 7 4" xfId="29584" xr:uid="{00000000-0005-0000-0000-00009D750000}"/>
    <cellStyle name="Warning Text 4 7 5" xfId="29585" xr:uid="{00000000-0005-0000-0000-00009E750000}"/>
    <cellStyle name="Warning Text 4 7 6" xfId="29586" xr:uid="{00000000-0005-0000-0000-00009F750000}"/>
    <cellStyle name="Warning Text 4 7 7" xfId="29587" xr:uid="{00000000-0005-0000-0000-0000A0750000}"/>
    <cellStyle name="Warning Text 4 8" xfId="29588" xr:uid="{00000000-0005-0000-0000-0000A1750000}"/>
    <cellStyle name="Warning Text 4 8 2" xfId="29589" xr:uid="{00000000-0005-0000-0000-0000A2750000}"/>
    <cellStyle name="Warning Text 4 8 2 2" xfId="29590" xr:uid="{00000000-0005-0000-0000-0000A3750000}"/>
    <cellStyle name="Warning Text 4 8 2 3" xfId="29591" xr:uid="{00000000-0005-0000-0000-0000A4750000}"/>
    <cellStyle name="Warning Text 4 8 2 4" xfId="29592" xr:uid="{00000000-0005-0000-0000-0000A5750000}"/>
    <cellStyle name="Warning Text 4 8 2 5" xfId="29593" xr:uid="{00000000-0005-0000-0000-0000A6750000}"/>
    <cellStyle name="Warning Text 4 8 2 6" xfId="29594" xr:uid="{00000000-0005-0000-0000-0000A7750000}"/>
    <cellStyle name="Warning Text 4 8 2 7" xfId="29595" xr:uid="{00000000-0005-0000-0000-0000A8750000}"/>
    <cellStyle name="Warning Text 4 8 3" xfId="29596" xr:uid="{00000000-0005-0000-0000-0000A9750000}"/>
    <cellStyle name="Warning Text 4 8 4" xfId="29597" xr:uid="{00000000-0005-0000-0000-0000AA750000}"/>
    <cellStyle name="Warning Text 4 8 5" xfId="29598" xr:uid="{00000000-0005-0000-0000-0000AB750000}"/>
    <cellStyle name="Warning Text 4 8 6" xfId="29599" xr:uid="{00000000-0005-0000-0000-0000AC750000}"/>
    <cellStyle name="Warning Text 4 8 7" xfId="29600" xr:uid="{00000000-0005-0000-0000-0000AD750000}"/>
    <cellStyle name="Warning Text 4 9" xfId="29601" xr:uid="{00000000-0005-0000-0000-0000AE750000}"/>
    <cellStyle name="Warning Text 40" xfId="29602" xr:uid="{00000000-0005-0000-0000-0000AF750000}"/>
    <cellStyle name="Warning Text 40 2" xfId="29603" xr:uid="{00000000-0005-0000-0000-0000B0750000}"/>
    <cellStyle name="Warning Text 40 3" xfId="29604" xr:uid="{00000000-0005-0000-0000-0000B1750000}"/>
    <cellStyle name="Warning Text 40 4" xfId="29605" xr:uid="{00000000-0005-0000-0000-0000B2750000}"/>
    <cellStyle name="Warning Text 40 5" xfId="29606" xr:uid="{00000000-0005-0000-0000-0000B3750000}"/>
    <cellStyle name="Warning Text 40 6" xfId="29607" xr:uid="{00000000-0005-0000-0000-0000B4750000}"/>
    <cellStyle name="Warning Text 40 7" xfId="29608" xr:uid="{00000000-0005-0000-0000-0000B5750000}"/>
    <cellStyle name="Warning Text 40 8" xfId="29609" xr:uid="{00000000-0005-0000-0000-0000B6750000}"/>
    <cellStyle name="Warning Text 40 9" xfId="29610" xr:uid="{00000000-0005-0000-0000-0000B7750000}"/>
    <cellStyle name="Warning Text 41" xfId="29611" xr:uid="{00000000-0005-0000-0000-0000B8750000}"/>
    <cellStyle name="Warning Text 41 2" xfId="29612" xr:uid="{00000000-0005-0000-0000-0000B9750000}"/>
    <cellStyle name="Warning Text 41 3" xfId="29613" xr:uid="{00000000-0005-0000-0000-0000BA750000}"/>
    <cellStyle name="Warning Text 41 4" xfId="29614" xr:uid="{00000000-0005-0000-0000-0000BB750000}"/>
    <cellStyle name="Warning Text 41 5" xfId="29615" xr:uid="{00000000-0005-0000-0000-0000BC750000}"/>
    <cellStyle name="Warning Text 41 6" xfId="29616" xr:uid="{00000000-0005-0000-0000-0000BD750000}"/>
    <cellStyle name="Warning Text 41 7" xfId="29617" xr:uid="{00000000-0005-0000-0000-0000BE750000}"/>
    <cellStyle name="Warning Text 41 8" xfId="29618" xr:uid="{00000000-0005-0000-0000-0000BF750000}"/>
    <cellStyle name="Warning Text 41 9" xfId="29619" xr:uid="{00000000-0005-0000-0000-0000C0750000}"/>
    <cellStyle name="Warning Text 42" xfId="29620" xr:uid="{00000000-0005-0000-0000-0000C1750000}"/>
    <cellStyle name="Warning Text 42 2" xfId="29621" xr:uid="{00000000-0005-0000-0000-0000C2750000}"/>
    <cellStyle name="Warning Text 42 3" xfId="29622" xr:uid="{00000000-0005-0000-0000-0000C3750000}"/>
    <cellStyle name="Warning Text 42 4" xfId="29623" xr:uid="{00000000-0005-0000-0000-0000C4750000}"/>
    <cellStyle name="Warning Text 42 5" xfId="29624" xr:uid="{00000000-0005-0000-0000-0000C5750000}"/>
    <cellStyle name="Warning Text 42 6" xfId="29625" xr:uid="{00000000-0005-0000-0000-0000C6750000}"/>
    <cellStyle name="Warning Text 42 7" xfId="29626" xr:uid="{00000000-0005-0000-0000-0000C7750000}"/>
    <cellStyle name="Warning Text 42 8" xfId="29627" xr:uid="{00000000-0005-0000-0000-0000C8750000}"/>
    <cellStyle name="Warning Text 42 9" xfId="29628" xr:uid="{00000000-0005-0000-0000-0000C9750000}"/>
    <cellStyle name="Warning Text 43" xfId="29629" xr:uid="{00000000-0005-0000-0000-0000CA750000}"/>
    <cellStyle name="Warning Text 43 2" xfId="29630" xr:uid="{00000000-0005-0000-0000-0000CB750000}"/>
    <cellStyle name="Warning Text 43 3" xfId="29631" xr:uid="{00000000-0005-0000-0000-0000CC750000}"/>
    <cellStyle name="Warning Text 43 4" xfId="29632" xr:uid="{00000000-0005-0000-0000-0000CD750000}"/>
    <cellStyle name="Warning Text 43 5" xfId="29633" xr:uid="{00000000-0005-0000-0000-0000CE750000}"/>
    <cellStyle name="Warning Text 43 6" xfId="29634" xr:uid="{00000000-0005-0000-0000-0000CF750000}"/>
    <cellStyle name="Warning Text 43 7" xfId="29635" xr:uid="{00000000-0005-0000-0000-0000D0750000}"/>
    <cellStyle name="Warning Text 43 8" xfId="29636" xr:uid="{00000000-0005-0000-0000-0000D1750000}"/>
    <cellStyle name="Warning Text 43 9" xfId="29637" xr:uid="{00000000-0005-0000-0000-0000D2750000}"/>
    <cellStyle name="Warning Text 44" xfId="29638" xr:uid="{00000000-0005-0000-0000-0000D3750000}"/>
    <cellStyle name="Warning Text 44 2" xfId="29639" xr:uid="{00000000-0005-0000-0000-0000D4750000}"/>
    <cellStyle name="Warning Text 44 3" xfId="29640" xr:uid="{00000000-0005-0000-0000-0000D5750000}"/>
    <cellStyle name="Warning Text 44 4" xfId="29641" xr:uid="{00000000-0005-0000-0000-0000D6750000}"/>
    <cellStyle name="Warning Text 44 5" xfId="29642" xr:uid="{00000000-0005-0000-0000-0000D7750000}"/>
    <cellStyle name="Warning Text 44 6" xfId="29643" xr:uid="{00000000-0005-0000-0000-0000D8750000}"/>
    <cellStyle name="Warning Text 44 7" xfId="29644" xr:uid="{00000000-0005-0000-0000-0000D9750000}"/>
    <cellStyle name="Warning Text 44 8" xfId="29645" xr:uid="{00000000-0005-0000-0000-0000DA750000}"/>
    <cellStyle name="Warning Text 44 9" xfId="29646" xr:uid="{00000000-0005-0000-0000-0000DB750000}"/>
    <cellStyle name="Warning Text 45" xfId="29647" xr:uid="{00000000-0005-0000-0000-0000DC750000}"/>
    <cellStyle name="Warning Text 45 2" xfId="29648" xr:uid="{00000000-0005-0000-0000-0000DD750000}"/>
    <cellStyle name="Warning Text 45 3" xfId="29649" xr:uid="{00000000-0005-0000-0000-0000DE750000}"/>
    <cellStyle name="Warning Text 45 4" xfId="29650" xr:uid="{00000000-0005-0000-0000-0000DF750000}"/>
    <cellStyle name="Warning Text 45 5" xfId="29651" xr:uid="{00000000-0005-0000-0000-0000E0750000}"/>
    <cellStyle name="Warning Text 45 6" xfId="29652" xr:uid="{00000000-0005-0000-0000-0000E1750000}"/>
    <cellStyle name="Warning Text 45 7" xfId="29653" xr:uid="{00000000-0005-0000-0000-0000E2750000}"/>
    <cellStyle name="Warning Text 45 8" xfId="29654" xr:uid="{00000000-0005-0000-0000-0000E3750000}"/>
    <cellStyle name="Warning Text 45 9" xfId="29655" xr:uid="{00000000-0005-0000-0000-0000E4750000}"/>
    <cellStyle name="Warning Text 46" xfId="29656" xr:uid="{00000000-0005-0000-0000-0000E5750000}"/>
    <cellStyle name="Warning Text 46 2" xfId="29657" xr:uid="{00000000-0005-0000-0000-0000E6750000}"/>
    <cellStyle name="Warning Text 46 3" xfId="29658" xr:uid="{00000000-0005-0000-0000-0000E7750000}"/>
    <cellStyle name="Warning Text 46 4" xfId="29659" xr:uid="{00000000-0005-0000-0000-0000E8750000}"/>
    <cellStyle name="Warning Text 46 5" xfId="29660" xr:uid="{00000000-0005-0000-0000-0000E9750000}"/>
    <cellStyle name="Warning Text 46 6" xfId="29661" xr:uid="{00000000-0005-0000-0000-0000EA750000}"/>
    <cellStyle name="Warning Text 46 7" xfId="29662" xr:uid="{00000000-0005-0000-0000-0000EB750000}"/>
    <cellStyle name="Warning Text 46 8" xfId="29663" xr:uid="{00000000-0005-0000-0000-0000EC750000}"/>
    <cellStyle name="Warning Text 46 9" xfId="29664" xr:uid="{00000000-0005-0000-0000-0000ED750000}"/>
    <cellStyle name="Warning Text 47" xfId="29665" xr:uid="{00000000-0005-0000-0000-0000EE750000}"/>
    <cellStyle name="Warning Text 47 2" xfId="29666" xr:uid="{00000000-0005-0000-0000-0000EF750000}"/>
    <cellStyle name="Warning Text 47 3" xfId="29667" xr:uid="{00000000-0005-0000-0000-0000F0750000}"/>
    <cellStyle name="Warning Text 47 4" xfId="29668" xr:uid="{00000000-0005-0000-0000-0000F1750000}"/>
    <cellStyle name="Warning Text 47 5" xfId="29669" xr:uid="{00000000-0005-0000-0000-0000F2750000}"/>
    <cellStyle name="Warning Text 47 6" xfId="29670" xr:uid="{00000000-0005-0000-0000-0000F3750000}"/>
    <cellStyle name="Warning Text 47 7" xfId="29671" xr:uid="{00000000-0005-0000-0000-0000F4750000}"/>
    <cellStyle name="Warning Text 47 8" xfId="29672" xr:uid="{00000000-0005-0000-0000-0000F5750000}"/>
    <cellStyle name="Warning Text 47 9" xfId="29673" xr:uid="{00000000-0005-0000-0000-0000F6750000}"/>
    <cellStyle name="Warning Text 48" xfId="29674" xr:uid="{00000000-0005-0000-0000-0000F7750000}"/>
    <cellStyle name="Warning Text 48 2" xfId="29675" xr:uid="{00000000-0005-0000-0000-0000F8750000}"/>
    <cellStyle name="Warning Text 48 3" xfId="29676" xr:uid="{00000000-0005-0000-0000-0000F9750000}"/>
    <cellStyle name="Warning Text 48 4" xfId="29677" xr:uid="{00000000-0005-0000-0000-0000FA750000}"/>
    <cellStyle name="Warning Text 48 5" xfId="29678" xr:uid="{00000000-0005-0000-0000-0000FB750000}"/>
    <cellStyle name="Warning Text 48 6" xfId="29679" xr:uid="{00000000-0005-0000-0000-0000FC750000}"/>
    <cellStyle name="Warning Text 48 7" xfId="29680" xr:uid="{00000000-0005-0000-0000-0000FD750000}"/>
    <cellStyle name="Warning Text 48 8" xfId="29681" xr:uid="{00000000-0005-0000-0000-0000FE750000}"/>
    <cellStyle name="Warning Text 48 9" xfId="29682" xr:uid="{00000000-0005-0000-0000-0000FF750000}"/>
    <cellStyle name="Warning Text 49" xfId="29683" xr:uid="{00000000-0005-0000-0000-000000760000}"/>
    <cellStyle name="Warning Text 49 2" xfId="29684" xr:uid="{00000000-0005-0000-0000-000001760000}"/>
    <cellStyle name="Warning Text 49 3" xfId="29685" xr:uid="{00000000-0005-0000-0000-000002760000}"/>
    <cellStyle name="Warning Text 49 4" xfId="29686" xr:uid="{00000000-0005-0000-0000-000003760000}"/>
    <cellStyle name="Warning Text 49 5" xfId="29687" xr:uid="{00000000-0005-0000-0000-000004760000}"/>
    <cellStyle name="Warning Text 49 6" xfId="29688" xr:uid="{00000000-0005-0000-0000-000005760000}"/>
    <cellStyle name="Warning Text 49 7" xfId="29689" xr:uid="{00000000-0005-0000-0000-000006760000}"/>
    <cellStyle name="Warning Text 49 8" xfId="29690" xr:uid="{00000000-0005-0000-0000-000007760000}"/>
    <cellStyle name="Warning Text 49 9" xfId="29691" xr:uid="{00000000-0005-0000-0000-000008760000}"/>
    <cellStyle name="Warning Text 5" xfId="29692" xr:uid="{00000000-0005-0000-0000-000009760000}"/>
    <cellStyle name="Warning Text 5 2" xfId="29693" xr:uid="{00000000-0005-0000-0000-00000A760000}"/>
    <cellStyle name="Warning Text 5 2 2" xfId="29694" xr:uid="{00000000-0005-0000-0000-00000B760000}"/>
    <cellStyle name="Warning Text 5 2 2 2" xfId="29695" xr:uid="{00000000-0005-0000-0000-00000C760000}"/>
    <cellStyle name="Warning Text 5 2 2 3" xfId="29696" xr:uid="{00000000-0005-0000-0000-00000D760000}"/>
    <cellStyle name="Warning Text 5 2 2 4" xfId="29697" xr:uid="{00000000-0005-0000-0000-00000E760000}"/>
    <cellStyle name="Warning Text 5 2 2 5" xfId="29698" xr:uid="{00000000-0005-0000-0000-00000F760000}"/>
    <cellStyle name="Warning Text 5 2 2 6" xfId="29699" xr:uid="{00000000-0005-0000-0000-000010760000}"/>
    <cellStyle name="Warning Text 5 2 2 7" xfId="29700" xr:uid="{00000000-0005-0000-0000-000011760000}"/>
    <cellStyle name="Warning Text 5 2 3" xfId="29701" xr:uid="{00000000-0005-0000-0000-000012760000}"/>
    <cellStyle name="Warning Text 5 2 4" xfId="29702" xr:uid="{00000000-0005-0000-0000-000013760000}"/>
    <cellStyle name="Warning Text 5 2 5" xfId="29703" xr:uid="{00000000-0005-0000-0000-000014760000}"/>
    <cellStyle name="Warning Text 5 2 6" xfId="29704" xr:uid="{00000000-0005-0000-0000-000015760000}"/>
    <cellStyle name="Warning Text 5 2 7" xfId="29705" xr:uid="{00000000-0005-0000-0000-000016760000}"/>
    <cellStyle name="Warning Text 5 3" xfId="29706" xr:uid="{00000000-0005-0000-0000-000017760000}"/>
    <cellStyle name="Warning Text 5 3 2" xfId="29707" xr:uid="{00000000-0005-0000-0000-000018760000}"/>
    <cellStyle name="Warning Text 5 3 2 2" xfId="29708" xr:uid="{00000000-0005-0000-0000-000019760000}"/>
    <cellStyle name="Warning Text 5 3 2 3" xfId="29709" xr:uid="{00000000-0005-0000-0000-00001A760000}"/>
    <cellStyle name="Warning Text 5 3 2 4" xfId="29710" xr:uid="{00000000-0005-0000-0000-00001B760000}"/>
    <cellStyle name="Warning Text 5 3 2 5" xfId="29711" xr:uid="{00000000-0005-0000-0000-00001C760000}"/>
    <cellStyle name="Warning Text 5 3 2 6" xfId="29712" xr:uid="{00000000-0005-0000-0000-00001D760000}"/>
    <cellStyle name="Warning Text 5 3 2 7" xfId="29713" xr:uid="{00000000-0005-0000-0000-00001E760000}"/>
    <cellStyle name="Warning Text 5 3 3" xfId="29714" xr:uid="{00000000-0005-0000-0000-00001F760000}"/>
    <cellStyle name="Warning Text 5 3 4" xfId="29715" xr:uid="{00000000-0005-0000-0000-000020760000}"/>
    <cellStyle name="Warning Text 5 3 5" xfId="29716" xr:uid="{00000000-0005-0000-0000-000021760000}"/>
    <cellStyle name="Warning Text 5 3 6" xfId="29717" xr:uid="{00000000-0005-0000-0000-000022760000}"/>
    <cellStyle name="Warning Text 5 3 7" xfId="29718" xr:uid="{00000000-0005-0000-0000-000023760000}"/>
    <cellStyle name="Warning Text 5 4" xfId="29719" xr:uid="{00000000-0005-0000-0000-000024760000}"/>
    <cellStyle name="Warning Text 5 4 2" xfId="29720" xr:uid="{00000000-0005-0000-0000-000025760000}"/>
    <cellStyle name="Warning Text 5 4 2 2" xfId="29721" xr:uid="{00000000-0005-0000-0000-000026760000}"/>
    <cellStyle name="Warning Text 5 4 2 3" xfId="29722" xr:uid="{00000000-0005-0000-0000-000027760000}"/>
    <cellStyle name="Warning Text 5 4 2 4" xfId="29723" xr:uid="{00000000-0005-0000-0000-000028760000}"/>
    <cellStyle name="Warning Text 5 4 2 5" xfId="29724" xr:uid="{00000000-0005-0000-0000-000029760000}"/>
    <cellStyle name="Warning Text 5 4 2 6" xfId="29725" xr:uid="{00000000-0005-0000-0000-00002A760000}"/>
    <cellStyle name="Warning Text 5 4 2 7" xfId="29726" xr:uid="{00000000-0005-0000-0000-00002B760000}"/>
    <cellStyle name="Warning Text 5 4 3" xfId="29727" xr:uid="{00000000-0005-0000-0000-00002C760000}"/>
    <cellStyle name="Warning Text 5 4 4" xfId="29728" xr:uid="{00000000-0005-0000-0000-00002D760000}"/>
    <cellStyle name="Warning Text 5 4 5" xfId="29729" xr:uid="{00000000-0005-0000-0000-00002E760000}"/>
    <cellStyle name="Warning Text 5 4 6" xfId="29730" xr:uid="{00000000-0005-0000-0000-00002F760000}"/>
    <cellStyle name="Warning Text 5 4 7" xfId="29731" xr:uid="{00000000-0005-0000-0000-000030760000}"/>
    <cellStyle name="Warning Text 5 5" xfId="29732" xr:uid="{00000000-0005-0000-0000-000031760000}"/>
    <cellStyle name="Warning Text 5 5 2" xfId="29733" xr:uid="{00000000-0005-0000-0000-000032760000}"/>
    <cellStyle name="Warning Text 5 5 2 2" xfId="29734" xr:uid="{00000000-0005-0000-0000-000033760000}"/>
    <cellStyle name="Warning Text 5 5 2 3" xfId="29735" xr:uid="{00000000-0005-0000-0000-000034760000}"/>
    <cellStyle name="Warning Text 5 5 2 4" xfId="29736" xr:uid="{00000000-0005-0000-0000-000035760000}"/>
    <cellStyle name="Warning Text 5 5 2 5" xfId="29737" xr:uid="{00000000-0005-0000-0000-000036760000}"/>
    <cellStyle name="Warning Text 5 5 2 6" xfId="29738" xr:uid="{00000000-0005-0000-0000-000037760000}"/>
    <cellStyle name="Warning Text 5 5 2 7" xfId="29739" xr:uid="{00000000-0005-0000-0000-000038760000}"/>
    <cellStyle name="Warning Text 5 5 3" xfId="29740" xr:uid="{00000000-0005-0000-0000-000039760000}"/>
    <cellStyle name="Warning Text 5 5 4" xfId="29741" xr:uid="{00000000-0005-0000-0000-00003A760000}"/>
    <cellStyle name="Warning Text 5 5 5" xfId="29742" xr:uid="{00000000-0005-0000-0000-00003B760000}"/>
    <cellStyle name="Warning Text 5 5 6" xfId="29743" xr:uid="{00000000-0005-0000-0000-00003C760000}"/>
    <cellStyle name="Warning Text 5 5 7" xfId="29744" xr:uid="{00000000-0005-0000-0000-00003D760000}"/>
    <cellStyle name="Warning Text 5 6" xfId="29745" xr:uid="{00000000-0005-0000-0000-00003E760000}"/>
    <cellStyle name="Warning Text 5 6 2" xfId="29746" xr:uid="{00000000-0005-0000-0000-00003F760000}"/>
    <cellStyle name="Warning Text 5 6 2 2" xfId="29747" xr:uid="{00000000-0005-0000-0000-000040760000}"/>
    <cellStyle name="Warning Text 5 6 2 3" xfId="29748" xr:uid="{00000000-0005-0000-0000-000041760000}"/>
    <cellStyle name="Warning Text 5 6 2 4" xfId="29749" xr:uid="{00000000-0005-0000-0000-000042760000}"/>
    <cellStyle name="Warning Text 5 6 2 5" xfId="29750" xr:uid="{00000000-0005-0000-0000-000043760000}"/>
    <cellStyle name="Warning Text 5 6 2 6" xfId="29751" xr:uid="{00000000-0005-0000-0000-000044760000}"/>
    <cellStyle name="Warning Text 5 6 2 7" xfId="29752" xr:uid="{00000000-0005-0000-0000-000045760000}"/>
    <cellStyle name="Warning Text 5 6 3" xfId="29753" xr:uid="{00000000-0005-0000-0000-000046760000}"/>
    <cellStyle name="Warning Text 5 6 4" xfId="29754" xr:uid="{00000000-0005-0000-0000-000047760000}"/>
    <cellStyle name="Warning Text 5 6 5" xfId="29755" xr:uid="{00000000-0005-0000-0000-000048760000}"/>
    <cellStyle name="Warning Text 5 6 6" xfId="29756" xr:uid="{00000000-0005-0000-0000-000049760000}"/>
    <cellStyle name="Warning Text 5 6 7" xfId="29757" xr:uid="{00000000-0005-0000-0000-00004A760000}"/>
    <cellStyle name="Warning Text 5 7" xfId="29758" xr:uid="{00000000-0005-0000-0000-00004B760000}"/>
    <cellStyle name="Warning Text 5 7 2" xfId="29759" xr:uid="{00000000-0005-0000-0000-00004C760000}"/>
    <cellStyle name="Warning Text 5 7 2 2" xfId="29760" xr:uid="{00000000-0005-0000-0000-00004D760000}"/>
    <cellStyle name="Warning Text 5 7 2 3" xfId="29761" xr:uid="{00000000-0005-0000-0000-00004E760000}"/>
    <cellStyle name="Warning Text 5 7 2 4" xfId="29762" xr:uid="{00000000-0005-0000-0000-00004F760000}"/>
    <cellStyle name="Warning Text 5 7 2 5" xfId="29763" xr:uid="{00000000-0005-0000-0000-000050760000}"/>
    <cellStyle name="Warning Text 5 7 2 6" xfId="29764" xr:uid="{00000000-0005-0000-0000-000051760000}"/>
    <cellStyle name="Warning Text 5 7 2 7" xfId="29765" xr:uid="{00000000-0005-0000-0000-000052760000}"/>
    <cellStyle name="Warning Text 5 7 3" xfId="29766" xr:uid="{00000000-0005-0000-0000-000053760000}"/>
    <cellStyle name="Warning Text 5 7 4" xfId="29767" xr:uid="{00000000-0005-0000-0000-000054760000}"/>
    <cellStyle name="Warning Text 5 7 5" xfId="29768" xr:uid="{00000000-0005-0000-0000-000055760000}"/>
    <cellStyle name="Warning Text 5 7 6" xfId="29769" xr:uid="{00000000-0005-0000-0000-000056760000}"/>
    <cellStyle name="Warning Text 5 7 7" xfId="29770" xr:uid="{00000000-0005-0000-0000-000057760000}"/>
    <cellStyle name="Warning Text 5 8" xfId="29771" xr:uid="{00000000-0005-0000-0000-000058760000}"/>
    <cellStyle name="Warning Text 5 9" xfId="29772" xr:uid="{00000000-0005-0000-0000-000059760000}"/>
    <cellStyle name="Warning Text 50" xfId="29773" xr:uid="{00000000-0005-0000-0000-00005A760000}"/>
    <cellStyle name="Warning Text 50 2" xfId="29774" xr:uid="{00000000-0005-0000-0000-00005B760000}"/>
    <cellStyle name="Warning Text 50 3" xfId="29775" xr:uid="{00000000-0005-0000-0000-00005C760000}"/>
    <cellStyle name="Warning Text 50 4" xfId="29776" xr:uid="{00000000-0005-0000-0000-00005D760000}"/>
    <cellStyle name="Warning Text 50 5" xfId="29777" xr:uid="{00000000-0005-0000-0000-00005E760000}"/>
    <cellStyle name="Warning Text 50 6" xfId="29778" xr:uid="{00000000-0005-0000-0000-00005F760000}"/>
    <cellStyle name="Warning Text 50 7" xfId="29779" xr:uid="{00000000-0005-0000-0000-000060760000}"/>
    <cellStyle name="Warning Text 50 8" xfId="29780" xr:uid="{00000000-0005-0000-0000-000061760000}"/>
    <cellStyle name="Warning Text 50 9" xfId="29781" xr:uid="{00000000-0005-0000-0000-000062760000}"/>
    <cellStyle name="Warning Text 51" xfId="29782" xr:uid="{00000000-0005-0000-0000-000063760000}"/>
    <cellStyle name="Warning Text 51 2" xfId="29783" xr:uid="{00000000-0005-0000-0000-000064760000}"/>
    <cellStyle name="Warning Text 51 3" xfId="29784" xr:uid="{00000000-0005-0000-0000-000065760000}"/>
    <cellStyle name="Warning Text 51 4" xfId="29785" xr:uid="{00000000-0005-0000-0000-000066760000}"/>
    <cellStyle name="Warning Text 51 5" xfId="29786" xr:uid="{00000000-0005-0000-0000-000067760000}"/>
    <cellStyle name="Warning Text 51 6" xfId="29787" xr:uid="{00000000-0005-0000-0000-000068760000}"/>
    <cellStyle name="Warning Text 51 7" xfId="29788" xr:uid="{00000000-0005-0000-0000-000069760000}"/>
    <cellStyle name="Warning Text 51 8" xfId="29789" xr:uid="{00000000-0005-0000-0000-00006A760000}"/>
    <cellStyle name="Warning Text 51 9" xfId="29790" xr:uid="{00000000-0005-0000-0000-00006B760000}"/>
    <cellStyle name="Warning Text 52" xfId="29791" xr:uid="{00000000-0005-0000-0000-00006C760000}"/>
    <cellStyle name="Warning Text 52 2" xfId="29792" xr:uid="{00000000-0005-0000-0000-00006D760000}"/>
    <cellStyle name="Warning Text 52 3" xfId="29793" xr:uid="{00000000-0005-0000-0000-00006E760000}"/>
    <cellStyle name="Warning Text 52 4" xfId="29794" xr:uid="{00000000-0005-0000-0000-00006F760000}"/>
    <cellStyle name="Warning Text 52 5" xfId="29795" xr:uid="{00000000-0005-0000-0000-000070760000}"/>
    <cellStyle name="Warning Text 52 6" xfId="29796" xr:uid="{00000000-0005-0000-0000-000071760000}"/>
    <cellStyle name="Warning Text 52 7" xfId="29797" xr:uid="{00000000-0005-0000-0000-000072760000}"/>
    <cellStyle name="Warning Text 52 8" xfId="29798" xr:uid="{00000000-0005-0000-0000-000073760000}"/>
    <cellStyle name="Warning Text 52 9" xfId="29799" xr:uid="{00000000-0005-0000-0000-000074760000}"/>
    <cellStyle name="Warning Text 53" xfId="29800" xr:uid="{00000000-0005-0000-0000-000075760000}"/>
    <cellStyle name="Warning Text 53 2" xfId="29801" xr:uid="{00000000-0005-0000-0000-000076760000}"/>
    <cellStyle name="Warning Text 53 3" xfId="29802" xr:uid="{00000000-0005-0000-0000-000077760000}"/>
    <cellStyle name="Warning Text 53 4" xfId="29803" xr:uid="{00000000-0005-0000-0000-000078760000}"/>
    <cellStyle name="Warning Text 53 5" xfId="29804" xr:uid="{00000000-0005-0000-0000-000079760000}"/>
    <cellStyle name="Warning Text 53 6" xfId="29805" xr:uid="{00000000-0005-0000-0000-00007A760000}"/>
    <cellStyle name="Warning Text 53 7" xfId="29806" xr:uid="{00000000-0005-0000-0000-00007B760000}"/>
    <cellStyle name="Warning Text 53 8" xfId="29807" xr:uid="{00000000-0005-0000-0000-00007C760000}"/>
    <cellStyle name="Warning Text 53 9" xfId="29808" xr:uid="{00000000-0005-0000-0000-00007D760000}"/>
    <cellStyle name="Warning Text 54" xfId="29809" xr:uid="{00000000-0005-0000-0000-00007E760000}"/>
    <cellStyle name="Warning Text 54 2" xfId="29810" xr:uid="{00000000-0005-0000-0000-00007F760000}"/>
    <cellStyle name="Warning Text 54 3" xfId="29811" xr:uid="{00000000-0005-0000-0000-000080760000}"/>
    <cellStyle name="Warning Text 54 4" xfId="29812" xr:uid="{00000000-0005-0000-0000-000081760000}"/>
    <cellStyle name="Warning Text 54 5" xfId="29813" xr:uid="{00000000-0005-0000-0000-000082760000}"/>
    <cellStyle name="Warning Text 54 6" xfId="29814" xr:uid="{00000000-0005-0000-0000-000083760000}"/>
    <cellStyle name="Warning Text 54 7" xfId="29815" xr:uid="{00000000-0005-0000-0000-000084760000}"/>
    <cellStyle name="Warning Text 54 8" xfId="29816" xr:uid="{00000000-0005-0000-0000-000085760000}"/>
    <cellStyle name="Warning Text 54 9" xfId="29817" xr:uid="{00000000-0005-0000-0000-000086760000}"/>
    <cellStyle name="Warning Text 55" xfId="29818" xr:uid="{00000000-0005-0000-0000-000087760000}"/>
    <cellStyle name="Warning Text 55 2" xfId="29819" xr:uid="{00000000-0005-0000-0000-000088760000}"/>
    <cellStyle name="Warning Text 55 3" xfId="29820" xr:uid="{00000000-0005-0000-0000-000089760000}"/>
    <cellStyle name="Warning Text 55 4" xfId="29821" xr:uid="{00000000-0005-0000-0000-00008A760000}"/>
    <cellStyle name="Warning Text 55 5" xfId="29822" xr:uid="{00000000-0005-0000-0000-00008B760000}"/>
    <cellStyle name="Warning Text 55 6" xfId="29823" xr:uid="{00000000-0005-0000-0000-00008C760000}"/>
    <cellStyle name="Warning Text 55 7" xfId="29824" xr:uid="{00000000-0005-0000-0000-00008D760000}"/>
    <cellStyle name="Warning Text 55 8" xfId="29825" xr:uid="{00000000-0005-0000-0000-00008E760000}"/>
    <cellStyle name="Warning Text 55 9" xfId="29826" xr:uid="{00000000-0005-0000-0000-00008F760000}"/>
    <cellStyle name="Warning Text 56" xfId="29827" xr:uid="{00000000-0005-0000-0000-000090760000}"/>
    <cellStyle name="Warning Text 56 2" xfId="29828" xr:uid="{00000000-0005-0000-0000-000091760000}"/>
    <cellStyle name="Warning Text 56 3" xfId="29829" xr:uid="{00000000-0005-0000-0000-000092760000}"/>
    <cellStyle name="Warning Text 56 4" xfId="29830" xr:uid="{00000000-0005-0000-0000-000093760000}"/>
    <cellStyle name="Warning Text 56 5" xfId="29831" xr:uid="{00000000-0005-0000-0000-000094760000}"/>
    <cellStyle name="Warning Text 56 6" xfId="29832" xr:uid="{00000000-0005-0000-0000-000095760000}"/>
    <cellStyle name="Warning Text 56 7" xfId="29833" xr:uid="{00000000-0005-0000-0000-000096760000}"/>
    <cellStyle name="Warning Text 56 8" xfId="29834" xr:uid="{00000000-0005-0000-0000-000097760000}"/>
    <cellStyle name="Warning Text 56 9" xfId="29835" xr:uid="{00000000-0005-0000-0000-000098760000}"/>
    <cellStyle name="Warning Text 57" xfId="29836" xr:uid="{00000000-0005-0000-0000-000099760000}"/>
    <cellStyle name="Warning Text 57 2" xfId="29837" xr:uid="{00000000-0005-0000-0000-00009A760000}"/>
    <cellStyle name="Warning Text 57 3" xfId="29838" xr:uid="{00000000-0005-0000-0000-00009B760000}"/>
    <cellStyle name="Warning Text 57 4" xfId="29839" xr:uid="{00000000-0005-0000-0000-00009C760000}"/>
    <cellStyle name="Warning Text 57 5" xfId="29840" xr:uid="{00000000-0005-0000-0000-00009D760000}"/>
    <cellStyle name="Warning Text 57 6" xfId="29841" xr:uid="{00000000-0005-0000-0000-00009E760000}"/>
    <cellStyle name="Warning Text 57 7" xfId="29842" xr:uid="{00000000-0005-0000-0000-00009F760000}"/>
    <cellStyle name="Warning Text 57 8" xfId="29843" xr:uid="{00000000-0005-0000-0000-0000A0760000}"/>
    <cellStyle name="Warning Text 57 9" xfId="29844" xr:uid="{00000000-0005-0000-0000-0000A1760000}"/>
    <cellStyle name="Warning Text 58" xfId="29845" xr:uid="{00000000-0005-0000-0000-0000A2760000}"/>
    <cellStyle name="Warning Text 58 2" xfId="29846" xr:uid="{00000000-0005-0000-0000-0000A3760000}"/>
    <cellStyle name="Warning Text 58 3" xfId="29847" xr:uid="{00000000-0005-0000-0000-0000A4760000}"/>
    <cellStyle name="Warning Text 58 4" xfId="29848" xr:uid="{00000000-0005-0000-0000-0000A5760000}"/>
    <cellStyle name="Warning Text 58 5" xfId="29849" xr:uid="{00000000-0005-0000-0000-0000A6760000}"/>
    <cellStyle name="Warning Text 58 6" xfId="29850" xr:uid="{00000000-0005-0000-0000-0000A7760000}"/>
    <cellStyle name="Warning Text 58 7" xfId="29851" xr:uid="{00000000-0005-0000-0000-0000A8760000}"/>
    <cellStyle name="Warning Text 58 8" xfId="29852" xr:uid="{00000000-0005-0000-0000-0000A9760000}"/>
    <cellStyle name="Warning Text 58 9" xfId="29853" xr:uid="{00000000-0005-0000-0000-0000AA760000}"/>
    <cellStyle name="Warning Text 59" xfId="29854" xr:uid="{00000000-0005-0000-0000-0000AB760000}"/>
    <cellStyle name="Warning Text 59 2" xfId="29855" xr:uid="{00000000-0005-0000-0000-0000AC760000}"/>
    <cellStyle name="Warning Text 59 3" xfId="29856" xr:uid="{00000000-0005-0000-0000-0000AD760000}"/>
    <cellStyle name="Warning Text 59 4" xfId="29857" xr:uid="{00000000-0005-0000-0000-0000AE760000}"/>
    <cellStyle name="Warning Text 59 5" xfId="29858" xr:uid="{00000000-0005-0000-0000-0000AF760000}"/>
    <cellStyle name="Warning Text 59 6" xfId="29859" xr:uid="{00000000-0005-0000-0000-0000B0760000}"/>
    <cellStyle name="Warning Text 59 7" xfId="29860" xr:uid="{00000000-0005-0000-0000-0000B1760000}"/>
    <cellStyle name="Warning Text 59 8" xfId="29861" xr:uid="{00000000-0005-0000-0000-0000B2760000}"/>
    <cellStyle name="Warning Text 59 9" xfId="29862" xr:uid="{00000000-0005-0000-0000-0000B3760000}"/>
    <cellStyle name="Warning Text 6" xfId="29863" xr:uid="{00000000-0005-0000-0000-0000B4760000}"/>
    <cellStyle name="Warning Text 6 2" xfId="29864" xr:uid="{00000000-0005-0000-0000-0000B5760000}"/>
    <cellStyle name="Warning Text 6 2 2" xfId="29865" xr:uid="{00000000-0005-0000-0000-0000B6760000}"/>
    <cellStyle name="Warning Text 6 2 2 2" xfId="29866" xr:uid="{00000000-0005-0000-0000-0000B7760000}"/>
    <cellStyle name="Warning Text 6 2 2 3" xfId="29867" xr:uid="{00000000-0005-0000-0000-0000B8760000}"/>
    <cellStyle name="Warning Text 6 2 2 4" xfId="29868" xr:uid="{00000000-0005-0000-0000-0000B9760000}"/>
    <cellStyle name="Warning Text 6 2 2 5" xfId="29869" xr:uid="{00000000-0005-0000-0000-0000BA760000}"/>
    <cellStyle name="Warning Text 6 2 2 6" xfId="29870" xr:uid="{00000000-0005-0000-0000-0000BB760000}"/>
    <cellStyle name="Warning Text 6 2 2 7" xfId="29871" xr:uid="{00000000-0005-0000-0000-0000BC760000}"/>
    <cellStyle name="Warning Text 6 2 3" xfId="29872" xr:uid="{00000000-0005-0000-0000-0000BD760000}"/>
    <cellStyle name="Warning Text 6 2 4" xfId="29873" xr:uid="{00000000-0005-0000-0000-0000BE760000}"/>
    <cellStyle name="Warning Text 6 2 5" xfId="29874" xr:uid="{00000000-0005-0000-0000-0000BF760000}"/>
    <cellStyle name="Warning Text 6 2 6" xfId="29875" xr:uid="{00000000-0005-0000-0000-0000C0760000}"/>
    <cellStyle name="Warning Text 6 2 7" xfId="29876" xr:uid="{00000000-0005-0000-0000-0000C1760000}"/>
    <cellStyle name="Warning Text 6 3" xfId="29877" xr:uid="{00000000-0005-0000-0000-0000C2760000}"/>
    <cellStyle name="Warning Text 6 3 2" xfId="29878" xr:uid="{00000000-0005-0000-0000-0000C3760000}"/>
    <cellStyle name="Warning Text 6 3 2 2" xfId="29879" xr:uid="{00000000-0005-0000-0000-0000C4760000}"/>
    <cellStyle name="Warning Text 6 3 2 3" xfId="29880" xr:uid="{00000000-0005-0000-0000-0000C5760000}"/>
    <cellStyle name="Warning Text 6 3 2 4" xfId="29881" xr:uid="{00000000-0005-0000-0000-0000C6760000}"/>
    <cellStyle name="Warning Text 6 3 2 5" xfId="29882" xr:uid="{00000000-0005-0000-0000-0000C7760000}"/>
    <cellStyle name="Warning Text 6 3 2 6" xfId="29883" xr:uid="{00000000-0005-0000-0000-0000C8760000}"/>
    <cellStyle name="Warning Text 6 3 2 7" xfId="29884" xr:uid="{00000000-0005-0000-0000-0000C9760000}"/>
    <cellStyle name="Warning Text 6 3 3" xfId="29885" xr:uid="{00000000-0005-0000-0000-0000CA760000}"/>
    <cellStyle name="Warning Text 6 3 4" xfId="29886" xr:uid="{00000000-0005-0000-0000-0000CB760000}"/>
    <cellStyle name="Warning Text 6 3 5" xfId="29887" xr:uid="{00000000-0005-0000-0000-0000CC760000}"/>
    <cellStyle name="Warning Text 6 3 6" xfId="29888" xr:uid="{00000000-0005-0000-0000-0000CD760000}"/>
    <cellStyle name="Warning Text 6 3 7" xfId="29889" xr:uid="{00000000-0005-0000-0000-0000CE760000}"/>
    <cellStyle name="Warning Text 6 4" xfId="29890" xr:uid="{00000000-0005-0000-0000-0000CF760000}"/>
    <cellStyle name="Warning Text 6 4 2" xfId="29891" xr:uid="{00000000-0005-0000-0000-0000D0760000}"/>
    <cellStyle name="Warning Text 6 4 2 2" xfId="29892" xr:uid="{00000000-0005-0000-0000-0000D1760000}"/>
    <cellStyle name="Warning Text 6 4 2 3" xfId="29893" xr:uid="{00000000-0005-0000-0000-0000D2760000}"/>
    <cellStyle name="Warning Text 6 4 2 4" xfId="29894" xr:uid="{00000000-0005-0000-0000-0000D3760000}"/>
    <cellStyle name="Warning Text 6 4 2 5" xfId="29895" xr:uid="{00000000-0005-0000-0000-0000D4760000}"/>
    <cellStyle name="Warning Text 6 4 2 6" xfId="29896" xr:uid="{00000000-0005-0000-0000-0000D5760000}"/>
    <cellStyle name="Warning Text 6 4 2 7" xfId="29897" xr:uid="{00000000-0005-0000-0000-0000D6760000}"/>
    <cellStyle name="Warning Text 6 4 3" xfId="29898" xr:uid="{00000000-0005-0000-0000-0000D7760000}"/>
    <cellStyle name="Warning Text 6 4 4" xfId="29899" xr:uid="{00000000-0005-0000-0000-0000D8760000}"/>
    <cellStyle name="Warning Text 6 4 5" xfId="29900" xr:uid="{00000000-0005-0000-0000-0000D9760000}"/>
    <cellStyle name="Warning Text 6 4 6" xfId="29901" xr:uid="{00000000-0005-0000-0000-0000DA760000}"/>
    <cellStyle name="Warning Text 6 4 7" xfId="29902" xr:uid="{00000000-0005-0000-0000-0000DB760000}"/>
    <cellStyle name="Warning Text 6 5" xfId="29903" xr:uid="{00000000-0005-0000-0000-0000DC760000}"/>
    <cellStyle name="Warning Text 6 5 2" xfId="29904" xr:uid="{00000000-0005-0000-0000-0000DD760000}"/>
    <cellStyle name="Warning Text 6 5 2 2" xfId="29905" xr:uid="{00000000-0005-0000-0000-0000DE760000}"/>
    <cellStyle name="Warning Text 6 5 2 3" xfId="29906" xr:uid="{00000000-0005-0000-0000-0000DF760000}"/>
    <cellStyle name="Warning Text 6 5 2 4" xfId="29907" xr:uid="{00000000-0005-0000-0000-0000E0760000}"/>
    <cellStyle name="Warning Text 6 5 2 5" xfId="29908" xr:uid="{00000000-0005-0000-0000-0000E1760000}"/>
    <cellStyle name="Warning Text 6 5 2 6" xfId="29909" xr:uid="{00000000-0005-0000-0000-0000E2760000}"/>
    <cellStyle name="Warning Text 6 5 2 7" xfId="29910" xr:uid="{00000000-0005-0000-0000-0000E3760000}"/>
    <cellStyle name="Warning Text 6 5 3" xfId="29911" xr:uid="{00000000-0005-0000-0000-0000E4760000}"/>
    <cellStyle name="Warning Text 6 5 4" xfId="29912" xr:uid="{00000000-0005-0000-0000-0000E5760000}"/>
    <cellStyle name="Warning Text 6 5 5" xfId="29913" xr:uid="{00000000-0005-0000-0000-0000E6760000}"/>
    <cellStyle name="Warning Text 6 5 6" xfId="29914" xr:uid="{00000000-0005-0000-0000-0000E7760000}"/>
    <cellStyle name="Warning Text 6 5 7" xfId="29915" xr:uid="{00000000-0005-0000-0000-0000E8760000}"/>
    <cellStyle name="Warning Text 6 6" xfId="29916" xr:uid="{00000000-0005-0000-0000-0000E9760000}"/>
    <cellStyle name="Warning Text 6 6 2" xfId="29917" xr:uid="{00000000-0005-0000-0000-0000EA760000}"/>
    <cellStyle name="Warning Text 6 6 2 2" xfId="29918" xr:uid="{00000000-0005-0000-0000-0000EB760000}"/>
    <cellStyle name="Warning Text 6 6 2 3" xfId="29919" xr:uid="{00000000-0005-0000-0000-0000EC760000}"/>
    <cellStyle name="Warning Text 6 6 2 4" xfId="29920" xr:uid="{00000000-0005-0000-0000-0000ED760000}"/>
    <cellStyle name="Warning Text 6 6 2 5" xfId="29921" xr:uid="{00000000-0005-0000-0000-0000EE760000}"/>
    <cellStyle name="Warning Text 6 6 2 6" xfId="29922" xr:uid="{00000000-0005-0000-0000-0000EF760000}"/>
    <cellStyle name="Warning Text 6 6 2 7" xfId="29923" xr:uid="{00000000-0005-0000-0000-0000F0760000}"/>
    <cellStyle name="Warning Text 6 6 3" xfId="29924" xr:uid="{00000000-0005-0000-0000-0000F1760000}"/>
    <cellStyle name="Warning Text 6 6 4" xfId="29925" xr:uid="{00000000-0005-0000-0000-0000F2760000}"/>
    <cellStyle name="Warning Text 6 6 5" xfId="29926" xr:uid="{00000000-0005-0000-0000-0000F3760000}"/>
    <cellStyle name="Warning Text 6 6 6" xfId="29927" xr:uid="{00000000-0005-0000-0000-0000F4760000}"/>
    <cellStyle name="Warning Text 6 6 7" xfId="29928" xr:uid="{00000000-0005-0000-0000-0000F5760000}"/>
    <cellStyle name="Warning Text 6 7" xfId="29929" xr:uid="{00000000-0005-0000-0000-0000F6760000}"/>
    <cellStyle name="Warning Text 6 7 2" xfId="29930" xr:uid="{00000000-0005-0000-0000-0000F7760000}"/>
    <cellStyle name="Warning Text 6 7 2 2" xfId="29931" xr:uid="{00000000-0005-0000-0000-0000F8760000}"/>
    <cellStyle name="Warning Text 6 7 2 3" xfId="29932" xr:uid="{00000000-0005-0000-0000-0000F9760000}"/>
    <cellStyle name="Warning Text 6 7 2 4" xfId="29933" xr:uid="{00000000-0005-0000-0000-0000FA760000}"/>
    <cellStyle name="Warning Text 6 7 2 5" xfId="29934" xr:uid="{00000000-0005-0000-0000-0000FB760000}"/>
    <cellStyle name="Warning Text 6 7 2 6" xfId="29935" xr:uid="{00000000-0005-0000-0000-0000FC760000}"/>
    <cellStyle name="Warning Text 6 7 2 7" xfId="29936" xr:uid="{00000000-0005-0000-0000-0000FD760000}"/>
    <cellStyle name="Warning Text 6 7 3" xfId="29937" xr:uid="{00000000-0005-0000-0000-0000FE760000}"/>
    <cellStyle name="Warning Text 6 7 4" xfId="29938" xr:uid="{00000000-0005-0000-0000-0000FF760000}"/>
    <cellStyle name="Warning Text 6 7 5" xfId="29939" xr:uid="{00000000-0005-0000-0000-000000770000}"/>
    <cellStyle name="Warning Text 6 7 6" xfId="29940" xr:uid="{00000000-0005-0000-0000-000001770000}"/>
    <cellStyle name="Warning Text 6 7 7" xfId="29941" xr:uid="{00000000-0005-0000-0000-000002770000}"/>
    <cellStyle name="Warning Text 6 8" xfId="29942" xr:uid="{00000000-0005-0000-0000-000003770000}"/>
    <cellStyle name="Warning Text 6 9" xfId="29943" xr:uid="{00000000-0005-0000-0000-000004770000}"/>
    <cellStyle name="Warning Text 60" xfId="29944" xr:uid="{00000000-0005-0000-0000-000005770000}"/>
    <cellStyle name="Warning Text 60 2" xfId="29945" xr:uid="{00000000-0005-0000-0000-000006770000}"/>
    <cellStyle name="Warning Text 60 3" xfId="29946" xr:uid="{00000000-0005-0000-0000-000007770000}"/>
    <cellStyle name="Warning Text 60 4" xfId="29947" xr:uid="{00000000-0005-0000-0000-000008770000}"/>
    <cellStyle name="Warning Text 60 5" xfId="29948" xr:uid="{00000000-0005-0000-0000-000009770000}"/>
    <cellStyle name="Warning Text 60 6" xfId="29949" xr:uid="{00000000-0005-0000-0000-00000A770000}"/>
    <cellStyle name="Warning Text 60 7" xfId="29950" xr:uid="{00000000-0005-0000-0000-00000B770000}"/>
    <cellStyle name="Warning Text 60 8" xfId="29951" xr:uid="{00000000-0005-0000-0000-00000C770000}"/>
    <cellStyle name="Warning Text 60 9" xfId="29952" xr:uid="{00000000-0005-0000-0000-00000D770000}"/>
    <cellStyle name="Warning Text 61" xfId="29953" xr:uid="{00000000-0005-0000-0000-00000E770000}"/>
    <cellStyle name="Warning Text 61 2" xfId="29954" xr:uid="{00000000-0005-0000-0000-00000F770000}"/>
    <cellStyle name="Warning Text 61 3" xfId="29955" xr:uid="{00000000-0005-0000-0000-000010770000}"/>
    <cellStyle name="Warning Text 61 4" xfId="29956" xr:uid="{00000000-0005-0000-0000-000011770000}"/>
    <cellStyle name="Warning Text 61 5" xfId="29957" xr:uid="{00000000-0005-0000-0000-000012770000}"/>
    <cellStyle name="Warning Text 61 6" xfId="29958" xr:uid="{00000000-0005-0000-0000-000013770000}"/>
    <cellStyle name="Warning Text 61 7" xfId="29959" xr:uid="{00000000-0005-0000-0000-000014770000}"/>
    <cellStyle name="Warning Text 61 8" xfId="29960" xr:uid="{00000000-0005-0000-0000-000015770000}"/>
    <cellStyle name="Warning Text 61 9" xfId="29961" xr:uid="{00000000-0005-0000-0000-000016770000}"/>
    <cellStyle name="Warning Text 62" xfId="29962" xr:uid="{00000000-0005-0000-0000-000017770000}"/>
    <cellStyle name="Warning Text 62 2" xfId="29963" xr:uid="{00000000-0005-0000-0000-000018770000}"/>
    <cellStyle name="Warning Text 62 3" xfId="29964" xr:uid="{00000000-0005-0000-0000-000019770000}"/>
    <cellStyle name="Warning Text 62 4" xfId="29965" xr:uid="{00000000-0005-0000-0000-00001A770000}"/>
    <cellStyle name="Warning Text 62 5" xfId="29966" xr:uid="{00000000-0005-0000-0000-00001B770000}"/>
    <cellStyle name="Warning Text 62 6" xfId="29967" xr:uid="{00000000-0005-0000-0000-00001C770000}"/>
    <cellStyle name="Warning Text 62 7" xfId="29968" xr:uid="{00000000-0005-0000-0000-00001D770000}"/>
    <cellStyle name="Warning Text 62 8" xfId="29969" xr:uid="{00000000-0005-0000-0000-00001E770000}"/>
    <cellStyle name="Warning Text 62 9" xfId="29970" xr:uid="{00000000-0005-0000-0000-00001F770000}"/>
    <cellStyle name="Warning Text 63" xfId="29971" xr:uid="{00000000-0005-0000-0000-000020770000}"/>
    <cellStyle name="Warning Text 63 2" xfId="29972" xr:uid="{00000000-0005-0000-0000-000021770000}"/>
    <cellStyle name="Warning Text 63 3" xfId="29973" xr:uid="{00000000-0005-0000-0000-000022770000}"/>
    <cellStyle name="Warning Text 63 4" xfId="29974" xr:uid="{00000000-0005-0000-0000-000023770000}"/>
    <cellStyle name="Warning Text 63 5" xfId="29975" xr:uid="{00000000-0005-0000-0000-000024770000}"/>
    <cellStyle name="Warning Text 63 6" xfId="29976" xr:uid="{00000000-0005-0000-0000-000025770000}"/>
    <cellStyle name="Warning Text 63 7" xfId="29977" xr:uid="{00000000-0005-0000-0000-000026770000}"/>
    <cellStyle name="Warning Text 63 8" xfId="29978" xr:uid="{00000000-0005-0000-0000-000027770000}"/>
    <cellStyle name="Warning Text 63 9" xfId="29979" xr:uid="{00000000-0005-0000-0000-000028770000}"/>
    <cellStyle name="Warning Text 64" xfId="29980" xr:uid="{00000000-0005-0000-0000-000029770000}"/>
    <cellStyle name="Warning Text 64 2" xfId="29981" xr:uid="{00000000-0005-0000-0000-00002A770000}"/>
    <cellStyle name="Warning Text 64 3" xfId="29982" xr:uid="{00000000-0005-0000-0000-00002B770000}"/>
    <cellStyle name="Warning Text 64 4" xfId="29983" xr:uid="{00000000-0005-0000-0000-00002C770000}"/>
    <cellStyle name="Warning Text 64 5" xfId="29984" xr:uid="{00000000-0005-0000-0000-00002D770000}"/>
    <cellStyle name="Warning Text 64 6" xfId="29985" xr:uid="{00000000-0005-0000-0000-00002E770000}"/>
    <cellStyle name="Warning Text 64 7" xfId="29986" xr:uid="{00000000-0005-0000-0000-00002F770000}"/>
    <cellStyle name="Warning Text 64 8" xfId="29987" xr:uid="{00000000-0005-0000-0000-000030770000}"/>
    <cellStyle name="Warning Text 64 9" xfId="29988" xr:uid="{00000000-0005-0000-0000-000031770000}"/>
    <cellStyle name="Warning Text 65" xfId="29989" xr:uid="{00000000-0005-0000-0000-000032770000}"/>
    <cellStyle name="Warning Text 65 2" xfId="29990" xr:uid="{00000000-0005-0000-0000-000033770000}"/>
    <cellStyle name="Warning Text 65 3" xfId="29991" xr:uid="{00000000-0005-0000-0000-000034770000}"/>
    <cellStyle name="Warning Text 65 4" xfId="29992" xr:uid="{00000000-0005-0000-0000-000035770000}"/>
    <cellStyle name="Warning Text 65 5" xfId="29993" xr:uid="{00000000-0005-0000-0000-000036770000}"/>
    <cellStyle name="Warning Text 65 6" xfId="29994" xr:uid="{00000000-0005-0000-0000-000037770000}"/>
    <cellStyle name="Warning Text 65 7" xfId="29995" xr:uid="{00000000-0005-0000-0000-000038770000}"/>
    <cellStyle name="Warning Text 65 8" xfId="29996" xr:uid="{00000000-0005-0000-0000-000039770000}"/>
    <cellStyle name="Warning Text 65 9" xfId="29997" xr:uid="{00000000-0005-0000-0000-00003A770000}"/>
    <cellStyle name="Warning Text 66" xfId="29998" xr:uid="{00000000-0005-0000-0000-00003B770000}"/>
    <cellStyle name="Warning Text 66 2" xfId="29999" xr:uid="{00000000-0005-0000-0000-00003C770000}"/>
    <cellStyle name="Warning Text 66 3" xfId="30000" xr:uid="{00000000-0005-0000-0000-00003D770000}"/>
    <cellStyle name="Warning Text 66 4" xfId="30001" xr:uid="{00000000-0005-0000-0000-00003E770000}"/>
    <cellStyle name="Warning Text 66 5" xfId="30002" xr:uid="{00000000-0005-0000-0000-00003F770000}"/>
    <cellStyle name="Warning Text 66 6" xfId="30003" xr:uid="{00000000-0005-0000-0000-000040770000}"/>
    <cellStyle name="Warning Text 66 7" xfId="30004" xr:uid="{00000000-0005-0000-0000-000041770000}"/>
    <cellStyle name="Warning Text 66 8" xfId="30005" xr:uid="{00000000-0005-0000-0000-000042770000}"/>
    <cellStyle name="Warning Text 66 9" xfId="30006" xr:uid="{00000000-0005-0000-0000-000043770000}"/>
    <cellStyle name="Warning Text 67" xfId="30007" xr:uid="{00000000-0005-0000-0000-000044770000}"/>
    <cellStyle name="Warning Text 67 2" xfId="30008" xr:uid="{00000000-0005-0000-0000-000045770000}"/>
    <cellStyle name="Warning Text 67 3" xfId="30009" xr:uid="{00000000-0005-0000-0000-000046770000}"/>
    <cellStyle name="Warning Text 67 4" xfId="30010" xr:uid="{00000000-0005-0000-0000-000047770000}"/>
    <cellStyle name="Warning Text 67 5" xfId="30011" xr:uid="{00000000-0005-0000-0000-000048770000}"/>
    <cellStyle name="Warning Text 67 6" xfId="30012" xr:uid="{00000000-0005-0000-0000-000049770000}"/>
    <cellStyle name="Warning Text 67 7" xfId="30013" xr:uid="{00000000-0005-0000-0000-00004A770000}"/>
    <cellStyle name="Warning Text 67 8" xfId="30014" xr:uid="{00000000-0005-0000-0000-00004B770000}"/>
    <cellStyle name="Warning Text 67 9" xfId="30015" xr:uid="{00000000-0005-0000-0000-00004C770000}"/>
    <cellStyle name="Warning Text 68" xfId="30016" xr:uid="{00000000-0005-0000-0000-00004D770000}"/>
    <cellStyle name="Warning Text 68 2" xfId="30017" xr:uid="{00000000-0005-0000-0000-00004E770000}"/>
    <cellStyle name="Warning Text 68 3" xfId="30018" xr:uid="{00000000-0005-0000-0000-00004F770000}"/>
    <cellStyle name="Warning Text 68 4" xfId="30019" xr:uid="{00000000-0005-0000-0000-000050770000}"/>
    <cellStyle name="Warning Text 68 5" xfId="30020" xr:uid="{00000000-0005-0000-0000-000051770000}"/>
    <cellStyle name="Warning Text 68 6" xfId="30021" xr:uid="{00000000-0005-0000-0000-000052770000}"/>
    <cellStyle name="Warning Text 68 7" xfId="30022" xr:uid="{00000000-0005-0000-0000-000053770000}"/>
    <cellStyle name="Warning Text 68 8" xfId="30023" xr:uid="{00000000-0005-0000-0000-000054770000}"/>
    <cellStyle name="Warning Text 68 9" xfId="30024" xr:uid="{00000000-0005-0000-0000-000055770000}"/>
    <cellStyle name="Warning Text 69" xfId="30025" xr:uid="{00000000-0005-0000-0000-000056770000}"/>
    <cellStyle name="Warning Text 69 2" xfId="30026" xr:uid="{00000000-0005-0000-0000-000057770000}"/>
    <cellStyle name="Warning Text 69 3" xfId="30027" xr:uid="{00000000-0005-0000-0000-000058770000}"/>
    <cellStyle name="Warning Text 69 4" xfId="30028" xr:uid="{00000000-0005-0000-0000-000059770000}"/>
    <cellStyle name="Warning Text 69 5" xfId="30029" xr:uid="{00000000-0005-0000-0000-00005A770000}"/>
    <cellStyle name="Warning Text 69 6" xfId="30030" xr:uid="{00000000-0005-0000-0000-00005B770000}"/>
    <cellStyle name="Warning Text 69 7" xfId="30031" xr:uid="{00000000-0005-0000-0000-00005C770000}"/>
    <cellStyle name="Warning Text 69 8" xfId="30032" xr:uid="{00000000-0005-0000-0000-00005D770000}"/>
    <cellStyle name="Warning Text 69 9" xfId="30033" xr:uid="{00000000-0005-0000-0000-00005E770000}"/>
    <cellStyle name="Warning Text 7" xfId="30034" xr:uid="{00000000-0005-0000-0000-00005F770000}"/>
    <cellStyle name="Warning Text 7 2" xfId="30035" xr:uid="{00000000-0005-0000-0000-000060770000}"/>
    <cellStyle name="Warning Text 7 2 2" xfId="30036" xr:uid="{00000000-0005-0000-0000-000061770000}"/>
    <cellStyle name="Warning Text 7 2 2 2" xfId="30037" xr:uid="{00000000-0005-0000-0000-000062770000}"/>
    <cellStyle name="Warning Text 7 2 2 3" xfId="30038" xr:uid="{00000000-0005-0000-0000-000063770000}"/>
    <cellStyle name="Warning Text 7 2 2 4" xfId="30039" xr:uid="{00000000-0005-0000-0000-000064770000}"/>
    <cellStyle name="Warning Text 7 2 2 5" xfId="30040" xr:uid="{00000000-0005-0000-0000-000065770000}"/>
    <cellStyle name="Warning Text 7 2 2 6" xfId="30041" xr:uid="{00000000-0005-0000-0000-000066770000}"/>
    <cellStyle name="Warning Text 7 2 2 7" xfId="30042" xr:uid="{00000000-0005-0000-0000-000067770000}"/>
    <cellStyle name="Warning Text 7 2 3" xfId="30043" xr:uid="{00000000-0005-0000-0000-000068770000}"/>
    <cellStyle name="Warning Text 7 2 4" xfId="30044" xr:uid="{00000000-0005-0000-0000-000069770000}"/>
    <cellStyle name="Warning Text 7 2 5" xfId="30045" xr:uid="{00000000-0005-0000-0000-00006A770000}"/>
    <cellStyle name="Warning Text 7 2 6" xfId="30046" xr:uid="{00000000-0005-0000-0000-00006B770000}"/>
    <cellStyle name="Warning Text 7 2 7" xfId="30047" xr:uid="{00000000-0005-0000-0000-00006C770000}"/>
    <cellStyle name="Warning Text 7 3" xfId="30048" xr:uid="{00000000-0005-0000-0000-00006D770000}"/>
    <cellStyle name="Warning Text 7 3 2" xfId="30049" xr:uid="{00000000-0005-0000-0000-00006E770000}"/>
    <cellStyle name="Warning Text 7 3 2 2" xfId="30050" xr:uid="{00000000-0005-0000-0000-00006F770000}"/>
    <cellStyle name="Warning Text 7 3 2 3" xfId="30051" xr:uid="{00000000-0005-0000-0000-000070770000}"/>
    <cellStyle name="Warning Text 7 3 2 4" xfId="30052" xr:uid="{00000000-0005-0000-0000-000071770000}"/>
    <cellStyle name="Warning Text 7 3 2 5" xfId="30053" xr:uid="{00000000-0005-0000-0000-000072770000}"/>
    <cellStyle name="Warning Text 7 3 2 6" xfId="30054" xr:uid="{00000000-0005-0000-0000-000073770000}"/>
    <cellStyle name="Warning Text 7 3 2 7" xfId="30055" xr:uid="{00000000-0005-0000-0000-000074770000}"/>
    <cellStyle name="Warning Text 7 3 3" xfId="30056" xr:uid="{00000000-0005-0000-0000-000075770000}"/>
    <cellStyle name="Warning Text 7 3 4" xfId="30057" xr:uid="{00000000-0005-0000-0000-000076770000}"/>
    <cellStyle name="Warning Text 7 3 5" xfId="30058" xr:uid="{00000000-0005-0000-0000-000077770000}"/>
    <cellStyle name="Warning Text 7 3 6" xfId="30059" xr:uid="{00000000-0005-0000-0000-000078770000}"/>
    <cellStyle name="Warning Text 7 3 7" xfId="30060" xr:uid="{00000000-0005-0000-0000-000079770000}"/>
    <cellStyle name="Warning Text 7 4" xfId="30061" xr:uid="{00000000-0005-0000-0000-00007A770000}"/>
    <cellStyle name="Warning Text 7 4 2" xfId="30062" xr:uid="{00000000-0005-0000-0000-00007B770000}"/>
    <cellStyle name="Warning Text 7 4 2 2" xfId="30063" xr:uid="{00000000-0005-0000-0000-00007C770000}"/>
    <cellStyle name="Warning Text 7 4 2 3" xfId="30064" xr:uid="{00000000-0005-0000-0000-00007D770000}"/>
    <cellStyle name="Warning Text 7 4 2 4" xfId="30065" xr:uid="{00000000-0005-0000-0000-00007E770000}"/>
    <cellStyle name="Warning Text 7 4 2 5" xfId="30066" xr:uid="{00000000-0005-0000-0000-00007F770000}"/>
    <cellStyle name="Warning Text 7 4 2 6" xfId="30067" xr:uid="{00000000-0005-0000-0000-000080770000}"/>
    <cellStyle name="Warning Text 7 4 2 7" xfId="30068" xr:uid="{00000000-0005-0000-0000-000081770000}"/>
    <cellStyle name="Warning Text 7 4 3" xfId="30069" xr:uid="{00000000-0005-0000-0000-000082770000}"/>
    <cellStyle name="Warning Text 7 4 4" xfId="30070" xr:uid="{00000000-0005-0000-0000-000083770000}"/>
    <cellStyle name="Warning Text 7 4 5" xfId="30071" xr:uid="{00000000-0005-0000-0000-000084770000}"/>
    <cellStyle name="Warning Text 7 4 6" xfId="30072" xr:uid="{00000000-0005-0000-0000-000085770000}"/>
    <cellStyle name="Warning Text 7 4 7" xfId="30073" xr:uid="{00000000-0005-0000-0000-000086770000}"/>
    <cellStyle name="Warning Text 7 5" xfId="30074" xr:uid="{00000000-0005-0000-0000-000087770000}"/>
    <cellStyle name="Warning Text 7 5 2" xfId="30075" xr:uid="{00000000-0005-0000-0000-000088770000}"/>
    <cellStyle name="Warning Text 7 5 2 2" xfId="30076" xr:uid="{00000000-0005-0000-0000-000089770000}"/>
    <cellStyle name="Warning Text 7 5 2 3" xfId="30077" xr:uid="{00000000-0005-0000-0000-00008A770000}"/>
    <cellStyle name="Warning Text 7 5 2 4" xfId="30078" xr:uid="{00000000-0005-0000-0000-00008B770000}"/>
    <cellStyle name="Warning Text 7 5 2 5" xfId="30079" xr:uid="{00000000-0005-0000-0000-00008C770000}"/>
    <cellStyle name="Warning Text 7 5 2 6" xfId="30080" xr:uid="{00000000-0005-0000-0000-00008D770000}"/>
    <cellStyle name="Warning Text 7 5 2 7" xfId="30081" xr:uid="{00000000-0005-0000-0000-00008E770000}"/>
    <cellStyle name="Warning Text 7 5 3" xfId="30082" xr:uid="{00000000-0005-0000-0000-00008F770000}"/>
    <cellStyle name="Warning Text 7 5 4" xfId="30083" xr:uid="{00000000-0005-0000-0000-000090770000}"/>
    <cellStyle name="Warning Text 7 5 5" xfId="30084" xr:uid="{00000000-0005-0000-0000-000091770000}"/>
    <cellStyle name="Warning Text 7 5 6" xfId="30085" xr:uid="{00000000-0005-0000-0000-000092770000}"/>
    <cellStyle name="Warning Text 7 5 7" xfId="30086" xr:uid="{00000000-0005-0000-0000-000093770000}"/>
    <cellStyle name="Warning Text 7 6" xfId="30087" xr:uid="{00000000-0005-0000-0000-000094770000}"/>
    <cellStyle name="Warning Text 7 6 2" xfId="30088" xr:uid="{00000000-0005-0000-0000-000095770000}"/>
    <cellStyle name="Warning Text 7 6 2 2" xfId="30089" xr:uid="{00000000-0005-0000-0000-000096770000}"/>
    <cellStyle name="Warning Text 7 6 2 3" xfId="30090" xr:uid="{00000000-0005-0000-0000-000097770000}"/>
    <cellStyle name="Warning Text 7 6 2 4" xfId="30091" xr:uid="{00000000-0005-0000-0000-000098770000}"/>
    <cellStyle name="Warning Text 7 6 2 5" xfId="30092" xr:uid="{00000000-0005-0000-0000-000099770000}"/>
    <cellStyle name="Warning Text 7 6 2 6" xfId="30093" xr:uid="{00000000-0005-0000-0000-00009A770000}"/>
    <cellStyle name="Warning Text 7 6 2 7" xfId="30094" xr:uid="{00000000-0005-0000-0000-00009B770000}"/>
    <cellStyle name="Warning Text 7 6 3" xfId="30095" xr:uid="{00000000-0005-0000-0000-00009C770000}"/>
    <cellStyle name="Warning Text 7 6 4" xfId="30096" xr:uid="{00000000-0005-0000-0000-00009D770000}"/>
    <cellStyle name="Warning Text 7 6 5" xfId="30097" xr:uid="{00000000-0005-0000-0000-00009E770000}"/>
    <cellStyle name="Warning Text 7 6 6" xfId="30098" xr:uid="{00000000-0005-0000-0000-00009F770000}"/>
    <cellStyle name="Warning Text 7 6 7" xfId="30099" xr:uid="{00000000-0005-0000-0000-0000A0770000}"/>
    <cellStyle name="Warning Text 7 7" xfId="30100" xr:uid="{00000000-0005-0000-0000-0000A1770000}"/>
    <cellStyle name="Warning Text 7 7 2" xfId="30101" xr:uid="{00000000-0005-0000-0000-0000A2770000}"/>
    <cellStyle name="Warning Text 7 7 2 2" xfId="30102" xr:uid="{00000000-0005-0000-0000-0000A3770000}"/>
    <cellStyle name="Warning Text 7 7 2 3" xfId="30103" xr:uid="{00000000-0005-0000-0000-0000A4770000}"/>
    <cellStyle name="Warning Text 7 7 2 4" xfId="30104" xr:uid="{00000000-0005-0000-0000-0000A5770000}"/>
    <cellStyle name="Warning Text 7 7 2 5" xfId="30105" xr:uid="{00000000-0005-0000-0000-0000A6770000}"/>
    <cellStyle name="Warning Text 7 7 2 6" xfId="30106" xr:uid="{00000000-0005-0000-0000-0000A7770000}"/>
    <cellStyle name="Warning Text 7 7 2 7" xfId="30107" xr:uid="{00000000-0005-0000-0000-0000A8770000}"/>
    <cellStyle name="Warning Text 7 7 3" xfId="30108" xr:uid="{00000000-0005-0000-0000-0000A9770000}"/>
    <cellStyle name="Warning Text 7 7 4" xfId="30109" xr:uid="{00000000-0005-0000-0000-0000AA770000}"/>
    <cellStyle name="Warning Text 7 7 5" xfId="30110" xr:uid="{00000000-0005-0000-0000-0000AB770000}"/>
    <cellStyle name="Warning Text 7 7 6" xfId="30111" xr:uid="{00000000-0005-0000-0000-0000AC770000}"/>
    <cellStyle name="Warning Text 7 7 7" xfId="30112" xr:uid="{00000000-0005-0000-0000-0000AD770000}"/>
    <cellStyle name="Warning Text 7 8" xfId="30113" xr:uid="{00000000-0005-0000-0000-0000AE770000}"/>
    <cellStyle name="Warning Text 7 9" xfId="30114" xr:uid="{00000000-0005-0000-0000-0000AF770000}"/>
    <cellStyle name="Warning Text 70" xfId="30115" xr:uid="{00000000-0005-0000-0000-0000B0770000}"/>
    <cellStyle name="Warning Text 70 2" xfId="30116" xr:uid="{00000000-0005-0000-0000-0000B1770000}"/>
    <cellStyle name="Warning Text 70 3" xfId="30117" xr:uid="{00000000-0005-0000-0000-0000B2770000}"/>
    <cellStyle name="Warning Text 70 4" xfId="30118" xr:uid="{00000000-0005-0000-0000-0000B3770000}"/>
    <cellStyle name="Warning Text 70 5" xfId="30119" xr:uid="{00000000-0005-0000-0000-0000B4770000}"/>
    <cellStyle name="Warning Text 70 6" xfId="30120" xr:uid="{00000000-0005-0000-0000-0000B5770000}"/>
    <cellStyle name="Warning Text 70 7" xfId="30121" xr:uid="{00000000-0005-0000-0000-0000B6770000}"/>
    <cellStyle name="Warning Text 70 8" xfId="30122" xr:uid="{00000000-0005-0000-0000-0000B7770000}"/>
    <cellStyle name="Warning Text 70 9" xfId="30123" xr:uid="{00000000-0005-0000-0000-0000B8770000}"/>
    <cellStyle name="Warning Text 71" xfId="30124" xr:uid="{00000000-0005-0000-0000-0000B9770000}"/>
    <cellStyle name="Warning Text 71 2" xfId="30125" xr:uid="{00000000-0005-0000-0000-0000BA770000}"/>
    <cellStyle name="Warning Text 71 3" xfId="30126" xr:uid="{00000000-0005-0000-0000-0000BB770000}"/>
    <cellStyle name="Warning Text 71 4" xfId="30127" xr:uid="{00000000-0005-0000-0000-0000BC770000}"/>
    <cellStyle name="Warning Text 71 5" xfId="30128" xr:uid="{00000000-0005-0000-0000-0000BD770000}"/>
    <cellStyle name="Warning Text 71 6" xfId="30129" xr:uid="{00000000-0005-0000-0000-0000BE770000}"/>
    <cellStyle name="Warning Text 71 7" xfId="30130" xr:uid="{00000000-0005-0000-0000-0000BF770000}"/>
    <cellStyle name="Warning Text 71 8" xfId="30131" xr:uid="{00000000-0005-0000-0000-0000C0770000}"/>
    <cellStyle name="Warning Text 71 9" xfId="30132" xr:uid="{00000000-0005-0000-0000-0000C1770000}"/>
    <cellStyle name="Warning Text 72" xfId="30133" xr:uid="{00000000-0005-0000-0000-0000C2770000}"/>
    <cellStyle name="Warning Text 8" xfId="30134" xr:uid="{00000000-0005-0000-0000-0000C3770000}"/>
    <cellStyle name="Warning Text 8 2" xfId="30135" xr:uid="{00000000-0005-0000-0000-0000C4770000}"/>
    <cellStyle name="Warning Text 8 2 2" xfId="30136" xr:uid="{00000000-0005-0000-0000-0000C5770000}"/>
    <cellStyle name="Warning Text 8 2 2 2" xfId="30137" xr:uid="{00000000-0005-0000-0000-0000C6770000}"/>
    <cellStyle name="Warning Text 8 2 2 3" xfId="30138" xr:uid="{00000000-0005-0000-0000-0000C7770000}"/>
    <cellStyle name="Warning Text 8 2 2 4" xfId="30139" xr:uid="{00000000-0005-0000-0000-0000C8770000}"/>
    <cellStyle name="Warning Text 8 2 2 5" xfId="30140" xr:uid="{00000000-0005-0000-0000-0000C9770000}"/>
    <cellStyle name="Warning Text 8 2 2 6" xfId="30141" xr:uid="{00000000-0005-0000-0000-0000CA770000}"/>
    <cellStyle name="Warning Text 8 2 2 7" xfId="30142" xr:uid="{00000000-0005-0000-0000-0000CB770000}"/>
    <cellStyle name="Warning Text 8 2 3" xfId="30143" xr:uid="{00000000-0005-0000-0000-0000CC770000}"/>
    <cellStyle name="Warning Text 8 2 4" xfId="30144" xr:uid="{00000000-0005-0000-0000-0000CD770000}"/>
    <cellStyle name="Warning Text 8 2 5" xfId="30145" xr:uid="{00000000-0005-0000-0000-0000CE770000}"/>
    <cellStyle name="Warning Text 8 2 6" xfId="30146" xr:uid="{00000000-0005-0000-0000-0000CF770000}"/>
    <cellStyle name="Warning Text 8 2 7" xfId="30147" xr:uid="{00000000-0005-0000-0000-0000D0770000}"/>
    <cellStyle name="Warning Text 8 3" xfId="30148" xr:uid="{00000000-0005-0000-0000-0000D1770000}"/>
    <cellStyle name="Warning Text 8 3 2" xfId="30149" xr:uid="{00000000-0005-0000-0000-0000D2770000}"/>
    <cellStyle name="Warning Text 8 3 2 2" xfId="30150" xr:uid="{00000000-0005-0000-0000-0000D3770000}"/>
    <cellStyle name="Warning Text 8 3 2 3" xfId="30151" xr:uid="{00000000-0005-0000-0000-0000D4770000}"/>
    <cellStyle name="Warning Text 8 3 2 4" xfId="30152" xr:uid="{00000000-0005-0000-0000-0000D5770000}"/>
    <cellStyle name="Warning Text 8 3 2 5" xfId="30153" xr:uid="{00000000-0005-0000-0000-0000D6770000}"/>
    <cellStyle name="Warning Text 8 3 2 6" xfId="30154" xr:uid="{00000000-0005-0000-0000-0000D7770000}"/>
    <cellStyle name="Warning Text 8 3 2 7" xfId="30155" xr:uid="{00000000-0005-0000-0000-0000D8770000}"/>
    <cellStyle name="Warning Text 8 3 3" xfId="30156" xr:uid="{00000000-0005-0000-0000-0000D9770000}"/>
    <cellStyle name="Warning Text 8 3 4" xfId="30157" xr:uid="{00000000-0005-0000-0000-0000DA770000}"/>
    <cellStyle name="Warning Text 8 3 5" xfId="30158" xr:uid="{00000000-0005-0000-0000-0000DB770000}"/>
    <cellStyle name="Warning Text 8 3 6" xfId="30159" xr:uid="{00000000-0005-0000-0000-0000DC770000}"/>
    <cellStyle name="Warning Text 8 3 7" xfId="30160" xr:uid="{00000000-0005-0000-0000-0000DD770000}"/>
    <cellStyle name="Warning Text 8 4" xfId="30161" xr:uid="{00000000-0005-0000-0000-0000DE770000}"/>
    <cellStyle name="Warning Text 8 4 2" xfId="30162" xr:uid="{00000000-0005-0000-0000-0000DF770000}"/>
    <cellStyle name="Warning Text 8 4 2 2" xfId="30163" xr:uid="{00000000-0005-0000-0000-0000E0770000}"/>
    <cellStyle name="Warning Text 8 4 2 3" xfId="30164" xr:uid="{00000000-0005-0000-0000-0000E1770000}"/>
    <cellStyle name="Warning Text 8 4 2 4" xfId="30165" xr:uid="{00000000-0005-0000-0000-0000E2770000}"/>
    <cellStyle name="Warning Text 8 4 2 5" xfId="30166" xr:uid="{00000000-0005-0000-0000-0000E3770000}"/>
    <cellStyle name="Warning Text 8 4 2 6" xfId="30167" xr:uid="{00000000-0005-0000-0000-0000E4770000}"/>
    <cellStyle name="Warning Text 8 4 2 7" xfId="30168" xr:uid="{00000000-0005-0000-0000-0000E5770000}"/>
    <cellStyle name="Warning Text 8 4 3" xfId="30169" xr:uid="{00000000-0005-0000-0000-0000E6770000}"/>
    <cellStyle name="Warning Text 8 4 4" xfId="30170" xr:uid="{00000000-0005-0000-0000-0000E7770000}"/>
    <cellStyle name="Warning Text 8 4 5" xfId="30171" xr:uid="{00000000-0005-0000-0000-0000E8770000}"/>
    <cellStyle name="Warning Text 8 4 6" xfId="30172" xr:uid="{00000000-0005-0000-0000-0000E9770000}"/>
    <cellStyle name="Warning Text 8 4 7" xfId="30173" xr:uid="{00000000-0005-0000-0000-0000EA770000}"/>
    <cellStyle name="Warning Text 8 5" xfId="30174" xr:uid="{00000000-0005-0000-0000-0000EB770000}"/>
    <cellStyle name="Warning Text 8 5 2" xfId="30175" xr:uid="{00000000-0005-0000-0000-0000EC770000}"/>
    <cellStyle name="Warning Text 8 5 2 2" xfId="30176" xr:uid="{00000000-0005-0000-0000-0000ED770000}"/>
    <cellStyle name="Warning Text 8 5 2 3" xfId="30177" xr:uid="{00000000-0005-0000-0000-0000EE770000}"/>
    <cellStyle name="Warning Text 8 5 2 4" xfId="30178" xr:uid="{00000000-0005-0000-0000-0000EF770000}"/>
    <cellStyle name="Warning Text 8 5 2 5" xfId="30179" xr:uid="{00000000-0005-0000-0000-0000F0770000}"/>
    <cellStyle name="Warning Text 8 5 2 6" xfId="30180" xr:uid="{00000000-0005-0000-0000-0000F1770000}"/>
    <cellStyle name="Warning Text 8 5 2 7" xfId="30181" xr:uid="{00000000-0005-0000-0000-0000F2770000}"/>
    <cellStyle name="Warning Text 8 5 3" xfId="30182" xr:uid="{00000000-0005-0000-0000-0000F3770000}"/>
    <cellStyle name="Warning Text 8 5 4" xfId="30183" xr:uid="{00000000-0005-0000-0000-0000F4770000}"/>
    <cellStyle name="Warning Text 8 5 5" xfId="30184" xr:uid="{00000000-0005-0000-0000-0000F5770000}"/>
    <cellStyle name="Warning Text 8 5 6" xfId="30185" xr:uid="{00000000-0005-0000-0000-0000F6770000}"/>
    <cellStyle name="Warning Text 8 5 7" xfId="30186" xr:uid="{00000000-0005-0000-0000-0000F7770000}"/>
    <cellStyle name="Warning Text 8 6" xfId="30187" xr:uid="{00000000-0005-0000-0000-0000F8770000}"/>
    <cellStyle name="Warning Text 8 6 2" xfId="30188" xr:uid="{00000000-0005-0000-0000-0000F9770000}"/>
    <cellStyle name="Warning Text 8 6 2 2" xfId="30189" xr:uid="{00000000-0005-0000-0000-0000FA770000}"/>
    <cellStyle name="Warning Text 8 6 2 3" xfId="30190" xr:uid="{00000000-0005-0000-0000-0000FB770000}"/>
    <cellStyle name="Warning Text 8 6 2 4" xfId="30191" xr:uid="{00000000-0005-0000-0000-0000FC770000}"/>
    <cellStyle name="Warning Text 8 6 2 5" xfId="30192" xr:uid="{00000000-0005-0000-0000-0000FD770000}"/>
    <cellStyle name="Warning Text 8 6 2 6" xfId="30193" xr:uid="{00000000-0005-0000-0000-0000FE770000}"/>
    <cellStyle name="Warning Text 8 6 2 7" xfId="30194" xr:uid="{00000000-0005-0000-0000-0000FF770000}"/>
    <cellStyle name="Warning Text 8 6 3" xfId="30195" xr:uid="{00000000-0005-0000-0000-000000780000}"/>
    <cellStyle name="Warning Text 8 6 4" xfId="30196" xr:uid="{00000000-0005-0000-0000-000001780000}"/>
    <cellStyle name="Warning Text 8 6 5" xfId="30197" xr:uid="{00000000-0005-0000-0000-000002780000}"/>
    <cellStyle name="Warning Text 8 6 6" xfId="30198" xr:uid="{00000000-0005-0000-0000-000003780000}"/>
    <cellStyle name="Warning Text 8 6 7" xfId="30199" xr:uid="{00000000-0005-0000-0000-000004780000}"/>
    <cellStyle name="Warning Text 8 7" xfId="30200" xr:uid="{00000000-0005-0000-0000-000005780000}"/>
    <cellStyle name="Warning Text 8 7 2" xfId="30201" xr:uid="{00000000-0005-0000-0000-000006780000}"/>
    <cellStyle name="Warning Text 8 7 2 2" xfId="30202" xr:uid="{00000000-0005-0000-0000-000007780000}"/>
    <cellStyle name="Warning Text 8 7 2 3" xfId="30203" xr:uid="{00000000-0005-0000-0000-000008780000}"/>
    <cellStyle name="Warning Text 8 7 2 4" xfId="30204" xr:uid="{00000000-0005-0000-0000-000009780000}"/>
    <cellStyle name="Warning Text 8 7 2 5" xfId="30205" xr:uid="{00000000-0005-0000-0000-00000A780000}"/>
    <cellStyle name="Warning Text 8 7 2 6" xfId="30206" xr:uid="{00000000-0005-0000-0000-00000B780000}"/>
    <cellStyle name="Warning Text 8 7 2 7" xfId="30207" xr:uid="{00000000-0005-0000-0000-00000C780000}"/>
    <cellStyle name="Warning Text 8 7 3" xfId="30208" xr:uid="{00000000-0005-0000-0000-00000D780000}"/>
    <cellStyle name="Warning Text 8 7 4" xfId="30209" xr:uid="{00000000-0005-0000-0000-00000E780000}"/>
    <cellStyle name="Warning Text 8 7 5" xfId="30210" xr:uid="{00000000-0005-0000-0000-00000F780000}"/>
    <cellStyle name="Warning Text 8 7 6" xfId="30211" xr:uid="{00000000-0005-0000-0000-000010780000}"/>
    <cellStyle name="Warning Text 8 7 7" xfId="30212" xr:uid="{00000000-0005-0000-0000-000011780000}"/>
    <cellStyle name="Warning Text 8 8" xfId="30213" xr:uid="{00000000-0005-0000-0000-000012780000}"/>
    <cellStyle name="Warning Text 8 9" xfId="30214" xr:uid="{00000000-0005-0000-0000-000013780000}"/>
    <cellStyle name="Warning Text 9" xfId="30215" xr:uid="{00000000-0005-0000-0000-000014780000}"/>
    <cellStyle name="Warning Text 9 2" xfId="30216" xr:uid="{00000000-0005-0000-0000-000015780000}"/>
    <cellStyle name="Warning Text 9 3" xfId="30217" xr:uid="{00000000-0005-0000-0000-000016780000}"/>
    <cellStyle name="Warning Text 9 4" xfId="30218" xr:uid="{00000000-0005-0000-0000-000017780000}"/>
    <cellStyle name="Warning Text 9 5" xfId="30219" xr:uid="{00000000-0005-0000-0000-000018780000}"/>
    <cellStyle name="Warning Text 9 6" xfId="30220" xr:uid="{00000000-0005-0000-0000-000019780000}"/>
    <cellStyle name="Warning Text 9 7" xfId="30221" xr:uid="{00000000-0005-0000-0000-00001A780000}"/>
    <cellStyle name="Warning Text 9 8" xfId="30222" xr:uid="{00000000-0005-0000-0000-00001B780000}"/>
    <cellStyle name="Warning Text 9 9" xfId="30223" xr:uid="{00000000-0005-0000-0000-00001C780000}"/>
    <cellStyle name="Yfirskrift" xfId="51" xr:uid="{00000000-0005-0000-0000-00001D780000}"/>
    <cellStyle name="Yfirskrift - millistærð" xfId="52" xr:uid="{00000000-0005-0000-0000-00001E780000}"/>
    <cellStyle name="Yfirskrift - millistærð 2" xfId="30226" xr:uid="{00000000-0005-0000-0000-00001F780000}"/>
    <cellStyle name="Yfirskrift - millistærð 3" xfId="30227" xr:uid="{00000000-0005-0000-0000-000020780000}"/>
    <cellStyle name="Yfirskrift - millistærð 4" xfId="30228" xr:uid="{00000000-0005-0000-0000-000021780000}"/>
    <cellStyle name="Yfirskrift - millistærð 5" xfId="30229" xr:uid="{00000000-0005-0000-0000-000022780000}"/>
    <cellStyle name="Yfirskrift - millistærð 6" xfId="30225" xr:uid="{00000000-0005-0000-0000-000023780000}"/>
    <cellStyle name="Yfirskrift 10" xfId="30230" xr:uid="{00000000-0005-0000-0000-000024780000}"/>
    <cellStyle name="Yfirskrift 11" xfId="30231" xr:uid="{00000000-0005-0000-0000-000025780000}"/>
    <cellStyle name="Yfirskrift 12" xfId="30232" xr:uid="{00000000-0005-0000-0000-000026780000}"/>
    <cellStyle name="Yfirskrift 13" xfId="30233" xr:uid="{00000000-0005-0000-0000-000027780000}"/>
    <cellStyle name="Yfirskrift 14" xfId="30234" xr:uid="{00000000-0005-0000-0000-000028780000}"/>
    <cellStyle name="Yfirskrift 15" xfId="30235" xr:uid="{00000000-0005-0000-0000-000029780000}"/>
    <cellStyle name="Yfirskrift 16" xfId="30236" xr:uid="{00000000-0005-0000-0000-00002A780000}"/>
    <cellStyle name="Yfirskrift 17" xfId="30237" xr:uid="{00000000-0005-0000-0000-00002B780000}"/>
    <cellStyle name="Yfirskrift 18" xfId="30238" xr:uid="{00000000-0005-0000-0000-00002C780000}"/>
    <cellStyle name="Yfirskrift 19" xfId="30239" xr:uid="{00000000-0005-0000-0000-00002D780000}"/>
    <cellStyle name="Yfirskrift 2" xfId="30240" xr:uid="{00000000-0005-0000-0000-00002E780000}"/>
    <cellStyle name="Yfirskrift 20" xfId="30241" xr:uid="{00000000-0005-0000-0000-00002F780000}"/>
    <cellStyle name="Yfirskrift 21" xfId="30242" xr:uid="{00000000-0005-0000-0000-000030780000}"/>
    <cellStyle name="Yfirskrift 22" xfId="30243" xr:uid="{00000000-0005-0000-0000-000031780000}"/>
    <cellStyle name="Yfirskrift 23" xfId="30244" xr:uid="{00000000-0005-0000-0000-000032780000}"/>
    <cellStyle name="Yfirskrift 24" xfId="30245" xr:uid="{00000000-0005-0000-0000-000033780000}"/>
    <cellStyle name="Yfirskrift 25" xfId="30246" xr:uid="{00000000-0005-0000-0000-000034780000}"/>
    <cellStyle name="Yfirskrift 26" xfId="30247" xr:uid="{00000000-0005-0000-0000-000035780000}"/>
    <cellStyle name="Yfirskrift 27" xfId="30248" xr:uid="{00000000-0005-0000-0000-000036780000}"/>
    <cellStyle name="Yfirskrift 28" xfId="30249" xr:uid="{00000000-0005-0000-0000-000037780000}"/>
    <cellStyle name="Yfirskrift 29" xfId="30250" xr:uid="{00000000-0005-0000-0000-000038780000}"/>
    <cellStyle name="Yfirskrift 3" xfId="30251" xr:uid="{00000000-0005-0000-0000-000039780000}"/>
    <cellStyle name="Yfirskrift 30" xfId="30252" xr:uid="{00000000-0005-0000-0000-00003A780000}"/>
    <cellStyle name="Yfirskrift 31" xfId="30253" xr:uid="{00000000-0005-0000-0000-00003B780000}"/>
    <cellStyle name="Yfirskrift 32" xfId="30254" xr:uid="{00000000-0005-0000-0000-00003C780000}"/>
    <cellStyle name="Yfirskrift 33" xfId="30255" xr:uid="{00000000-0005-0000-0000-00003D780000}"/>
    <cellStyle name="Yfirskrift 34" xfId="30256" xr:uid="{00000000-0005-0000-0000-00003E780000}"/>
    <cellStyle name="Yfirskrift 35" xfId="30257" xr:uid="{00000000-0005-0000-0000-00003F780000}"/>
    <cellStyle name="Yfirskrift 36" xfId="30258" xr:uid="{00000000-0005-0000-0000-000040780000}"/>
    <cellStyle name="Yfirskrift 37" xfId="30259" xr:uid="{00000000-0005-0000-0000-000041780000}"/>
    <cellStyle name="Yfirskrift 38" xfId="30260" xr:uid="{00000000-0005-0000-0000-000042780000}"/>
    <cellStyle name="Yfirskrift 39" xfId="30261" xr:uid="{00000000-0005-0000-0000-000043780000}"/>
    <cellStyle name="Yfirskrift 4" xfId="30262" xr:uid="{00000000-0005-0000-0000-000044780000}"/>
    <cellStyle name="Yfirskrift 40" xfId="30263" xr:uid="{00000000-0005-0000-0000-000045780000}"/>
    <cellStyle name="Yfirskrift 41" xfId="30264" xr:uid="{00000000-0005-0000-0000-000046780000}"/>
    <cellStyle name="Yfirskrift 42" xfId="30265" xr:uid="{00000000-0005-0000-0000-000047780000}"/>
    <cellStyle name="Yfirskrift 43" xfId="30224" xr:uid="{00000000-0005-0000-0000-000048780000}"/>
    <cellStyle name="Yfirskrift 5" xfId="30266" xr:uid="{00000000-0005-0000-0000-000049780000}"/>
    <cellStyle name="Yfirskrift 6" xfId="30267" xr:uid="{00000000-0005-0000-0000-00004A780000}"/>
    <cellStyle name="Yfirskrift 7" xfId="30268" xr:uid="{00000000-0005-0000-0000-00004B780000}"/>
    <cellStyle name="Yfirskrift 8" xfId="30269" xr:uid="{00000000-0005-0000-0000-00004C780000}"/>
    <cellStyle name="Yfirskrift 9" xfId="30270" xr:uid="{00000000-0005-0000-0000-00004D780000}"/>
    <cellStyle name="Yfirskrift_Kolla1" xfId="30271" xr:uid="{00000000-0005-0000-0000-00004E780000}"/>
  </cellStyles>
  <dxfs count="0"/>
  <tableStyles count="0" defaultTableStyle="TableStyleMedium9" defaultPivotStyle="PivotStyleLight16"/>
  <colors>
    <mruColors>
      <color rgb="FFFF5FAC"/>
      <color rgb="FF005FAB"/>
      <color rgb="FF005FAC"/>
      <color rgb="FF0B45E6"/>
      <color rgb="FFFA7800"/>
      <color rgb="FFD9D9D9"/>
      <color rgb="FF38648F"/>
      <color rgb="FF3562A8"/>
      <color rgb="FF9FA6AB"/>
      <color rgb="FF87A4D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'KFI old'!$A$38</c:f>
              <c:strCache>
                <c:ptCount val="1"/>
                <c:pt idx="0">
                  <c:v>ROE</c:v>
                </c:pt>
              </c:strCache>
            </c:strRef>
          </c:tx>
          <c:spPr>
            <a:solidFill>
              <a:srgbClr val="87A4D4"/>
            </a:solidFill>
          </c:spPr>
          <c:invertIfNegative val="0"/>
          <c:dPt>
            <c:idx val="0"/>
            <c:invertIfNegative val="0"/>
            <c:bubble3D val="0"/>
            <c:spPr>
              <a:solidFill>
                <a:srgbClr val="3562A8"/>
              </a:solidFill>
            </c:spPr>
            <c:extLst>
              <c:ext xmlns:c16="http://schemas.microsoft.com/office/drawing/2014/chart" uri="{C3380CC4-5D6E-409C-BE32-E72D297353CC}">
                <c16:uniqueId val="{00000001-6935-40D5-A86B-46528BE061CF}"/>
              </c:ext>
            </c:extLst>
          </c:dPt>
          <c:dPt>
            <c:idx val="4"/>
            <c:invertIfNegative val="0"/>
            <c:bubble3D val="0"/>
            <c:spPr>
              <a:solidFill>
                <a:srgbClr val="3562A8"/>
              </a:solidFill>
            </c:spPr>
            <c:extLst>
              <c:ext xmlns:c16="http://schemas.microsoft.com/office/drawing/2014/chart" uri="{C3380CC4-5D6E-409C-BE32-E72D297353CC}">
                <c16:uniqueId val="{00000003-6935-40D5-A86B-46528BE061CF}"/>
              </c:ext>
            </c:extLst>
          </c:dPt>
          <c:dPt>
            <c:idx val="8"/>
            <c:invertIfNegative val="0"/>
            <c:bubble3D val="0"/>
            <c:spPr>
              <a:solidFill>
                <a:srgbClr val="FA7800"/>
              </a:solidFill>
            </c:spPr>
            <c:extLst>
              <c:ext xmlns:c16="http://schemas.microsoft.com/office/drawing/2014/chart" uri="{C3380CC4-5D6E-409C-BE32-E72D297353CC}">
                <c16:uniqueId val="{00000005-6935-40D5-A86B-46528BE061CF}"/>
              </c:ext>
            </c:extLst>
          </c:dPt>
          <c:dPt>
            <c:idx val="9"/>
            <c:invertIfNegative val="0"/>
            <c:bubble3D val="0"/>
            <c:extLst>
              <c:ext xmlns:c16="http://schemas.microsoft.com/office/drawing/2014/chart" uri="{C3380CC4-5D6E-409C-BE32-E72D297353CC}">
                <c16:uniqueId val="{00000006-6935-40D5-A86B-46528BE061CF}"/>
              </c:ext>
            </c:extLst>
          </c:dPt>
          <c:dLbls>
            <c:dLbl>
              <c:idx val="1"/>
              <c:delete val="1"/>
              <c:extLst>
                <c:ext xmlns:c15="http://schemas.microsoft.com/office/drawing/2012/chart" uri="{CE6537A1-D6FC-4f65-9D91-7224C49458BB}"/>
                <c:ext xmlns:c16="http://schemas.microsoft.com/office/drawing/2014/chart" uri="{C3380CC4-5D6E-409C-BE32-E72D297353CC}">
                  <c16:uniqueId val="{00000007-6935-40D5-A86B-46528BE061CF}"/>
                </c:ext>
              </c:extLst>
            </c:dLbl>
            <c:dLbl>
              <c:idx val="2"/>
              <c:delete val="1"/>
              <c:extLst>
                <c:ext xmlns:c15="http://schemas.microsoft.com/office/drawing/2012/chart" uri="{CE6537A1-D6FC-4f65-9D91-7224C49458BB}"/>
                <c:ext xmlns:c16="http://schemas.microsoft.com/office/drawing/2014/chart" uri="{C3380CC4-5D6E-409C-BE32-E72D297353CC}">
                  <c16:uniqueId val="{00000008-6935-40D5-A86B-46528BE061CF}"/>
                </c:ext>
              </c:extLst>
            </c:dLbl>
            <c:dLbl>
              <c:idx val="3"/>
              <c:delete val="1"/>
              <c:extLst>
                <c:ext xmlns:c15="http://schemas.microsoft.com/office/drawing/2012/chart" uri="{CE6537A1-D6FC-4f65-9D91-7224C49458BB}"/>
                <c:ext xmlns:c16="http://schemas.microsoft.com/office/drawing/2014/chart" uri="{C3380CC4-5D6E-409C-BE32-E72D297353CC}">
                  <c16:uniqueId val="{00000009-6935-40D5-A86B-46528BE061CF}"/>
                </c:ext>
              </c:extLst>
            </c:dLbl>
            <c:dLbl>
              <c:idx val="5"/>
              <c:delete val="1"/>
              <c:extLst>
                <c:ext xmlns:c15="http://schemas.microsoft.com/office/drawing/2012/chart" uri="{CE6537A1-D6FC-4f65-9D91-7224C49458BB}"/>
                <c:ext xmlns:c16="http://schemas.microsoft.com/office/drawing/2014/chart" uri="{C3380CC4-5D6E-409C-BE32-E72D297353CC}">
                  <c16:uniqueId val="{0000000A-6935-40D5-A86B-46528BE061CF}"/>
                </c:ext>
              </c:extLst>
            </c:dLbl>
            <c:dLbl>
              <c:idx val="6"/>
              <c:delete val="1"/>
              <c:extLst>
                <c:ext xmlns:c15="http://schemas.microsoft.com/office/drawing/2012/chart" uri="{CE6537A1-D6FC-4f65-9D91-7224C49458BB}"/>
                <c:ext xmlns:c16="http://schemas.microsoft.com/office/drawing/2014/chart" uri="{C3380CC4-5D6E-409C-BE32-E72D297353CC}">
                  <c16:uniqueId val="{0000000B-6935-40D5-A86B-46528BE061CF}"/>
                </c:ext>
              </c:extLst>
            </c:dLbl>
            <c:dLbl>
              <c:idx val="7"/>
              <c:delete val="1"/>
              <c:extLst>
                <c:ext xmlns:c15="http://schemas.microsoft.com/office/drawing/2012/chart" uri="{CE6537A1-D6FC-4f65-9D91-7224C49458BB}"/>
                <c:ext xmlns:c16="http://schemas.microsoft.com/office/drawing/2014/chart" uri="{C3380CC4-5D6E-409C-BE32-E72D297353CC}">
                  <c16:uniqueId val="{0000000C-6935-40D5-A86B-46528BE061CF}"/>
                </c:ext>
              </c:extLst>
            </c:dLbl>
            <c:numFmt formatCode="#,##0.0" sourceLinked="0"/>
            <c:spPr>
              <a:noFill/>
              <a:ln>
                <a:noFill/>
              </a:ln>
              <a:effectLst/>
            </c:spPr>
            <c:txPr>
              <a:bodyPr/>
              <a:lstStyle/>
              <a:p>
                <a:pPr>
                  <a:defRPr sz="900">
                    <a:latin typeface="+mn-lt"/>
                    <a:cs typeface="Arial" pitchFamily="34" charset="0"/>
                  </a:defRPr>
                </a:pPr>
                <a:endParaRPr lang="is-I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'KFI old'!$F$37:$N$37</c:f>
              <c:strCache>
                <c:ptCount val="9"/>
                <c:pt idx="0">
                  <c:v>Q3 11</c:v>
                </c:pt>
                <c:pt idx="1">
                  <c:v>Q4 11</c:v>
                </c:pt>
                <c:pt idx="2">
                  <c:v>Q1 12</c:v>
                </c:pt>
                <c:pt idx="3">
                  <c:v>Q2 12</c:v>
                </c:pt>
                <c:pt idx="4">
                  <c:v>Q3 12</c:v>
                </c:pt>
                <c:pt idx="5">
                  <c:v>Q4 12</c:v>
                </c:pt>
                <c:pt idx="6">
                  <c:v>Q1 13</c:v>
                </c:pt>
                <c:pt idx="7">
                  <c:v>Q2 13</c:v>
                </c:pt>
                <c:pt idx="8">
                  <c:v>Q3 13</c:v>
                </c:pt>
              </c:strCache>
            </c:strRef>
          </c:cat>
          <c:val>
            <c:numRef>
              <c:f>'KFI old'!$F$38:$N$38</c:f>
              <c:numCache>
                <c:formatCode>0.0</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D-6935-40D5-A86B-46528BE061CF}"/>
            </c:ext>
          </c:extLst>
        </c:ser>
        <c:dLbls>
          <c:showLegendKey val="0"/>
          <c:showVal val="1"/>
          <c:showCatName val="0"/>
          <c:showSerName val="0"/>
          <c:showPercent val="0"/>
          <c:showBubbleSize val="0"/>
        </c:dLbls>
        <c:gapWidth val="40"/>
        <c:axId val="581399720"/>
        <c:axId val="581395800"/>
      </c:barChart>
      <c:lineChart>
        <c:grouping val="standard"/>
        <c:varyColors val="0"/>
        <c:ser>
          <c:idx val="1"/>
          <c:order val="1"/>
          <c:spPr>
            <a:ln w="25400" cmpd="sng">
              <a:solidFill>
                <a:srgbClr val="FF0000"/>
              </a:solidFill>
              <a:prstDash val="sysDash"/>
            </a:ln>
          </c:spPr>
          <c:marker>
            <c:symbol val="none"/>
          </c:marker>
          <c:dLbls>
            <c:delete val="1"/>
          </c:dLbls>
          <c:cat>
            <c:strRef>
              <c:f>'KFI old'!$F$37:$N$37</c:f>
              <c:strCache>
                <c:ptCount val="9"/>
                <c:pt idx="0">
                  <c:v>Q3 11</c:v>
                </c:pt>
                <c:pt idx="1">
                  <c:v>Q4 11</c:v>
                </c:pt>
                <c:pt idx="2">
                  <c:v>Q1 12</c:v>
                </c:pt>
                <c:pt idx="3">
                  <c:v>Q2 12</c:v>
                </c:pt>
                <c:pt idx="4">
                  <c:v>Q3 12</c:v>
                </c:pt>
                <c:pt idx="5">
                  <c:v>Q4 12</c:v>
                </c:pt>
                <c:pt idx="6">
                  <c:v>Q1 13</c:v>
                </c:pt>
                <c:pt idx="7">
                  <c:v>Q2 13</c:v>
                </c:pt>
                <c:pt idx="8">
                  <c:v>Q3 13</c:v>
                </c:pt>
              </c:strCache>
            </c:strRef>
          </c:cat>
          <c:val>
            <c:numRef>
              <c:f>'KFI old'!$F$39:$N$39</c:f>
              <c:numCache>
                <c:formatCode>0.0</c:formatCode>
                <c:ptCount val="9"/>
                <c:pt idx="0">
                  <c:v>10.5</c:v>
                </c:pt>
                <c:pt idx="1">
                  <c:v>10.5</c:v>
                </c:pt>
                <c:pt idx="2">
                  <c:v>10.5</c:v>
                </c:pt>
                <c:pt idx="3">
                  <c:v>10.5</c:v>
                </c:pt>
                <c:pt idx="4">
                  <c:v>10.5</c:v>
                </c:pt>
                <c:pt idx="5">
                  <c:v>10.5</c:v>
                </c:pt>
                <c:pt idx="6">
                  <c:v>10.5</c:v>
                </c:pt>
                <c:pt idx="7">
                  <c:v>10.5</c:v>
                </c:pt>
                <c:pt idx="8">
                  <c:v>10.5</c:v>
                </c:pt>
              </c:numCache>
            </c:numRef>
          </c:val>
          <c:smooth val="0"/>
          <c:extLst>
            <c:ext xmlns:c16="http://schemas.microsoft.com/office/drawing/2014/chart" uri="{C3380CC4-5D6E-409C-BE32-E72D297353CC}">
              <c16:uniqueId val="{0000000E-6935-40D5-A86B-46528BE061CF}"/>
            </c:ext>
          </c:extLst>
        </c:ser>
        <c:dLbls>
          <c:showLegendKey val="0"/>
          <c:showVal val="1"/>
          <c:showCatName val="0"/>
          <c:showSerName val="0"/>
          <c:showPercent val="0"/>
          <c:showBubbleSize val="0"/>
        </c:dLbls>
        <c:marker val="1"/>
        <c:smooth val="0"/>
        <c:axId val="581396976"/>
        <c:axId val="581396192"/>
      </c:lineChart>
      <c:catAx>
        <c:axId val="581399720"/>
        <c:scaling>
          <c:orientation val="minMax"/>
        </c:scaling>
        <c:delete val="0"/>
        <c:axPos val="b"/>
        <c:numFmt formatCode="General" sourceLinked="1"/>
        <c:majorTickMark val="none"/>
        <c:minorTickMark val="none"/>
        <c:tickLblPos val="none"/>
        <c:spPr>
          <a:ln w="31750">
            <a:solidFill>
              <a:schemeClr val="tx1"/>
            </a:solidFill>
          </a:ln>
        </c:spPr>
        <c:crossAx val="581395800"/>
        <c:crosses val="autoZero"/>
        <c:auto val="1"/>
        <c:lblAlgn val="ctr"/>
        <c:lblOffset val="0"/>
        <c:noMultiLvlLbl val="0"/>
      </c:catAx>
      <c:valAx>
        <c:axId val="581395800"/>
        <c:scaling>
          <c:orientation val="minMax"/>
          <c:max val="30"/>
          <c:min val="-15"/>
        </c:scaling>
        <c:delete val="0"/>
        <c:axPos val="l"/>
        <c:numFmt formatCode="0.0" sourceLinked="1"/>
        <c:majorTickMark val="none"/>
        <c:minorTickMark val="none"/>
        <c:tickLblPos val="none"/>
        <c:spPr>
          <a:ln>
            <a:noFill/>
          </a:ln>
        </c:spPr>
        <c:crossAx val="581399720"/>
        <c:crosses val="autoZero"/>
        <c:crossBetween val="between"/>
        <c:majorUnit val="5"/>
      </c:valAx>
      <c:valAx>
        <c:axId val="581396192"/>
        <c:scaling>
          <c:orientation val="minMax"/>
          <c:max val="30"/>
          <c:min val="-15"/>
        </c:scaling>
        <c:delete val="0"/>
        <c:axPos val="r"/>
        <c:minorGridlines>
          <c:spPr>
            <a:ln>
              <a:noFill/>
            </a:ln>
          </c:spPr>
        </c:minorGridlines>
        <c:numFmt formatCode="0.0" sourceLinked="1"/>
        <c:majorTickMark val="none"/>
        <c:minorTickMark val="none"/>
        <c:tickLblPos val="none"/>
        <c:spPr>
          <a:ln>
            <a:noFill/>
          </a:ln>
        </c:spPr>
        <c:crossAx val="581396976"/>
        <c:crosses val="max"/>
        <c:crossBetween val="between"/>
        <c:majorUnit val="5"/>
      </c:valAx>
      <c:catAx>
        <c:axId val="581396976"/>
        <c:scaling>
          <c:orientation val="minMax"/>
        </c:scaling>
        <c:delete val="1"/>
        <c:axPos val="b"/>
        <c:numFmt formatCode="General" sourceLinked="1"/>
        <c:majorTickMark val="out"/>
        <c:minorTickMark val="none"/>
        <c:tickLblPos val="nextTo"/>
        <c:crossAx val="581396192"/>
        <c:crosses val="autoZero"/>
        <c:auto val="1"/>
        <c:lblAlgn val="ctr"/>
        <c:lblOffset val="100"/>
        <c:noMultiLvlLbl val="0"/>
      </c:catAx>
      <c:spPr>
        <a:noFill/>
        <a:ln>
          <a:noFill/>
        </a:ln>
      </c:spPr>
    </c:plotArea>
    <c:plotVisOnly val="1"/>
    <c:dispBlanksAs val="gap"/>
    <c:showDLblsOverMax val="0"/>
  </c:chart>
  <c:spPr>
    <a:noFill/>
    <a:ln>
      <a:noFill/>
    </a:ln>
  </c:sp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5507018144471075E-2"/>
          <c:y val="0.11960346683283295"/>
          <c:w val="0.96318886226178246"/>
          <c:h val="0.83508414389377794"/>
        </c:manualLayout>
      </c:layout>
      <c:barChart>
        <c:barDir val="col"/>
        <c:grouping val="clustered"/>
        <c:varyColors val="0"/>
        <c:ser>
          <c:idx val="0"/>
          <c:order val="0"/>
          <c:tx>
            <c:strRef>
              <c:f>'KFI old'!$A$166</c:f>
              <c:strCache>
                <c:ptCount val="1"/>
                <c:pt idx="0">
                  <c:v>Liquidity ratio</c:v>
                </c:pt>
              </c:strCache>
            </c:strRef>
          </c:tx>
          <c:spPr>
            <a:solidFill>
              <a:srgbClr val="3562A8"/>
            </a:solidFill>
          </c:spPr>
          <c:invertIfNegative val="0"/>
          <c:dPt>
            <c:idx val="1"/>
            <c:invertIfNegative val="0"/>
            <c:bubble3D val="0"/>
            <c:spPr>
              <a:solidFill>
                <a:srgbClr val="87A4D4"/>
              </a:solidFill>
            </c:spPr>
            <c:extLst>
              <c:ext xmlns:c16="http://schemas.microsoft.com/office/drawing/2014/chart" uri="{C3380CC4-5D6E-409C-BE32-E72D297353CC}">
                <c16:uniqueId val="{00000001-9F53-4774-97A5-B743B95EAA66}"/>
              </c:ext>
            </c:extLst>
          </c:dPt>
          <c:dPt>
            <c:idx val="2"/>
            <c:invertIfNegative val="0"/>
            <c:bubble3D val="0"/>
            <c:spPr>
              <a:solidFill>
                <a:srgbClr val="87A4D4"/>
              </a:solidFill>
            </c:spPr>
            <c:extLst>
              <c:ext xmlns:c16="http://schemas.microsoft.com/office/drawing/2014/chart" uri="{C3380CC4-5D6E-409C-BE32-E72D297353CC}">
                <c16:uniqueId val="{00000003-9F53-4774-97A5-B743B95EAA66}"/>
              </c:ext>
            </c:extLst>
          </c:dPt>
          <c:dPt>
            <c:idx val="3"/>
            <c:invertIfNegative val="0"/>
            <c:bubble3D val="0"/>
            <c:spPr>
              <a:solidFill>
                <a:srgbClr val="87A4D4"/>
              </a:solidFill>
            </c:spPr>
            <c:extLst>
              <c:ext xmlns:c16="http://schemas.microsoft.com/office/drawing/2014/chart" uri="{C3380CC4-5D6E-409C-BE32-E72D297353CC}">
                <c16:uniqueId val="{00000005-9F53-4774-97A5-B743B95EAA66}"/>
              </c:ext>
            </c:extLst>
          </c:dPt>
          <c:dPt>
            <c:idx val="5"/>
            <c:invertIfNegative val="0"/>
            <c:bubble3D val="0"/>
            <c:spPr>
              <a:solidFill>
                <a:srgbClr val="87A4D4"/>
              </a:solidFill>
            </c:spPr>
            <c:extLst>
              <c:ext xmlns:c16="http://schemas.microsoft.com/office/drawing/2014/chart" uri="{C3380CC4-5D6E-409C-BE32-E72D297353CC}">
                <c16:uniqueId val="{00000007-9F53-4774-97A5-B743B95EAA66}"/>
              </c:ext>
            </c:extLst>
          </c:dPt>
          <c:dPt>
            <c:idx val="6"/>
            <c:invertIfNegative val="0"/>
            <c:bubble3D val="0"/>
            <c:spPr>
              <a:solidFill>
                <a:srgbClr val="87A4D4"/>
              </a:solidFill>
            </c:spPr>
            <c:extLst>
              <c:ext xmlns:c16="http://schemas.microsoft.com/office/drawing/2014/chart" uri="{C3380CC4-5D6E-409C-BE32-E72D297353CC}">
                <c16:uniqueId val="{00000009-9F53-4774-97A5-B743B95EAA66}"/>
              </c:ext>
            </c:extLst>
          </c:dPt>
          <c:dPt>
            <c:idx val="7"/>
            <c:invertIfNegative val="0"/>
            <c:bubble3D val="0"/>
            <c:spPr>
              <a:solidFill>
                <a:srgbClr val="87A4D4"/>
              </a:solidFill>
            </c:spPr>
            <c:extLst>
              <c:ext xmlns:c16="http://schemas.microsoft.com/office/drawing/2014/chart" uri="{C3380CC4-5D6E-409C-BE32-E72D297353CC}">
                <c16:uniqueId val="{0000000B-9F53-4774-97A5-B743B95EAA66}"/>
              </c:ext>
            </c:extLst>
          </c:dPt>
          <c:dPt>
            <c:idx val="8"/>
            <c:invertIfNegative val="0"/>
            <c:bubble3D val="0"/>
            <c:spPr>
              <a:solidFill>
                <a:srgbClr val="FA7800"/>
              </a:solidFill>
            </c:spPr>
            <c:extLst>
              <c:ext xmlns:c16="http://schemas.microsoft.com/office/drawing/2014/chart" uri="{C3380CC4-5D6E-409C-BE32-E72D297353CC}">
                <c16:uniqueId val="{0000000D-9F53-4774-97A5-B743B95EAA66}"/>
              </c:ext>
            </c:extLst>
          </c:dPt>
          <c:dPt>
            <c:idx val="9"/>
            <c:invertIfNegative val="0"/>
            <c:bubble3D val="0"/>
            <c:spPr>
              <a:solidFill>
                <a:srgbClr val="FA7800"/>
              </a:solidFill>
            </c:spPr>
            <c:extLst>
              <c:ext xmlns:c16="http://schemas.microsoft.com/office/drawing/2014/chart" uri="{C3380CC4-5D6E-409C-BE32-E72D297353CC}">
                <c16:uniqueId val="{0000000F-9F53-4774-97A5-B743B95EAA66}"/>
              </c:ext>
            </c:extLst>
          </c:dPt>
          <c:dLbls>
            <c:dLbl>
              <c:idx val="1"/>
              <c:delete val="1"/>
              <c:extLst>
                <c:ext xmlns:c15="http://schemas.microsoft.com/office/drawing/2012/chart" uri="{CE6537A1-D6FC-4f65-9D91-7224C49458BB}"/>
                <c:ext xmlns:c16="http://schemas.microsoft.com/office/drawing/2014/chart" uri="{C3380CC4-5D6E-409C-BE32-E72D297353CC}">
                  <c16:uniqueId val="{00000001-9F53-4774-97A5-B743B95EAA66}"/>
                </c:ext>
              </c:extLst>
            </c:dLbl>
            <c:dLbl>
              <c:idx val="2"/>
              <c:delete val="1"/>
              <c:extLst>
                <c:ext xmlns:c15="http://schemas.microsoft.com/office/drawing/2012/chart" uri="{CE6537A1-D6FC-4f65-9D91-7224C49458BB}"/>
                <c:ext xmlns:c16="http://schemas.microsoft.com/office/drawing/2014/chart" uri="{C3380CC4-5D6E-409C-BE32-E72D297353CC}">
                  <c16:uniqueId val="{00000003-9F53-4774-97A5-B743B95EAA66}"/>
                </c:ext>
              </c:extLst>
            </c:dLbl>
            <c:dLbl>
              <c:idx val="3"/>
              <c:delete val="1"/>
              <c:extLst>
                <c:ext xmlns:c15="http://schemas.microsoft.com/office/drawing/2012/chart" uri="{CE6537A1-D6FC-4f65-9D91-7224C49458BB}"/>
                <c:ext xmlns:c16="http://schemas.microsoft.com/office/drawing/2014/chart" uri="{C3380CC4-5D6E-409C-BE32-E72D297353CC}">
                  <c16:uniqueId val="{00000005-9F53-4774-97A5-B743B95EAA66}"/>
                </c:ext>
              </c:extLst>
            </c:dLbl>
            <c:dLbl>
              <c:idx val="5"/>
              <c:delete val="1"/>
              <c:extLst>
                <c:ext xmlns:c15="http://schemas.microsoft.com/office/drawing/2012/chart" uri="{CE6537A1-D6FC-4f65-9D91-7224C49458BB}"/>
                <c:ext xmlns:c16="http://schemas.microsoft.com/office/drawing/2014/chart" uri="{C3380CC4-5D6E-409C-BE32-E72D297353CC}">
                  <c16:uniqueId val="{00000007-9F53-4774-97A5-B743B95EAA66}"/>
                </c:ext>
              </c:extLst>
            </c:dLbl>
            <c:dLbl>
              <c:idx val="6"/>
              <c:delete val="1"/>
              <c:extLst>
                <c:ext xmlns:c15="http://schemas.microsoft.com/office/drawing/2012/chart" uri="{CE6537A1-D6FC-4f65-9D91-7224C49458BB}"/>
                <c:ext xmlns:c16="http://schemas.microsoft.com/office/drawing/2014/chart" uri="{C3380CC4-5D6E-409C-BE32-E72D297353CC}">
                  <c16:uniqueId val="{00000009-9F53-4774-97A5-B743B95EAA66}"/>
                </c:ext>
              </c:extLst>
            </c:dLbl>
            <c:dLbl>
              <c:idx val="7"/>
              <c:delete val="1"/>
              <c:extLst>
                <c:ext xmlns:c15="http://schemas.microsoft.com/office/drawing/2012/chart" uri="{CE6537A1-D6FC-4f65-9D91-7224C49458BB}"/>
                <c:ext xmlns:c16="http://schemas.microsoft.com/office/drawing/2014/chart" uri="{C3380CC4-5D6E-409C-BE32-E72D297353CC}">
                  <c16:uniqueId val="{0000000B-9F53-4774-97A5-B743B95EAA66}"/>
                </c:ext>
              </c:extLst>
            </c:dLbl>
            <c:numFmt formatCode="#,##0.0" sourceLinked="0"/>
            <c:spPr>
              <a:noFill/>
              <a:ln>
                <a:noFill/>
              </a:ln>
              <a:effectLst/>
            </c:spPr>
            <c:txPr>
              <a:bodyPr/>
              <a:lstStyle/>
              <a:p>
                <a:pPr>
                  <a:defRPr sz="900">
                    <a:latin typeface="+mn-lt"/>
                    <a:cs typeface="Arial" pitchFamily="34" charset="0"/>
                  </a:defRPr>
                </a:pPr>
                <a:endParaRPr lang="is-I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'KFI old'!$C$4:$K$4</c:f>
              <c:strCache>
                <c:ptCount val="9"/>
                <c:pt idx="0">
                  <c:v>Q4 10</c:v>
                </c:pt>
                <c:pt idx="1">
                  <c:v>Q1 11</c:v>
                </c:pt>
                <c:pt idx="2">
                  <c:v>Q2 11</c:v>
                </c:pt>
                <c:pt idx="3">
                  <c:v>Q3 11</c:v>
                </c:pt>
                <c:pt idx="4">
                  <c:v>Q4 11</c:v>
                </c:pt>
                <c:pt idx="5">
                  <c:v>Q1 12</c:v>
                </c:pt>
                <c:pt idx="6">
                  <c:v>Q2 12</c:v>
                </c:pt>
                <c:pt idx="7">
                  <c:v>Q3 12</c:v>
                </c:pt>
                <c:pt idx="8">
                  <c:v>Q4 12</c:v>
                </c:pt>
              </c:strCache>
            </c:strRef>
          </c:cat>
          <c:val>
            <c:numRef>
              <c:f>'KFI old'!$F$166:$N$166</c:f>
              <c:numCache>
                <c:formatCode>0.0</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10-9F53-4774-97A5-B743B95EAA66}"/>
            </c:ext>
          </c:extLst>
        </c:ser>
        <c:dLbls>
          <c:showLegendKey val="0"/>
          <c:showVal val="0"/>
          <c:showCatName val="0"/>
          <c:showSerName val="0"/>
          <c:showPercent val="0"/>
          <c:showBubbleSize val="0"/>
        </c:dLbls>
        <c:gapWidth val="40"/>
        <c:axId val="580978464"/>
        <c:axId val="580968664"/>
      </c:barChart>
      <c:catAx>
        <c:axId val="580978464"/>
        <c:scaling>
          <c:orientation val="minMax"/>
        </c:scaling>
        <c:delete val="0"/>
        <c:axPos val="b"/>
        <c:numFmt formatCode="General" sourceLinked="1"/>
        <c:majorTickMark val="none"/>
        <c:minorTickMark val="none"/>
        <c:tickLblPos val="none"/>
        <c:spPr>
          <a:ln w="31750">
            <a:solidFill>
              <a:schemeClr val="tx1"/>
            </a:solidFill>
          </a:ln>
        </c:spPr>
        <c:crossAx val="580968664"/>
        <c:crosses val="autoZero"/>
        <c:auto val="1"/>
        <c:lblAlgn val="ctr"/>
        <c:lblOffset val="0"/>
        <c:noMultiLvlLbl val="0"/>
      </c:catAx>
      <c:valAx>
        <c:axId val="580968664"/>
        <c:scaling>
          <c:orientation val="minMax"/>
          <c:max val="100"/>
          <c:min val="0"/>
        </c:scaling>
        <c:delete val="1"/>
        <c:axPos val="l"/>
        <c:numFmt formatCode="0.0" sourceLinked="1"/>
        <c:majorTickMark val="out"/>
        <c:minorTickMark val="none"/>
        <c:tickLblPos val="nextTo"/>
        <c:crossAx val="580978464"/>
        <c:crosses val="autoZero"/>
        <c:crossBetween val="between"/>
        <c:majorUnit val="15"/>
      </c:valAx>
      <c:spPr>
        <a:noFill/>
        <a:ln>
          <a:noFill/>
        </a:ln>
      </c:spPr>
    </c:plotArea>
    <c:plotVisOnly val="1"/>
    <c:dispBlanksAs val="gap"/>
    <c:showDLblsOverMax val="0"/>
  </c:chart>
  <c:spPr>
    <a:noFill/>
    <a:ln>
      <a:noFill/>
    </a:ln>
  </c:sp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5507018144471075E-2"/>
          <c:y val="0.11960346683283295"/>
          <c:w val="0.96318886226178246"/>
          <c:h val="0.83508414389377794"/>
        </c:manualLayout>
      </c:layout>
      <c:barChart>
        <c:barDir val="col"/>
        <c:grouping val="clustered"/>
        <c:varyColors val="0"/>
        <c:ser>
          <c:idx val="0"/>
          <c:order val="0"/>
          <c:tx>
            <c:strRef>
              <c:f>'KFI old'!$A$180</c:f>
              <c:strCache>
                <c:ptCount val="1"/>
                <c:pt idx="0">
                  <c:v>Cash ratio</c:v>
                </c:pt>
              </c:strCache>
            </c:strRef>
          </c:tx>
          <c:spPr>
            <a:solidFill>
              <a:srgbClr val="3562A8"/>
            </a:solidFill>
          </c:spPr>
          <c:invertIfNegative val="0"/>
          <c:dPt>
            <c:idx val="1"/>
            <c:invertIfNegative val="0"/>
            <c:bubble3D val="0"/>
            <c:spPr>
              <a:solidFill>
                <a:srgbClr val="87A4D4"/>
              </a:solidFill>
            </c:spPr>
            <c:extLst>
              <c:ext xmlns:c16="http://schemas.microsoft.com/office/drawing/2014/chart" uri="{C3380CC4-5D6E-409C-BE32-E72D297353CC}">
                <c16:uniqueId val="{00000001-303D-41BE-BE23-5385A27D2033}"/>
              </c:ext>
            </c:extLst>
          </c:dPt>
          <c:dPt>
            <c:idx val="2"/>
            <c:invertIfNegative val="0"/>
            <c:bubble3D val="0"/>
            <c:spPr>
              <a:solidFill>
                <a:srgbClr val="87A4D4"/>
              </a:solidFill>
            </c:spPr>
            <c:extLst>
              <c:ext xmlns:c16="http://schemas.microsoft.com/office/drawing/2014/chart" uri="{C3380CC4-5D6E-409C-BE32-E72D297353CC}">
                <c16:uniqueId val="{00000003-303D-41BE-BE23-5385A27D2033}"/>
              </c:ext>
            </c:extLst>
          </c:dPt>
          <c:dPt>
            <c:idx val="3"/>
            <c:invertIfNegative val="0"/>
            <c:bubble3D val="0"/>
            <c:spPr>
              <a:solidFill>
                <a:srgbClr val="87A4D4"/>
              </a:solidFill>
            </c:spPr>
            <c:extLst>
              <c:ext xmlns:c16="http://schemas.microsoft.com/office/drawing/2014/chart" uri="{C3380CC4-5D6E-409C-BE32-E72D297353CC}">
                <c16:uniqueId val="{00000005-303D-41BE-BE23-5385A27D2033}"/>
              </c:ext>
            </c:extLst>
          </c:dPt>
          <c:dPt>
            <c:idx val="5"/>
            <c:invertIfNegative val="0"/>
            <c:bubble3D val="0"/>
            <c:spPr>
              <a:solidFill>
                <a:srgbClr val="87A4D4"/>
              </a:solidFill>
            </c:spPr>
            <c:extLst>
              <c:ext xmlns:c16="http://schemas.microsoft.com/office/drawing/2014/chart" uri="{C3380CC4-5D6E-409C-BE32-E72D297353CC}">
                <c16:uniqueId val="{00000007-303D-41BE-BE23-5385A27D2033}"/>
              </c:ext>
            </c:extLst>
          </c:dPt>
          <c:dPt>
            <c:idx val="6"/>
            <c:invertIfNegative val="0"/>
            <c:bubble3D val="0"/>
            <c:spPr>
              <a:solidFill>
                <a:srgbClr val="87A4D4"/>
              </a:solidFill>
            </c:spPr>
            <c:extLst>
              <c:ext xmlns:c16="http://schemas.microsoft.com/office/drawing/2014/chart" uri="{C3380CC4-5D6E-409C-BE32-E72D297353CC}">
                <c16:uniqueId val="{00000009-303D-41BE-BE23-5385A27D2033}"/>
              </c:ext>
            </c:extLst>
          </c:dPt>
          <c:dPt>
            <c:idx val="7"/>
            <c:invertIfNegative val="0"/>
            <c:bubble3D val="0"/>
            <c:spPr>
              <a:solidFill>
                <a:srgbClr val="87A4D4"/>
              </a:solidFill>
            </c:spPr>
            <c:extLst>
              <c:ext xmlns:c16="http://schemas.microsoft.com/office/drawing/2014/chart" uri="{C3380CC4-5D6E-409C-BE32-E72D297353CC}">
                <c16:uniqueId val="{0000000B-303D-41BE-BE23-5385A27D2033}"/>
              </c:ext>
            </c:extLst>
          </c:dPt>
          <c:dPt>
            <c:idx val="8"/>
            <c:invertIfNegative val="0"/>
            <c:bubble3D val="0"/>
            <c:spPr>
              <a:solidFill>
                <a:srgbClr val="FA7800"/>
              </a:solidFill>
            </c:spPr>
            <c:extLst>
              <c:ext xmlns:c16="http://schemas.microsoft.com/office/drawing/2014/chart" uri="{C3380CC4-5D6E-409C-BE32-E72D297353CC}">
                <c16:uniqueId val="{0000000D-303D-41BE-BE23-5385A27D2033}"/>
              </c:ext>
            </c:extLst>
          </c:dPt>
          <c:dPt>
            <c:idx val="9"/>
            <c:invertIfNegative val="0"/>
            <c:bubble3D val="0"/>
            <c:spPr>
              <a:solidFill>
                <a:srgbClr val="FA7800"/>
              </a:solidFill>
            </c:spPr>
            <c:extLst>
              <c:ext xmlns:c16="http://schemas.microsoft.com/office/drawing/2014/chart" uri="{C3380CC4-5D6E-409C-BE32-E72D297353CC}">
                <c16:uniqueId val="{0000000F-303D-41BE-BE23-5385A27D2033}"/>
              </c:ext>
            </c:extLst>
          </c:dPt>
          <c:dLbls>
            <c:dLbl>
              <c:idx val="1"/>
              <c:delete val="1"/>
              <c:extLst>
                <c:ext xmlns:c15="http://schemas.microsoft.com/office/drawing/2012/chart" uri="{CE6537A1-D6FC-4f65-9D91-7224C49458BB}"/>
                <c:ext xmlns:c16="http://schemas.microsoft.com/office/drawing/2014/chart" uri="{C3380CC4-5D6E-409C-BE32-E72D297353CC}">
                  <c16:uniqueId val="{00000001-303D-41BE-BE23-5385A27D2033}"/>
                </c:ext>
              </c:extLst>
            </c:dLbl>
            <c:dLbl>
              <c:idx val="2"/>
              <c:delete val="1"/>
              <c:extLst>
                <c:ext xmlns:c15="http://schemas.microsoft.com/office/drawing/2012/chart" uri="{CE6537A1-D6FC-4f65-9D91-7224C49458BB}"/>
                <c:ext xmlns:c16="http://schemas.microsoft.com/office/drawing/2014/chart" uri="{C3380CC4-5D6E-409C-BE32-E72D297353CC}">
                  <c16:uniqueId val="{00000003-303D-41BE-BE23-5385A27D2033}"/>
                </c:ext>
              </c:extLst>
            </c:dLbl>
            <c:dLbl>
              <c:idx val="3"/>
              <c:delete val="1"/>
              <c:extLst>
                <c:ext xmlns:c15="http://schemas.microsoft.com/office/drawing/2012/chart" uri="{CE6537A1-D6FC-4f65-9D91-7224C49458BB}"/>
                <c:ext xmlns:c16="http://schemas.microsoft.com/office/drawing/2014/chart" uri="{C3380CC4-5D6E-409C-BE32-E72D297353CC}">
                  <c16:uniqueId val="{00000005-303D-41BE-BE23-5385A27D2033}"/>
                </c:ext>
              </c:extLst>
            </c:dLbl>
            <c:dLbl>
              <c:idx val="5"/>
              <c:delete val="1"/>
              <c:extLst>
                <c:ext xmlns:c15="http://schemas.microsoft.com/office/drawing/2012/chart" uri="{CE6537A1-D6FC-4f65-9D91-7224C49458BB}"/>
                <c:ext xmlns:c16="http://schemas.microsoft.com/office/drawing/2014/chart" uri="{C3380CC4-5D6E-409C-BE32-E72D297353CC}">
                  <c16:uniqueId val="{00000007-303D-41BE-BE23-5385A27D2033}"/>
                </c:ext>
              </c:extLst>
            </c:dLbl>
            <c:dLbl>
              <c:idx val="6"/>
              <c:delete val="1"/>
              <c:extLst>
                <c:ext xmlns:c15="http://schemas.microsoft.com/office/drawing/2012/chart" uri="{CE6537A1-D6FC-4f65-9D91-7224C49458BB}"/>
                <c:ext xmlns:c16="http://schemas.microsoft.com/office/drawing/2014/chart" uri="{C3380CC4-5D6E-409C-BE32-E72D297353CC}">
                  <c16:uniqueId val="{00000009-303D-41BE-BE23-5385A27D2033}"/>
                </c:ext>
              </c:extLst>
            </c:dLbl>
            <c:dLbl>
              <c:idx val="7"/>
              <c:delete val="1"/>
              <c:extLst>
                <c:ext xmlns:c15="http://schemas.microsoft.com/office/drawing/2012/chart" uri="{CE6537A1-D6FC-4f65-9D91-7224C49458BB}"/>
                <c:ext xmlns:c16="http://schemas.microsoft.com/office/drawing/2014/chart" uri="{C3380CC4-5D6E-409C-BE32-E72D297353CC}">
                  <c16:uniqueId val="{0000000B-303D-41BE-BE23-5385A27D2033}"/>
                </c:ext>
              </c:extLst>
            </c:dLbl>
            <c:numFmt formatCode="#,##0.0" sourceLinked="0"/>
            <c:spPr>
              <a:noFill/>
              <a:ln>
                <a:noFill/>
              </a:ln>
              <a:effectLst/>
            </c:spPr>
            <c:txPr>
              <a:bodyPr/>
              <a:lstStyle/>
              <a:p>
                <a:pPr>
                  <a:defRPr sz="900">
                    <a:latin typeface="+mn-lt"/>
                    <a:cs typeface="Arial" pitchFamily="34" charset="0"/>
                  </a:defRPr>
                </a:pPr>
                <a:endParaRPr lang="is-I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'KFI old'!$C$4:$K$4</c:f>
              <c:strCache>
                <c:ptCount val="9"/>
                <c:pt idx="0">
                  <c:v>Q4 10</c:v>
                </c:pt>
                <c:pt idx="1">
                  <c:v>Q1 11</c:v>
                </c:pt>
                <c:pt idx="2">
                  <c:v>Q2 11</c:v>
                </c:pt>
                <c:pt idx="3">
                  <c:v>Q3 11</c:v>
                </c:pt>
                <c:pt idx="4">
                  <c:v>Q4 11</c:v>
                </c:pt>
                <c:pt idx="5">
                  <c:v>Q1 12</c:v>
                </c:pt>
                <c:pt idx="6">
                  <c:v>Q2 12</c:v>
                </c:pt>
                <c:pt idx="7">
                  <c:v>Q3 12</c:v>
                </c:pt>
                <c:pt idx="8">
                  <c:v>Q4 12</c:v>
                </c:pt>
              </c:strCache>
            </c:strRef>
          </c:cat>
          <c:val>
            <c:numRef>
              <c:f>'KFI old'!$F$180:$N$180</c:f>
              <c:numCache>
                <c:formatCode>0.0</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10-303D-41BE-BE23-5385A27D2033}"/>
            </c:ext>
          </c:extLst>
        </c:ser>
        <c:dLbls>
          <c:showLegendKey val="0"/>
          <c:showVal val="0"/>
          <c:showCatName val="0"/>
          <c:showSerName val="0"/>
          <c:showPercent val="0"/>
          <c:showBubbleSize val="0"/>
        </c:dLbls>
        <c:gapWidth val="40"/>
        <c:axId val="580969056"/>
        <c:axId val="580971800"/>
      </c:barChart>
      <c:catAx>
        <c:axId val="580969056"/>
        <c:scaling>
          <c:orientation val="minMax"/>
        </c:scaling>
        <c:delete val="0"/>
        <c:axPos val="b"/>
        <c:numFmt formatCode="General" sourceLinked="1"/>
        <c:majorTickMark val="none"/>
        <c:minorTickMark val="none"/>
        <c:tickLblPos val="none"/>
        <c:spPr>
          <a:ln w="31750">
            <a:solidFill>
              <a:schemeClr val="tx1"/>
            </a:solidFill>
          </a:ln>
        </c:spPr>
        <c:crossAx val="580971800"/>
        <c:crosses val="autoZero"/>
        <c:auto val="1"/>
        <c:lblAlgn val="ctr"/>
        <c:lblOffset val="0"/>
        <c:noMultiLvlLbl val="0"/>
      </c:catAx>
      <c:valAx>
        <c:axId val="580971800"/>
        <c:scaling>
          <c:orientation val="minMax"/>
          <c:max val="100"/>
          <c:min val="0"/>
        </c:scaling>
        <c:delete val="1"/>
        <c:axPos val="l"/>
        <c:numFmt formatCode="0.0" sourceLinked="1"/>
        <c:majorTickMark val="out"/>
        <c:minorTickMark val="none"/>
        <c:tickLblPos val="nextTo"/>
        <c:crossAx val="580969056"/>
        <c:crosses val="autoZero"/>
        <c:crossBetween val="between"/>
        <c:majorUnit val="15"/>
      </c:valAx>
      <c:spPr>
        <a:noFill/>
        <a:ln>
          <a:noFill/>
        </a:ln>
      </c:spPr>
    </c:plotArea>
    <c:plotVisOnly val="1"/>
    <c:dispBlanksAs val="gap"/>
    <c:showDLblsOverMax val="0"/>
  </c:chart>
  <c:spPr>
    <a:noFill/>
    <a:ln>
      <a:noFill/>
    </a:ln>
  </c:sp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5507018144471075E-2"/>
          <c:y val="0.11960346683283295"/>
          <c:w val="0.96318886226178246"/>
          <c:h val="0.83508414389377794"/>
        </c:manualLayout>
      </c:layout>
      <c:barChart>
        <c:barDir val="col"/>
        <c:grouping val="clustered"/>
        <c:varyColors val="0"/>
        <c:ser>
          <c:idx val="0"/>
          <c:order val="0"/>
          <c:spPr>
            <a:solidFill>
              <a:srgbClr val="3562A8"/>
            </a:solidFill>
          </c:spPr>
          <c:invertIfNegative val="0"/>
          <c:dPt>
            <c:idx val="8"/>
            <c:invertIfNegative val="0"/>
            <c:bubble3D val="0"/>
            <c:spPr>
              <a:solidFill>
                <a:srgbClr val="FA7800"/>
              </a:solidFill>
            </c:spPr>
            <c:extLst>
              <c:ext xmlns:c16="http://schemas.microsoft.com/office/drawing/2014/chart" uri="{C3380CC4-5D6E-409C-BE32-E72D297353CC}">
                <c16:uniqueId val="{00000001-C406-4BE2-A33E-FF9E813F23C0}"/>
              </c:ext>
            </c:extLst>
          </c:dPt>
          <c:dPt>
            <c:idx val="9"/>
            <c:invertIfNegative val="0"/>
            <c:bubble3D val="0"/>
            <c:spPr>
              <a:solidFill>
                <a:srgbClr val="FA7800"/>
              </a:solidFill>
            </c:spPr>
            <c:extLst>
              <c:ext xmlns:c16="http://schemas.microsoft.com/office/drawing/2014/chart" uri="{C3380CC4-5D6E-409C-BE32-E72D297353CC}">
                <c16:uniqueId val="{00000003-C406-4BE2-A33E-FF9E813F23C0}"/>
              </c:ext>
            </c:extLst>
          </c:dPt>
          <c:dLbls>
            <c:spPr>
              <a:noFill/>
              <a:ln>
                <a:noFill/>
              </a:ln>
              <a:effectLst/>
            </c:spPr>
            <c:txPr>
              <a:bodyPr/>
              <a:lstStyle/>
              <a:p>
                <a:pPr>
                  <a:defRPr sz="900">
                    <a:latin typeface="+mn-lt"/>
                    <a:cs typeface="Arial" pitchFamily="34" charset="0"/>
                  </a:defRPr>
                </a:pPr>
                <a:endParaRPr lang="is-I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'KFI old'!$C$4:$J$4</c:f>
              <c:strCache>
                <c:ptCount val="8"/>
                <c:pt idx="0">
                  <c:v>Q4 10</c:v>
                </c:pt>
                <c:pt idx="1">
                  <c:v>Q1 11</c:v>
                </c:pt>
                <c:pt idx="2">
                  <c:v>Q2 11</c:v>
                </c:pt>
                <c:pt idx="3">
                  <c:v>Q3 11</c:v>
                </c:pt>
                <c:pt idx="4">
                  <c:v>Q4 11</c:v>
                </c:pt>
                <c:pt idx="5">
                  <c:v>Q1 12</c:v>
                </c:pt>
                <c:pt idx="6">
                  <c:v>Q2 12</c:v>
                </c:pt>
                <c:pt idx="7">
                  <c:v>Q3 12</c:v>
                </c:pt>
              </c:strCache>
            </c:strRef>
          </c:cat>
          <c:val>
            <c:numRef>
              <c:f>'KFI old'!$E$196:$N$196</c:f>
              <c:numCache>
                <c:formatCode>0</c:formatCode>
                <c:ptCount val="10"/>
                <c:pt idx="0">
                  <c:v>0</c:v>
                </c:pt>
                <c:pt idx="1">
                  <c:v>0</c:v>
                </c:pt>
                <c:pt idx="2">
                  <c:v>0</c:v>
                </c:pt>
                <c:pt idx="3">
                  <c:v>0</c:v>
                </c:pt>
                <c:pt idx="4">
                  <c:v>0</c:v>
                </c:pt>
                <c:pt idx="5">
                  <c:v>0</c:v>
                </c:pt>
                <c:pt idx="6">
                  <c:v>0</c:v>
                </c:pt>
                <c:pt idx="7">
                  <c:v>0</c:v>
                </c:pt>
                <c:pt idx="8">
                  <c:v>0</c:v>
                </c:pt>
                <c:pt idx="9">
                  <c:v>0</c:v>
                </c:pt>
              </c:numCache>
            </c:numRef>
          </c:val>
          <c:extLst>
            <c:ext xmlns:c15="http://schemas.microsoft.com/office/drawing/2012/chart" uri="{02D57815-91ED-43cb-92C2-25804820EDAC}">
              <c15:filteredSeriesTitle>
                <c15:tx>
                  <c:strRef>
                    <c:extLst>
                      <c:ext uri="{02D57815-91ED-43cb-92C2-25804820EDAC}">
                        <c15:formulaRef>
                          <c15:sqref>KFI!#REF!</c15:sqref>
                        </c15:formulaRef>
                      </c:ext>
                    </c:extLst>
                    <c:strCache>
                      <c:ptCount val="1"/>
                      <c:pt idx="0">
                        <c:v>#REF!</c:v>
                      </c:pt>
                    </c:strCache>
                  </c:strRef>
                </c15:tx>
              </c15:filteredSeriesTitle>
            </c:ext>
            <c:ext xmlns:c16="http://schemas.microsoft.com/office/drawing/2014/chart" uri="{C3380CC4-5D6E-409C-BE32-E72D297353CC}">
              <c16:uniqueId val="{00000004-C406-4BE2-A33E-FF9E813F23C0}"/>
            </c:ext>
          </c:extLst>
        </c:ser>
        <c:dLbls>
          <c:showLegendKey val="0"/>
          <c:showVal val="0"/>
          <c:showCatName val="0"/>
          <c:showSerName val="0"/>
          <c:showPercent val="0"/>
          <c:showBubbleSize val="0"/>
        </c:dLbls>
        <c:gapWidth val="40"/>
        <c:axId val="580972192"/>
        <c:axId val="580972584"/>
      </c:barChart>
      <c:catAx>
        <c:axId val="580972192"/>
        <c:scaling>
          <c:orientation val="minMax"/>
        </c:scaling>
        <c:delete val="0"/>
        <c:axPos val="b"/>
        <c:numFmt formatCode="General" sourceLinked="1"/>
        <c:majorTickMark val="none"/>
        <c:minorTickMark val="none"/>
        <c:tickLblPos val="none"/>
        <c:spPr>
          <a:ln w="31750">
            <a:solidFill>
              <a:schemeClr val="tx1"/>
            </a:solidFill>
          </a:ln>
        </c:spPr>
        <c:crossAx val="580972584"/>
        <c:crosses val="autoZero"/>
        <c:auto val="1"/>
        <c:lblAlgn val="ctr"/>
        <c:lblOffset val="0"/>
        <c:noMultiLvlLbl val="0"/>
      </c:catAx>
      <c:valAx>
        <c:axId val="580972584"/>
        <c:scaling>
          <c:orientation val="minMax"/>
          <c:max val="150"/>
          <c:min val="0"/>
        </c:scaling>
        <c:delete val="1"/>
        <c:axPos val="l"/>
        <c:numFmt formatCode="0" sourceLinked="1"/>
        <c:majorTickMark val="out"/>
        <c:minorTickMark val="none"/>
        <c:tickLblPos val="nextTo"/>
        <c:crossAx val="580972192"/>
        <c:crosses val="autoZero"/>
        <c:crossBetween val="between"/>
        <c:majorUnit val="15"/>
      </c:valAx>
      <c:spPr>
        <a:noFill/>
        <a:ln>
          <a:noFill/>
        </a:ln>
      </c:spPr>
    </c:plotArea>
    <c:plotVisOnly val="1"/>
    <c:dispBlanksAs val="gap"/>
    <c:showDLblsOverMax val="0"/>
  </c:chart>
  <c:spPr>
    <a:noFill/>
    <a:ln>
      <a:noFill/>
    </a:ln>
  </c:sp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5507018144471075E-2"/>
          <c:y val="2.4365136176159798E-2"/>
          <c:w val="0.96318886226178246"/>
          <c:h val="0.67716851851851856"/>
        </c:manualLayout>
      </c:layout>
      <c:barChart>
        <c:barDir val="col"/>
        <c:grouping val="clustered"/>
        <c:varyColors val="0"/>
        <c:ser>
          <c:idx val="0"/>
          <c:order val="0"/>
          <c:tx>
            <c:strRef>
              <c:f>'KFI old'!$A$166</c:f>
              <c:strCache>
                <c:ptCount val="1"/>
                <c:pt idx="0">
                  <c:v>Liquidity ratio</c:v>
                </c:pt>
              </c:strCache>
            </c:strRef>
          </c:tx>
          <c:spPr>
            <a:solidFill>
              <a:srgbClr val="3562A8"/>
            </a:solidFill>
          </c:spPr>
          <c:invertIfNegative val="0"/>
          <c:dLbls>
            <c:numFmt formatCode="#,##0.0" sourceLinked="0"/>
            <c:spPr>
              <a:noFill/>
              <a:ln>
                <a:noFill/>
              </a:ln>
              <a:effectLst/>
            </c:spPr>
            <c:txPr>
              <a:bodyPr/>
              <a:lstStyle/>
              <a:p>
                <a:pPr>
                  <a:defRPr sz="1000">
                    <a:latin typeface="+mn-lt"/>
                    <a:cs typeface="Arial" pitchFamily="34" charset="0"/>
                  </a:defRPr>
                </a:pPr>
                <a:endParaRPr lang="is-I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'KFI old'!$F$165:$N$165</c:f>
              <c:strCache>
                <c:ptCount val="9"/>
                <c:pt idx="0">
                  <c:v>Q3 11</c:v>
                </c:pt>
                <c:pt idx="1">
                  <c:v>Q4 11</c:v>
                </c:pt>
                <c:pt idx="2">
                  <c:v>Q1 12</c:v>
                </c:pt>
                <c:pt idx="3">
                  <c:v>Q2 12</c:v>
                </c:pt>
                <c:pt idx="4">
                  <c:v>Q3 12</c:v>
                </c:pt>
                <c:pt idx="5">
                  <c:v>Q4 12</c:v>
                </c:pt>
                <c:pt idx="6">
                  <c:v>Q1 13</c:v>
                </c:pt>
                <c:pt idx="7">
                  <c:v>Q2 13</c:v>
                </c:pt>
                <c:pt idx="8">
                  <c:v>Q3 13</c:v>
                </c:pt>
              </c:strCache>
            </c:strRef>
          </c:cat>
          <c:val>
            <c:numRef>
              <c:f>'KFI old'!$F$166:$N$166</c:f>
              <c:numCache>
                <c:formatCode>0.0</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0-69ED-447A-817F-DAC5501A72BA}"/>
            </c:ext>
          </c:extLst>
        </c:ser>
        <c:dLbls>
          <c:showLegendKey val="0"/>
          <c:showVal val="0"/>
          <c:showCatName val="0"/>
          <c:showSerName val="0"/>
          <c:showPercent val="0"/>
          <c:showBubbleSize val="0"/>
        </c:dLbls>
        <c:gapWidth val="80"/>
        <c:axId val="580975720"/>
        <c:axId val="580981208"/>
      </c:barChart>
      <c:lineChart>
        <c:grouping val="standard"/>
        <c:varyColors val="0"/>
        <c:ser>
          <c:idx val="1"/>
          <c:order val="1"/>
          <c:tx>
            <c:strRef>
              <c:f>'KFI old'!$A$167</c:f>
              <c:strCache>
                <c:ptCount val="1"/>
                <c:pt idx="0">
                  <c:v>FME requirements (20%)</c:v>
                </c:pt>
              </c:strCache>
            </c:strRef>
          </c:tx>
          <c:spPr>
            <a:ln>
              <a:solidFill>
                <a:srgbClr val="FA7800"/>
              </a:solidFill>
              <a:prstDash val="sysDash"/>
            </a:ln>
          </c:spPr>
          <c:marker>
            <c:symbol val="none"/>
          </c:marker>
          <c:cat>
            <c:strRef>
              <c:f>'KFI old'!$F$165:$N$165</c:f>
              <c:strCache>
                <c:ptCount val="9"/>
                <c:pt idx="0">
                  <c:v>Q3 11</c:v>
                </c:pt>
                <c:pt idx="1">
                  <c:v>Q4 11</c:v>
                </c:pt>
                <c:pt idx="2">
                  <c:v>Q1 12</c:v>
                </c:pt>
                <c:pt idx="3">
                  <c:v>Q2 12</c:v>
                </c:pt>
                <c:pt idx="4">
                  <c:v>Q3 12</c:v>
                </c:pt>
                <c:pt idx="5">
                  <c:v>Q4 12</c:v>
                </c:pt>
                <c:pt idx="6">
                  <c:v>Q1 13</c:v>
                </c:pt>
                <c:pt idx="7">
                  <c:v>Q2 13</c:v>
                </c:pt>
                <c:pt idx="8">
                  <c:v>Q3 13</c:v>
                </c:pt>
              </c:strCache>
            </c:strRef>
          </c:cat>
          <c:val>
            <c:numRef>
              <c:f>'KFI old'!$F$167:$N$167</c:f>
              <c:numCache>
                <c:formatCode>0.0</c:formatCode>
                <c:ptCount val="9"/>
                <c:pt idx="0">
                  <c:v>20</c:v>
                </c:pt>
                <c:pt idx="1">
                  <c:v>20</c:v>
                </c:pt>
                <c:pt idx="2">
                  <c:v>20</c:v>
                </c:pt>
                <c:pt idx="3">
                  <c:v>20</c:v>
                </c:pt>
                <c:pt idx="4">
                  <c:v>20</c:v>
                </c:pt>
                <c:pt idx="5">
                  <c:v>20</c:v>
                </c:pt>
                <c:pt idx="6">
                  <c:v>20</c:v>
                </c:pt>
                <c:pt idx="7">
                  <c:v>20</c:v>
                </c:pt>
                <c:pt idx="8">
                  <c:v>20</c:v>
                </c:pt>
              </c:numCache>
            </c:numRef>
          </c:val>
          <c:smooth val="0"/>
          <c:extLst>
            <c:ext xmlns:c16="http://schemas.microsoft.com/office/drawing/2014/chart" uri="{C3380CC4-5D6E-409C-BE32-E72D297353CC}">
              <c16:uniqueId val="{00000001-69ED-447A-817F-DAC5501A72BA}"/>
            </c:ext>
          </c:extLst>
        </c:ser>
        <c:dLbls>
          <c:showLegendKey val="0"/>
          <c:showVal val="0"/>
          <c:showCatName val="0"/>
          <c:showSerName val="0"/>
          <c:showPercent val="0"/>
          <c:showBubbleSize val="0"/>
        </c:dLbls>
        <c:marker val="1"/>
        <c:smooth val="0"/>
        <c:axId val="580975720"/>
        <c:axId val="580981208"/>
      </c:lineChart>
      <c:catAx>
        <c:axId val="580975720"/>
        <c:scaling>
          <c:orientation val="minMax"/>
        </c:scaling>
        <c:delete val="0"/>
        <c:axPos val="b"/>
        <c:numFmt formatCode="General" sourceLinked="1"/>
        <c:majorTickMark val="none"/>
        <c:minorTickMark val="none"/>
        <c:tickLblPos val="none"/>
        <c:spPr>
          <a:ln w="31750">
            <a:solidFill>
              <a:schemeClr val="tx1"/>
            </a:solidFill>
          </a:ln>
        </c:spPr>
        <c:crossAx val="580981208"/>
        <c:crosses val="autoZero"/>
        <c:auto val="1"/>
        <c:lblAlgn val="ctr"/>
        <c:lblOffset val="0"/>
        <c:noMultiLvlLbl val="0"/>
      </c:catAx>
      <c:valAx>
        <c:axId val="580981208"/>
        <c:scaling>
          <c:orientation val="minMax"/>
          <c:max val="100"/>
          <c:min val="0"/>
        </c:scaling>
        <c:delete val="1"/>
        <c:axPos val="l"/>
        <c:numFmt formatCode="0.0" sourceLinked="1"/>
        <c:majorTickMark val="out"/>
        <c:minorTickMark val="none"/>
        <c:tickLblPos val="nextTo"/>
        <c:crossAx val="580975720"/>
        <c:crosses val="autoZero"/>
        <c:crossBetween val="between"/>
        <c:majorUnit val="15"/>
      </c:valAx>
      <c:spPr>
        <a:noFill/>
        <a:ln>
          <a:noFill/>
        </a:ln>
      </c:spPr>
    </c:plotArea>
    <c:legend>
      <c:legendPos val="b"/>
      <c:layout>
        <c:manualLayout>
          <c:xMode val="edge"/>
          <c:yMode val="edge"/>
          <c:x val="0"/>
          <c:y val="0.88675645539663284"/>
          <c:w val="1"/>
          <c:h val="0.11324354460336702"/>
        </c:manualLayout>
      </c:layout>
      <c:overlay val="0"/>
      <c:txPr>
        <a:bodyPr/>
        <a:lstStyle/>
        <a:p>
          <a:pPr>
            <a:defRPr sz="1000"/>
          </a:pPr>
          <a:endParaRPr lang="is-IS"/>
        </a:p>
      </c:txPr>
    </c:legend>
    <c:plotVisOnly val="1"/>
    <c:dispBlanksAs val="gap"/>
    <c:showDLblsOverMax val="0"/>
  </c:chart>
  <c:spPr>
    <a:noFill/>
    <a:ln>
      <a:noFill/>
    </a:ln>
  </c:sp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5507018144471075E-2"/>
          <c:y val="2.4365136176159798E-2"/>
          <c:w val="0.96318886226178246"/>
          <c:h val="0.67716851851851856"/>
        </c:manualLayout>
      </c:layout>
      <c:barChart>
        <c:barDir val="col"/>
        <c:grouping val="clustered"/>
        <c:varyColors val="0"/>
        <c:ser>
          <c:idx val="0"/>
          <c:order val="0"/>
          <c:tx>
            <c:strRef>
              <c:f>'KFI old'!$A$180</c:f>
              <c:strCache>
                <c:ptCount val="1"/>
                <c:pt idx="0">
                  <c:v>Cash ratio</c:v>
                </c:pt>
              </c:strCache>
            </c:strRef>
          </c:tx>
          <c:spPr>
            <a:solidFill>
              <a:srgbClr val="3562A8"/>
            </a:solidFill>
          </c:spPr>
          <c:invertIfNegative val="0"/>
          <c:dLbls>
            <c:spPr>
              <a:noFill/>
              <a:ln>
                <a:noFill/>
              </a:ln>
              <a:effectLst/>
            </c:spPr>
            <c:txPr>
              <a:bodyPr/>
              <a:lstStyle/>
              <a:p>
                <a:pPr>
                  <a:defRPr sz="1000">
                    <a:latin typeface="+mn-lt"/>
                    <a:cs typeface="Arial" pitchFamily="34" charset="0"/>
                  </a:defRPr>
                </a:pPr>
                <a:endParaRPr lang="is-I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'KFI old'!$C$165:$J$165</c:f>
              <c:strCache>
                <c:ptCount val="8"/>
                <c:pt idx="0">
                  <c:v>Q4 10</c:v>
                </c:pt>
                <c:pt idx="1">
                  <c:v>Q1 11</c:v>
                </c:pt>
                <c:pt idx="2">
                  <c:v>Q2 11</c:v>
                </c:pt>
                <c:pt idx="3">
                  <c:v>Q3 11</c:v>
                </c:pt>
                <c:pt idx="4">
                  <c:v>Q4 11</c:v>
                </c:pt>
                <c:pt idx="5">
                  <c:v>Q1 12</c:v>
                </c:pt>
                <c:pt idx="6">
                  <c:v>Q2 12</c:v>
                </c:pt>
                <c:pt idx="7">
                  <c:v>Q3 12</c:v>
                </c:pt>
              </c:strCache>
            </c:strRef>
          </c:cat>
          <c:val>
            <c:numRef>
              <c:f>'KFI old'!$E$180:$N$180</c:f>
              <c:numCache>
                <c:formatCode>0.0</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0-D478-4BE2-BEFF-CAD16E058E40}"/>
            </c:ext>
          </c:extLst>
        </c:ser>
        <c:dLbls>
          <c:showLegendKey val="0"/>
          <c:showVal val="0"/>
          <c:showCatName val="0"/>
          <c:showSerName val="0"/>
          <c:showPercent val="0"/>
          <c:showBubbleSize val="0"/>
        </c:dLbls>
        <c:gapWidth val="80"/>
        <c:axId val="580981992"/>
        <c:axId val="580982384"/>
      </c:barChart>
      <c:lineChart>
        <c:grouping val="standard"/>
        <c:varyColors val="0"/>
        <c:ser>
          <c:idx val="1"/>
          <c:order val="1"/>
          <c:tx>
            <c:strRef>
              <c:f>'KFI old'!$A$181</c:f>
              <c:strCache>
                <c:ptCount val="1"/>
                <c:pt idx="0">
                  <c:v>FME requirements (5%)</c:v>
                </c:pt>
              </c:strCache>
            </c:strRef>
          </c:tx>
          <c:spPr>
            <a:ln>
              <a:solidFill>
                <a:srgbClr val="FA7800"/>
              </a:solidFill>
              <a:prstDash val="sysDash"/>
            </a:ln>
          </c:spPr>
          <c:marker>
            <c:symbol val="none"/>
          </c:marker>
          <c:cat>
            <c:strRef>
              <c:f>'KFI old'!$C$165:$J$165</c:f>
              <c:strCache>
                <c:ptCount val="8"/>
                <c:pt idx="0">
                  <c:v>Q4 10</c:v>
                </c:pt>
                <c:pt idx="1">
                  <c:v>Q1 11</c:v>
                </c:pt>
                <c:pt idx="2">
                  <c:v>Q2 11</c:v>
                </c:pt>
                <c:pt idx="3">
                  <c:v>Q3 11</c:v>
                </c:pt>
                <c:pt idx="4">
                  <c:v>Q4 11</c:v>
                </c:pt>
                <c:pt idx="5">
                  <c:v>Q1 12</c:v>
                </c:pt>
                <c:pt idx="6">
                  <c:v>Q2 12</c:v>
                </c:pt>
                <c:pt idx="7">
                  <c:v>Q3 12</c:v>
                </c:pt>
              </c:strCache>
            </c:strRef>
          </c:cat>
          <c:val>
            <c:numRef>
              <c:f>'KFI old'!$E$181:$N$181</c:f>
              <c:numCache>
                <c:formatCode>0.0</c:formatCode>
                <c:ptCount val="10"/>
                <c:pt idx="0">
                  <c:v>5</c:v>
                </c:pt>
                <c:pt idx="1">
                  <c:v>5</c:v>
                </c:pt>
                <c:pt idx="2">
                  <c:v>5</c:v>
                </c:pt>
                <c:pt idx="3">
                  <c:v>5</c:v>
                </c:pt>
                <c:pt idx="4">
                  <c:v>5</c:v>
                </c:pt>
                <c:pt idx="5">
                  <c:v>5</c:v>
                </c:pt>
                <c:pt idx="6">
                  <c:v>5</c:v>
                </c:pt>
                <c:pt idx="7">
                  <c:v>5</c:v>
                </c:pt>
                <c:pt idx="8">
                  <c:v>5</c:v>
                </c:pt>
                <c:pt idx="9">
                  <c:v>5</c:v>
                </c:pt>
              </c:numCache>
            </c:numRef>
          </c:val>
          <c:smooth val="0"/>
          <c:extLst>
            <c:ext xmlns:c16="http://schemas.microsoft.com/office/drawing/2014/chart" uri="{C3380CC4-5D6E-409C-BE32-E72D297353CC}">
              <c16:uniqueId val="{00000001-D478-4BE2-BEFF-CAD16E058E40}"/>
            </c:ext>
          </c:extLst>
        </c:ser>
        <c:dLbls>
          <c:showLegendKey val="0"/>
          <c:showVal val="0"/>
          <c:showCatName val="0"/>
          <c:showSerName val="0"/>
          <c:showPercent val="0"/>
          <c:showBubbleSize val="0"/>
        </c:dLbls>
        <c:marker val="1"/>
        <c:smooth val="0"/>
        <c:axId val="580981992"/>
        <c:axId val="580982384"/>
      </c:lineChart>
      <c:catAx>
        <c:axId val="580981992"/>
        <c:scaling>
          <c:orientation val="minMax"/>
        </c:scaling>
        <c:delete val="0"/>
        <c:axPos val="b"/>
        <c:numFmt formatCode="General" sourceLinked="1"/>
        <c:majorTickMark val="none"/>
        <c:minorTickMark val="none"/>
        <c:tickLblPos val="none"/>
        <c:spPr>
          <a:ln w="31750">
            <a:solidFill>
              <a:schemeClr val="tx1"/>
            </a:solidFill>
          </a:ln>
        </c:spPr>
        <c:crossAx val="580982384"/>
        <c:crosses val="autoZero"/>
        <c:auto val="1"/>
        <c:lblAlgn val="ctr"/>
        <c:lblOffset val="0"/>
        <c:noMultiLvlLbl val="0"/>
      </c:catAx>
      <c:valAx>
        <c:axId val="580982384"/>
        <c:scaling>
          <c:orientation val="minMax"/>
          <c:max val="100"/>
          <c:min val="0"/>
        </c:scaling>
        <c:delete val="1"/>
        <c:axPos val="l"/>
        <c:numFmt formatCode="0.0" sourceLinked="1"/>
        <c:majorTickMark val="out"/>
        <c:minorTickMark val="none"/>
        <c:tickLblPos val="nextTo"/>
        <c:crossAx val="580981992"/>
        <c:crosses val="autoZero"/>
        <c:crossBetween val="between"/>
        <c:majorUnit val="15"/>
      </c:valAx>
      <c:spPr>
        <a:noFill/>
        <a:ln>
          <a:noFill/>
        </a:ln>
      </c:spPr>
    </c:plotArea>
    <c:legend>
      <c:legendPos val="b"/>
      <c:layout>
        <c:manualLayout>
          <c:xMode val="edge"/>
          <c:yMode val="edge"/>
          <c:x val="0"/>
          <c:y val="0.88675645539663284"/>
          <c:w val="1"/>
          <c:h val="0.11324354460336702"/>
        </c:manualLayout>
      </c:layout>
      <c:overlay val="0"/>
      <c:txPr>
        <a:bodyPr/>
        <a:lstStyle/>
        <a:p>
          <a:pPr>
            <a:defRPr sz="1000"/>
          </a:pPr>
          <a:endParaRPr lang="is-IS"/>
        </a:p>
      </c:txPr>
    </c:legend>
    <c:plotVisOnly val="1"/>
    <c:dispBlanksAs val="gap"/>
    <c:showDLblsOverMax val="0"/>
  </c:chart>
  <c:spPr>
    <a:noFill/>
    <a:ln>
      <a:noFill/>
    </a:ln>
  </c:sp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5507018144471075E-2"/>
          <c:y val="0.11960346683283295"/>
          <c:w val="0.96318886226178246"/>
          <c:h val="0.83508414389377794"/>
        </c:manualLayout>
      </c:layout>
      <c:barChart>
        <c:barDir val="col"/>
        <c:grouping val="clustered"/>
        <c:varyColors val="0"/>
        <c:ser>
          <c:idx val="0"/>
          <c:order val="0"/>
          <c:tx>
            <c:strRef>
              <c:f>'KFI old'!$A$38</c:f>
              <c:strCache>
                <c:ptCount val="1"/>
                <c:pt idx="0">
                  <c:v>ROE</c:v>
                </c:pt>
              </c:strCache>
            </c:strRef>
          </c:tx>
          <c:spPr>
            <a:solidFill>
              <a:srgbClr val="356AAD"/>
            </a:solidFill>
          </c:spPr>
          <c:invertIfNegative val="0"/>
          <c:dLbls>
            <c:spPr>
              <a:noFill/>
              <a:ln>
                <a:noFill/>
              </a:ln>
              <a:effectLst/>
            </c:spPr>
            <c:txPr>
              <a:bodyPr/>
              <a:lstStyle/>
              <a:p>
                <a:pPr>
                  <a:defRPr sz="900">
                    <a:latin typeface="+mn-lt"/>
                    <a:cs typeface="Arial" pitchFamily="34" charset="0"/>
                  </a:defRPr>
                </a:pPr>
                <a:endParaRPr lang="is-I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'KFI old'!$B$4:$J$4</c:f>
              <c:strCache>
                <c:ptCount val="9"/>
                <c:pt idx="0">
                  <c:v>Q3 10</c:v>
                </c:pt>
                <c:pt idx="1">
                  <c:v>Q4 10</c:v>
                </c:pt>
                <c:pt idx="2">
                  <c:v>Q1 11</c:v>
                </c:pt>
                <c:pt idx="3">
                  <c:v>Q2 11</c:v>
                </c:pt>
                <c:pt idx="4">
                  <c:v>Q3 11</c:v>
                </c:pt>
                <c:pt idx="5">
                  <c:v>Q4 11</c:v>
                </c:pt>
                <c:pt idx="6">
                  <c:v>Q1 12</c:v>
                </c:pt>
                <c:pt idx="7">
                  <c:v>Q2 12</c:v>
                </c:pt>
                <c:pt idx="8">
                  <c:v>Q3 12</c:v>
                </c:pt>
              </c:strCache>
            </c:strRef>
          </c:cat>
          <c:val>
            <c:numRef>
              <c:f>'KFI old'!$H$224:$J$224</c:f>
              <c:numCache>
                <c:formatCode>0.0</c:formatCode>
                <c:ptCount val="3"/>
                <c:pt idx="0" formatCode="General">
                  <c:v>0</c:v>
                </c:pt>
                <c:pt idx="1">
                  <c:v>0</c:v>
                </c:pt>
                <c:pt idx="2">
                  <c:v>0</c:v>
                </c:pt>
              </c:numCache>
            </c:numRef>
          </c:val>
          <c:extLst>
            <c:ext xmlns:c16="http://schemas.microsoft.com/office/drawing/2014/chart" uri="{C3380CC4-5D6E-409C-BE32-E72D297353CC}">
              <c16:uniqueId val="{00000000-1A0F-4B48-990C-AF523517C101}"/>
            </c:ext>
          </c:extLst>
        </c:ser>
        <c:dLbls>
          <c:showLegendKey val="0"/>
          <c:showVal val="0"/>
          <c:showCatName val="0"/>
          <c:showSerName val="0"/>
          <c:showPercent val="0"/>
          <c:showBubbleSize val="0"/>
        </c:dLbls>
        <c:gapWidth val="180"/>
        <c:axId val="580982776"/>
        <c:axId val="580983168"/>
      </c:barChart>
      <c:catAx>
        <c:axId val="580982776"/>
        <c:scaling>
          <c:orientation val="minMax"/>
        </c:scaling>
        <c:delete val="1"/>
        <c:axPos val="b"/>
        <c:numFmt formatCode="General" sourceLinked="1"/>
        <c:majorTickMark val="none"/>
        <c:minorTickMark val="none"/>
        <c:tickLblPos val="nextTo"/>
        <c:crossAx val="580983168"/>
        <c:crosses val="autoZero"/>
        <c:auto val="1"/>
        <c:lblAlgn val="ctr"/>
        <c:lblOffset val="0"/>
        <c:noMultiLvlLbl val="0"/>
      </c:catAx>
      <c:valAx>
        <c:axId val="580983168"/>
        <c:scaling>
          <c:orientation val="minMax"/>
          <c:max val="35"/>
          <c:min val="-15"/>
        </c:scaling>
        <c:delete val="1"/>
        <c:axPos val="l"/>
        <c:numFmt formatCode="General" sourceLinked="1"/>
        <c:majorTickMark val="out"/>
        <c:minorTickMark val="none"/>
        <c:tickLblPos val="nextTo"/>
        <c:crossAx val="580982776"/>
        <c:crosses val="autoZero"/>
        <c:crossBetween val="between"/>
        <c:majorUnit val="15"/>
      </c:valAx>
      <c:spPr>
        <a:noFill/>
        <a:ln>
          <a:noFill/>
        </a:ln>
      </c:spPr>
    </c:plotArea>
    <c:plotVisOnly val="1"/>
    <c:dispBlanksAs val="gap"/>
    <c:showDLblsOverMax val="0"/>
  </c:chart>
  <c:spPr>
    <a:noFill/>
    <a:ln>
      <a:noFill/>
    </a:ln>
  </c:sp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5507018144471075E-2"/>
          <c:y val="0.11960346683283295"/>
          <c:w val="0.96318886226178246"/>
          <c:h val="0.83508414389377794"/>
        </c:manualLayout>
      </c:layout>
      <c:barChart>
        <c:barDir val="col"/>
        <c:grouping val="clustered"/>
        <c:varyColors val="0"/>
        <c:ser>
          <c:idx val="0"/>
          <c:order val="0"/>
          <c:tx>
            <c:strRef>
              <c:f>'KFI old'!$A$224</c:f>
              <c:strCache>
                <c:ptCount val="1"/>
                <c:pt idx="0">
                  <c:v>Core ROE</c:v>
                </c:pt>
              </c:strCache>
            </c:strRef>
          </c:tx>
          <c:spPr>
            <a:solidFill>
              <a:srgbClr val="3562A8"/>
            </a:solidFill>
          </c:spPr>
          <c:invertIfNegative val="0"/>
          <c:dPt>
            <c:idx val="3"/>
            <c:invertIfNegative val="0"/>
            <c:bubble3D val="0"/>
            <c:spPr>
              <a:solidFill>
                <a:srgbClr val="FA7800"/>
              </a:solidFill>
            </c:spPr>
            <c:extLst>
              <c:ext xmlns:c16="http://schemas.microsoft.com/office/drawing/2014/chart" uri="{C3380CC4-5D6E-409C-BE32-E72D297353CC}">
                <c16:uniqueId val="{00000001-903F-4D14-A206-C389DE5426F0}"/>
              </c:ext>
            </c:extLst>
          </c:dPt>
          <c:dPt>
            <c:idx val="9"/>
            <c:invertIfNegative val="0"/>
            <c:bubble3D val="0"/>
            <c:extLst>
              <c:ext xmlns:c16="http://schemas.microsoft.com/office/drawing/2014/chart" uri="{C3380CC4-5D6E-409C-BE32-E72D297353CC}">
                <c16:uniqueId val="{00000002-903F-4D14-A206-C389DE5426F0}"/>
              </c:ext>
            </c:extLst>
          </c:dPt>
          <c:dLbls>
            <c:numFmt formatCode="#,##0.0" sourceLinked="0"/>
            <c:spPr>
              <a:noFill/>
              <a:ln>
                <a:noFill/>
              </a:ln>
              <a:effectLst/>
            </c:spPr>
            <c:txPr>
              <a:bodyPr/>
              <a:lstStyle/>
              <a:p>
                <a:pPr>
                  <a:defRPr sz="900">
                    <a:latin typeface="+mn-lt"/>
                    <a:cs typeface="Arial" pitchFamily="34" charset="0"/>
                  </a:defRPr>
                </a:pPr>
                <a:endParaRPr lang="is-I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'KFI old'!$G$223:$J$223</c:f>
              <c:strCache>
                <c:ptCount val="4"/>
                <c:pt idx="0">
                  <c:v>2010</c:v>
                </c:pt>
                <c:pt idx="1">
                  <c:v>2011</c:v>
                </c:pt>
                <c:pt idx="2">
                  <c:v>2012</c:v>
                </c:pt>
                <c:pt idx="3">
                  <c:v>9M 2013</c:v>
                </c:pt>
              </c:strCache>
            </c:strRef>
          </c:cat>
          <c:val>
            <c:numRef>
              <c:f>'KFI old'!$G$224:$J$224</c:f>
              <c:numCache>
                <c:formatCode>General</c:formatCode>
                <c:ptCount val="4"/>
                <c:pt idx="0">
                  <c:v>11.1</c:v>
                </c:pt>
                <c:pt idx="1">
                  <c:v>0</c:v>
                </c:pt>
                <c:pt idx="2" formatCode="0.0">
                  <c:v>0</c:v>
                </c:pt>
                <c:pt idx="3" formatCode="0.0">
                  <c:v>0</c:v>
                </c:pt>
              </c:numCache>
            </c:numRef>
          </c:val>
          <c:extLst>
            <c:ext xmlns:c16="http://schemas.microsoft.com/office/drawing/2014/chart" uri="{C3380CC4-5D6E-409C-BE32-E72D297353CC}">
              <c16:uniqueId val="{00000003-903F-4D14-A206-C389DE5426F0}"/>
            </c:ext>
          </c:extLst>
        </c:ser>
        <c:dLbls>
          <c:showLegendKey val="0"/>
          <c:showVal val="0"/>
          <c:showCatName val="0"/>
          <c:showSerName val="0"/>
          <c:showPercent val="0"/>
          <c:showBubbleSize val="0"/>
        </c:dLbls>
        <c:gapWidth val="60"/>
        <c:axId val="580980424"/>
        <c:axId val="671116952"/>
      </c:barChart>
      <c:catAx>
        <c:axId val="580980424"/>
        <c:scaling>
          <c:orientation val="minMax"/>
        </c:scaling>
        <c:delete val="0"/>
        <c:axPos val="b"/>
        <c:numFmt formatCode="General" sourceLinked="1"/>
        <c:majorTickMark val="none"/>
        <c:minorTickMark val="none"/>
        <c:tickLblPos val="none"/>
        <c:spPr>
          <a:ln w="31750">
            <a:solidFill>
              <a:schemeClr val="tx1"/>
            </a:solidFill>
          </a:ln>
        </c:spPr>
        <c:crossAx val="671116952"/>
        <c:crosses val="autoZero"/>
        <c:auto val="1"/>
        <c:lblAlgn val="ctr"/>
        <c:lblOffset val="0"/>
        <c:noMultiLvlLbl val="0"/>
      </c:catAx>
      <c:valAx>
        <c:axId val="671116952"/>
        <c:scaling>
          <c:orientation val="minMax"/>
          <c:max val="35"/>
          <c:min val="-15"/>
        </c:scaling>
        <c:delete val="1"/>
        <c:axPos val="l"/>
        <c:numFmt formatCode="General" sourceLinked="1"/>
        <c:majorTickMark val="out"/>
        <c:minorTickMark val="none"/>
        <c:tickLblPos val="nextTo"/>
        <c:crossAx val="580980424"/>
        <c:crosses val="autoZero"/>
        <c:crossBetween val="between"/>
        <c:majorUnit val="15"/>
      </c:valAx>
      <c:spPr>
        <a:noFill/>
        <a:ln>
          <a:noFill/>
        </a:ln>
      </c:spPr>
    </c:plotArea>
    <c:plotVisOnly val="1"/>
    <c:dispBlanksAs val="gap"/>
    <c:showDLblsOverMax val="0"/>
  </c:chart>
  <c:spPr>
    <a:noFill/>
    <a:ln>
      <a:noFill/>
    </a:ln>
  </c:sp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5507018144471075E-2"/>
          <c:y val="0.11960346683283295"/>
          <c:w val="0.96318886226178246"/>
          <c:h val="0.72397334948516046"/>
        </c:manualLayout>
      </c:layout>
      <c:barChart>
        <c:barDir val="col"/>
        <c:grouping val="clustered"/>
        <c:varyColors val="0"/>
        <c:ser>
          <c:idx val="0"/>
          <c:order val="0"/>
          <c:tx>
            <c:strRef>
              <c:f>'KFI old'!$A$38</c:f>
              <c:strCache>
                <c:ptCount val="1"/>
                <c:pt idx="0">
                  <c:v>ROE</c:v>
                </c:pt>
              </c:strCache>
            </c:strRef>
          </c:tx>
          <c:spPr>
            <a:solidFill>
              <a:srgbClr val="3562A8"/>
            </a:solidFill>
            <a:ln w="15875">
              <a:solidFill>
                <a:srgbClr val="3562A8"/>
              </a:solidFill>
            </a:ln>
          </c:spPr>
          <c:invertIfNegative val="0"/>
          <c:dPt>
            <c:idx val="3"/>
            <c:invertIfNegative val="0"/>
            <c:bubble3D val="0"/>
            <c:spPr>
              <a:solidFill>
                <a:srgbClr val="5D88C2"/>
              </a:solidFill>
              <a:ln w="15875">
                <a:solidFill>
                  <a:srgbClr val="5D88C2"/>
                </a:solidFill>
              </a:ln>
            </c:spPr>
            <c:extLst>
              <c:ext xmlns:c16="http://schemas.microsoft.com/office/drawing/2014/chart" uri="{C3380CC4-5D6E-409C-BE32-E72D297353CC}">
                <c16:uniqueId val="{00000001-FD1A-4300-8FE0-FA4D2FD2112A}"/>
              </c:ext>
            </c:extLst>
          </c:dPt>
          <c:dPt>
            <c:idx val="4"/>
            <c:invertIfNegative val="0"/>
            <c:bubble3D val="0"/>
            <c:spPr>
              <a:solidFill>
                <a:srgbClr val="FA7800"/>
              </a:solidFill>
              <a:ln w="15875">
                <a:solidFill>
                  <a:srgbClr val="FA7800"/>
                </a:solidFill>
              </a:ln>
            </c:spPr>
            <c:extLst>
              <c:ext xmlns:c16="http://schemas.microsoft.com/office/drawing/2014/chart" uri="{C3380CC4-5D6E-409C-BE32-E72D297353CC}">
                <c16:uniqueId val="{00000003-FD1A-4300-8FE0-FA4D2FD2112A}"/>
              </c:ext>
            </c:extLst>
          </c:dPt>
          <c:dPt>
            <c:idx val="8"/>
            <c:invertIfNegative val="0"/>
            <c:bubble3D val="0"/>
            <c:spPr>
              <a:solidFill>
                <a:srgbClr val="FA7800"/>
              </a:solidFill>
              <a:ln w="15875">
                <a:solidFill>
                  <a:srgbClr val="3562A8"/>
                </a:solidFill>
              </a:ln>
            </c:spPr>
            <c:extLst>
              <c:ext xmlns:c16="http://schemas.microsoft.com/office/drawing/2014/chart" uri="{C3380CC4-5D6E-409C-BE32-E72D297353CC}">
                <c16:uniqueId val="{00000005-FD1A-4300-8FE0-FA4D2FD2112A}"/>
              </c:ext>
            </c:extLst>
          </c:dPt>
          <c:dPt>
            <c:idx val="9"/>
            <c:invertIfNegative val="0"/>
            <c:bubble3D val="0"/>
            <c:spPr>
              <a:solidFill>
                <a:srgbClr val="FA7800"/>
              </a:solidFill>
              <a:ln w="15875">
                <a:solidFill>
                  <a:srgbClr val="3562A8"/>
                </a:solidFill>
              </a:ln>
            </c:spPr>
            <c:extLst>
              <c:ext xmlns:c16="http://schemas.microsoft.com/office/drawing/2014/chart" uri="{C3380CC4-5D6E-409C-BE32-E72D297353CC}">
                <c16:uniqueId val="{00000007-FD1A-4300-8FE0-FA4D2FD2112A}"/>
              </c:ext>
            </c:extLst>
          </c:dPt>
          <c:dLbls>
            <c:spPr>
              <a:noFill/>
              <a:ln>
                <a:noFill/>
              </a:ln>
              <a:effectLst/>
            </c:spPr>
            <c:txPr>
              <a:bodyPr/>
              <a:lstStyle/>
              <a:p>
                <a:pPr>
                  <a:defRPr sz="1000">
                    <a:latin typeface="+mn-lt"/>
                    <a:cs typeface="Arial" pitchFamily="34" charset="0"/>
                  </a:defRPr>
                </a:pPr>
                <a:endParaRPr lang="is-I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'KFI old'!$S$37:$W$37</c:f>
              <c:strCache>
                <c:ptCount val="5"/>
                <c:pt idx="0">
                  <c:v>2010</c:v>
                </c:pt>
                <c:pt idx="1">
                  <c:v>2011</c:v>
                </c:pt>
                <c:pt idx="2">
                  <c:v>2012</c:v>
                </c:pt>
                <c:pt idx="3">
                  <c:v>H1-12</c:v>
                </c:pt>
                <c:pt idx="4">
                  <c:v>H1-13</c:v>
                </c:pt>
              </c:strCache>
            </c:strRef>
          </c:cat>
          <c:val>
            <c:numRef>
              <c:f>'KFI old'!$S$38:$W$38</c:f>
              <c:numCache>
                <c:formatCode>General</c:formatCode>
                <c:ptCount val="5"/>
                <c:pt idx="0">
                  <c:v>13.4</c:v>
                </c:pt>
                <c:pt idx="1">
                  <c:v>10.5</c:v>
                </c:pt>
                <c:pt idx="2">
                  <c:v>13.8</c:v>
                </c:pt>
                <c:pt idx="3">
                  <c:v>18.8</c:v>
                </c:pt>
                <c:pt idx="4" formatCode="0.0">
                  <c:v>0</c:v>
                </c:pt>
              </c:numCache>
            </c:numRef>
          </c:val>
          <c:extLst>
            <c:ext xmlns:c16="http://schemas.microsoft.com/office/drawing/2014/chart" uri="{C3380CC4-5D6E-409C-BE32-E72D297353CC}">
              <c16:uniqueId val="{00000008-FD1A-4300-8FE0-FA4D2FD2112A}"/>
            </c:ext>
          </c:extLst>
        </c:ser>
        <c:dLbls>
          <c:showLegendKey val="0"/>
          <c:showVal val="0"/>
          <c:showCatName val="0"/>
          <c:showSerName val="0"/>
          <c:showPercent val="0"/>
          <c:showBubbleSize val="0"/>
        </c:dLbls>
        <c:gapWidth val="60"/>
        <c:axId val="671111464"/>
        <c:axId val="671109112"/>
      </c:barChart>
      <c:catAx>
        <c:axId val="671111464"/>
        <c:scaling>
          <c:orientation val="minMax"/>
        </c:scaling>
        <c:delete val="0"/>
        <c:axPos val="b"/>
        <c:numFmt formatCode="General" sourceLinked="1"/>
        <c:majorTickMark val="none"/>
        <c:minorTickMark val="none"/>
        <c:tickLblPos val="nextTo"/>
        <c:spPr>
          <a:ln w="31750">
            <a:solidFill>
              <a:schemeClr val="tx1"/>
            </a:solidFill>
          </a:ln>
        </c:spPr>
        <c:crossAx val="671109112"/>
        <c:crosses val="autoZero"/>
        <c:auto val="1"/>
        <c:lblAlgn val="ctr"/>
        <c:lblOffset val="0"/>
        <c:noMultiLvlLbl val="0"/>
      </c:catAx>
      <c:valAx>
        <c:axId val="671109112"/>
        <c:scaling>
          <c:orientation val="minMax"/>
          <c:max val="40"/>
          <c:min val="0"/>
        </c:scaling>
        <c:delete val="1"/>
        <c:axPos val="l"/>
        <c:numFmt formatCode="General" sourceLinked="1"/>
        <c:majorTickMark val="out"/>
        <c:minorTickMark val="none"/>
        <c:tickLblPos val="nextTo"/>
        <c:crossAx val="671111464"/>
        <c:crosses val="autoZero"/>
        <c:crossBetween val="between"/>
        <c:majorUnit val="15"/>
      </c:valAx>
      <c:spPr>
        <a:noFill/>
        <a:ln>
          <a:noFill/>
        </a:ln>
      </c:spPr>
    </c:plotArea>
    <c:plotVisOnly val="1"/>
    <c:dispBlanksAs val="gap"/>
    <c:showDLblsOverMax val="0"/>
  </c:chart>
  <c:spPr>
    <a:noFill/>
    <a:ln>
      <a:noFill/>
    </a:ln>
  </c:sp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5507018144471075E-2"/>
          <c:y val="0.11960346683283295"/>
          <c:w val="0.96318886226178246"/>
          <c:h val="0.69833232384413491"/>
        </c:manualLayout>
      </c:layout>
      <c:barChart>
        <c:barDir val="col"/>
        <c:grouping val="clustered"/>
        <c:varyColors val="0"/>
        <c:ser>
          <c:idx val="0"/>
          <c:order val="0"/>
          <c:tx>
            <c:strRef>
              <c:f>'KFI old'!$A$38</c:f>
              <c:strCache>
                <c:ptCount val="1"/>
                <c:pt idx="0">
                  <c:v>ROE</c:v>
                </c:pt>
              </c:strCache>
            </c:strRef>
          </c:tx>
          <c:spPr>
            <a:solidFill>
              <a:srgbClr val="3562A8"/>
            </a:solidFill>
            <a:ln w="15875">
              <a:solidFill>
                <a:srgbClr val="3562A8"/>
              </a:solidFill>
            </a:ln>
          </c:spPr>
          <c:invertIfNegative val="0"/>
          <c:dPt>
            <c:idx val="3"/>
            <c:invertIfNegative val="0"/>
            <c:bubble3D val="0"/>
            <c:spPr>
              <a:solidFill>
                <a:srgbClr val="5D88C2"/>
              </a:solidFill>
              <a:ln w="15875">
                <a:solidFill>
                  <a:srgbClr val="5D88C2"/>
                </a:solidFill>
              </a:ln>
            </c:spPr>
            <c:extLst>
              <c:ext xmlns:c16="http://schemas.microsoft.com/office/drawing/2014/chart" uri="{C3380CC4-5D6E-409C-BE32-E72D297353CC}">
                <c16:uniqueId val="{00000001-F7D6-4E79-8C3D-59F934141044}"/>
              </c:ext>
            </c:extLst>
          </c:dPt>
          <c:dPt>
            <c:idx val="4"/>
            <c:invertIfNegative val="0"/>
            <c:bubble3D val="0"/>
            <c:spPr>
              <a:solidFill>
                <a:srgbClr val="FA7800"/>
              </a:solidFill>
              <a:ln w="15875">
                <a:solidFill>
                  <a:srgbClr val="FA7800"/>
                </a:solidFill>
              </a:ln>
            </c:spPr>
            <c:extLst>
              <c:ext xmlns:c16="http://schemas.microsoft.com/office/drawing/2014/chart" uri="{C3380CC4-5D6E-409C-BE32-E72D297353CC}">
                <c16:uniqueId val="{00000003-F7D6-4E79-8C3D-59F934141044}"/>
              </c:ext>
            </c:extLst>
          </c:dPt>
          <c:dPt>
            <c:idx val="8"/>
            <c:invertIfNegative val="0"/>
            <c:bubble3D val="0"/>
            <c:spPr>
              <a:solidFill>
                <a:srgbClr val="FA7800"/>
              </a:solidFill>
              <a:ln w="15875">
                <a:solidFill>
                  <a:srgbClr val="3562A8"/>
                </a:solidFill>
              </a:ln>
            </c:spPr>
            <c:extLst>
              <c:ext xmlns:c16="http://schemas.microsoft.com/office/drawing/2014/chart" uri="{C3380CC4-5D6E-409C-BE32-E72D297353CC}">
                <c16:uniqueId val="{00000005-F7D6-4E79-8C3D-59F934141044}"/>
              </c:ext>
            </c:extLst>
          </c:dPt>
          <c:dPt>
            <c:idx val="9"/>
            <c:invertIfNegative val="0"/>
            <c:bubble3D val="0"/>
            <c:spPr>
              <a:solidFill>
                <a:srgbClr val="FA7800"/>
              </a:solidFill>
              <a:ln w="15875">
                <a:solidFill>
                  <a:srgbClr val="3562A8"/>
                </a:solidFill>
              </a:ln>
            </c:spPr>
            <c:extLst>
              <c:ext xmlns:c16="http://schemas.microsoft.com/office/drawing/2014/chart" uri="{C3380CC4-5D6E-409C-BE32-E72D297353CC}">
                <c16:uniqueId val="{00000007-F7D6-4E79-8C3D-59F934141044}"/>
              </c:ext>
            </c:extLst>
          </c:dPt>
          <c:dLbls>
            <c:spPr>
              <a:noFill/>
              <a:ln>
                <a:noFill/>
              </a:ln>
              <a:effectLst/>
            </c:spPr>
            <c:txPr>
              <a:bodyPr/>
              <a:lstStyle/>
              <a:p>
                <a:pPr>
                  <a:defRPr sz="1000">
                    <a:latin typeface="+mn-lt"/>
                    <a:cs typeface="Arial" pitchFamily="34" charset="0"/>
                  </a:defRPr>
                </a:pPr>
                <a:endParaRPr lang="is-I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'KFI old'!$Q$51:$U$51</c:f>
              <c:strCache>
                <c:ptCount val="5"/>
                <c:pt idx="0">
                  <c:v>2010</c:v>
                </c:pt>
                <c:pt idx="1">
                  <c:v>2011</c:v>
                </c:pt>
                <c:pt idx="2">
                  <c:v>2012</c:v>
                </c:pt>
                <c:pt idx="3">
                  <c:v>H1-12</c:v>
                </c:pt>
                <c:pt idx="4">
                  <c:v>H1-13</c:v>
                </c:pt>
              </c:strCache>
            </c:strRef>
          </c:cat>
          <c:val>
            <c:numRef>
              <c:f>'KFI old'!$Q$52:$U$52</c:f>
              <c:numCache>
                <c:formatCode>General</c:formatCode>
                <c:ptCount val="5"/>
                <c:pt idx="0">
                  <c:v>2.7</c:v>
                </c:pt>
                <c:pt idx="1">
                  <c:v>3.4</c:v>
                </c:pt>
                <c:pt idx="2">
                  <c:v>3.4</c:v>
                </c:pt>
                <c:pt idx="3">
                  <c:v>3.4</c:v>
                </c:pt>
                <c:pt idx="4" formatCode="0.0">
                  <c:v>0</c:v>
                </c:pt>
              </c:numCache>
            </c:numRef>
          </c:val>
          <c:extLst>
            <c:ext xmlns:c16="http://schemas.microsoft.com/office/drawing/2014/chart" uri="{C3380CC4-5D6E-409C-BE32-E72D297353CC}">
              <c16:uniqueId val="{00000008-F7D6-4E79-8C3D-59F934141044}"/>
            </c:ext>
          </c:extLst>
        </c:ser>
        <c:dLbls>
          <c:showLegendKey val="0"/>
          <c:showVal val="0"/>
          <c:showCatName val="0"/>
          <c:showSerName val="0"/>
          <c:showPercent val="0"/>
          <c:showBubbleSize val="0"/>
        </c:dLbls>
        <c:gapWidth val="60"/>
        <c:axId val="671111856"/>
        <c:axId val="671108720"/>
      </c:barChart>
      <c:catAx>
        <c:axId val="671111856"/>
        <c:scaling>
          <c:orientation val="minMax"/>
        </c:scaling>
        <c:delete val="0"/>
        <c:axPos val="b"/>
        <c:numFmt formatCode="General" sourceLinked="1"/>
        <c:majorTickMark val="none"/>
        <c:minorTickMark val="none"/>
        <c:tickLblPos val="nextTo"/>
        <c:spPr>
          <a:ln w="31750">
            <a:solidFill>
              <a:schemeClr val="tx1"/>
            </a:solidFill>
          </a:ln>
        </c:spPr>
        <c:crossAx val="671108720"/>
        <c:crosses val="autoZero"/>
        <c:auto val="1"/>
        <c:lblAlgn val="ctr"/>
        <c:lblOffset val="0"/>
        <c:noMultiLvlLbl val="0"/>
      </c:catAx>
      <c:valAx>
        <c:axId val="671108720"/>
        <c:scaling>
          <c:orientation val="minMax"/>
          <c:max val="20"/>
          <c:min val="0"/>
        </c:scaling>
        <c:delete val="1"/>
        <c:axPos val="l"/>
        <c:numFmt formatCode="General" sourceLinked="1"/>
        <c:majorTickMark val="out"/>
        <c:minorTickMark val="none"/>
        <c:tickLblPos val="nextTo"/>
        <c:crossAx val="671111856"/>
        <c:crosses val="autoZero"/>
        <c:crossBetween val="between"/>
        <c:majorUnit val="15"/>
      </c:valAx>
      <c:spPr>
        <a:noFill/>
        <a:ln>
          <a:noFill/>
        </a:ln>
      </c:spPr>
    </c:plotArea>
    <c:plotVisOnly val="1"/>
    <c:dispBlanksAs val="gap"/>
    <c:showDLblsOverMax val="0"/>
  </c:chart>
  <c:spPr>
    <a:noFill/>
    <a:ln>
      <a:noFill/>
    </a:ln>
  </c:sp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5507018144471075E-2"/>
          <c:y val="0.11960346683283295"/>
          <c:w val="0.96318886226178246"/>
          <c:h val="0.72397334948516046"/>
        </c:manualLayout>
      </c:layout>
      <c:barChart>
        <c:barDir val="col"/>
        <c:grouping val="clustered"/>
        <c:varyColors val="0"/>
        <c:ser>
          <c:idx val="0"/>
          <c:order val="0"/>
          <c:tx>
            <c:strRef>
              <c:f>'KFI old'!$A$38</c:f>
              <c:strCache>
                <c:ptCount val="1"/>
                <c:pt idx="0">
                  <c:v>ROE</c:v>
                </c:pt>
              </c:strCache>
            </c:strRef>
          </c:tx>
          <c:spPr>
            <a:solidFill>
              <a:srgbClr val="3562A8"/>
            </a:solidFill>
            <a:ln w="15875">
              <a:solidFill>
                <a:srgbClr val="3562A8"/>
              </a:solidFill>
            </a:ln>
          </c:spPr>
          <c:invertIfNegative val="0"/>
          <c:dPt>
            <c:idx val="3"/>
            <c:invertIfNegative val="0"/>
            <c:bubble3D val="0"/>
            <c:spPr>
              <a:solidFill>
                <a:srgbClr val="5D88C2"/>
              </a:solidFill>
              <a:ln w="15875">
                <a:solidFill>
                  <a:srgbClr val="5D88C2"/>
                </a:solidFill>
              </a:ln>
            </c:spPr>
            <c:extLst>
              <c:ext xmlns:c16="http://schemas.microsoft.com/office/drawing/2014/chart" uri="{C3380CC4-5D6E-409C-BE32-E72D297353CC}">
                <c16:uniqueId val="{00000001-2114-4042-93CD-BCC4099039BD}"/>
              </c:ext>
            </c:extLst>
          </c:dPt>
          <c:dPt>
            <c:idx val="4"/>
            <c:invertIfNegative val="0"/>
            <c:bubble3D val="0"/>
            <c:spPr>
              <a:solidFill>
                <a:srgbClr val="FA7800"/>
              </a:solidFill>
              <a:ln w="15875">
                <a:solidFill>
                  <a:srgbClr val="FA7800"/>
                </a:solidFill>
              </a:ln>
            </c:spPr>
            <c:extLst>
              <c:ext xmlns:c16="http://schemas.microsoft.com/office/drawing/2014/chart" uri="{C3380CC4-5D6E-409C-BE32-E72D297353CC}">
                <c16:uniqueId val="{00000003-2114-4042-93CD-BCC4099039BD}"/>
              </c:ext>
            </c:extLst>
          </c:dPt>
          <c:dPt>
            <c:idx val="8"/>
            <c:invertIfNegative val="0"/>
            <c:bubble3D val="0"/>
            <c:spPr>
              <a:solidFill>
                <a:srgbClr val="FA7800"/>
              </a:solidFill>
              <a:ln w="15875">
                <a:solidFill>
                  <a:srgbClr val="3562A8"/>
                </a:solidFill>
              </a:ln>
            </c:spPr>
            <c:extLst>
              <c:ext xmlns:c16="http://schemas.microsoft.com/office/drawing/2014/chart" uri="{C3380CC4-5D6E-409C-BE32-E72D297353CC}">
                <c16:uniqueId val="{00000005-2114-4042-93CD-BCC4099039BD}"/>
              </c:ext>
            </c:extLst>
          </c:dPt>
          <c:dPt>
            <c:idx val="9"/>
            <c:invertIfNegative val="0"/>
            <c:bubble3D val="0"/>
            <c:spPr>
              <a:solidFill>
                <a:srgbClr val="FA7800"/>
              </a:solidFill>
              <a:ln w="15875">
                <a:solidFill>
                  <a:srgbClr val="3562A8"/>
                </a:solidFill>
              </a:ln>
            </c:spPr>
            <c:extLst>
              <c:ext xmlns:c16="http://schemas.microsoft.com/office/drawing/2014/chart" uri="{C3380CC4-5D6E-409C-BE32-E72D297353CC}">
                <c16:uniqueId val="{00000007-2114-4042-93CD-BCC4099039BD}"/>
              </c:ext>
            </c:extLst>
          </c:dPt>
          <c:dLbls>
            <c:spPr>
              <a:noFill/>
              <a:ln>
                <a:noFill/>
              </a:ln>
              <a:effectLst/>
            </c:spPr>
            <c:txPr>
              <a:bodyPr/>
              <a:lstStyle/>
              <a:p>
                <a:pPr>
                  <a:defRPr sz="1000">
                    <a:latin typeface="+mn-lt"/>
                    <a:cs typeface="Arial" pitchFamily="34" charset="0"/>
                  </a:defRPr>
                </a:pPr>
                <a:endParaRPr lang="is-I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'KFI old'!$Q$81:$U$81</c:f>
              <c:strCache>
                <c:ptCount val="5"/>
                <c:pt idx="0">
                  <c:v>2010</c:v>
                </c:pt>
                <c:pt idx="1">
                  <c:v>2011</c:v>
                </c:pt>
                <c:pt idx="2">
                  <c:v>2012</c:v>
                </c:pt>
                <c:pt idx="3">
                  <c:v>H1-12</c:v>
                </c:pt>
                <c:pt idx="4">
                  <c:v>H1-13</c:v>
                </c:pt>
              </c:strCache>
            </c:strRef>
          </c:cat>
          <c:val>
            <c:numRef>
              <c:f>'KFI old'!$Q$82:$U$82</c:f>
              <c:numCache>
                <c:formatCode>General</c:formatCode>
                <c:ptCount val="5"/>
                <c:pt idx="0">
                  <c:v>54.2</c:v>
                </c:pt>
                <c:pt idx="1">
                  <c:v>52.5</c:v>
                </c:pt>
                <c:pt idx="2">
                  <c:v>49.8</c:v>
                </c:pt>
                <c:pt idx="3" formatCode="0.0">
                  <c:v>52</c:v>
                </c:pt>
                <c:pt idx="4" formatCode="0.0">
                  <c:v>0</c:v>
                </c:pt>
              </c:numCache>
            </c:numRef>
          </c:val>
          <c:extLst>
            <c:ext xmlns:c16="http://schemas.microsoft.com/office/drawing/2014/chart" uri="{C3380CC4-5D6E-409C-BE32-E72D297353CC}">
              <c16:uniqueId val="{00000008-2114-4042-93CD-BCC4099039BD}"/>
            </c:ext>
          </c:extLst>
        </c:ser>
        <c:dLbls>
          <c:showLegendKey val="0"/>
          <c:showVal val="0"/>
          <c:showCatName val="0"/>
          <c:showSerName val="0"/>
          <c:showPercent val="0"/>
          <c:showBubbleSize val="0"/>
        </c:dLbls>
        <c:gapWidth val="60"/>
        <c:axId val="671110288"/>
        <c:axId val="671112640"/>
      </c:barChart>
      <c:catAx>
        <c:axId val="671110288"/>
        <c:scaling>
          <c:orientation val="minMax"/>
        </c:scaling>
        <c:delete val="0"/>
        <c:axPos val="b"/>
        <c:numFmt formatCode="General" sourceLinked="1"/>
        <c:majorTickMark val="none"/>
        <c:minorTickMark val="none"/>
        <c:tickLblPos val="nextTo"/>
        <c:spPr>
          <a:ln w="31750">
            <a:solidFill>
              <a:schemeClr val="tx1"/>
            </a:solidFill>
          </a:ln>
        </c:spPr>
        <c:crossAx val="671112640"/>
        <c:crosses val="autoZero"/>
        <c:auto val="1"/>
        <c:lblAlgn val="ctr"/>
        <c:lblOffset val="0"/>
        <c:noMultiLvlLbl val="0"/>
      </c:catAx>
      <c:valAx>
        <c:axId val="671112640"/>
        <c:scaling>
          <c:orientation val="minMax"/>
          <c:max val="80"/>
          <c:min val="0"/>
        </c:scaling>
        <c:delete val="1"/>
        <c:axPos val="l"/>
        <c:numFmt formatCode="General" sourceLinked="1"/>
        <c:majorTickMark val="out"/>
        <c:minorTickMark val="none"/>
        <c:tickLblPos val="nextTo"/>
        <c:crossAx val="671110288"/>
        <c:crosses val="autoZero"/>
        <c:crossBetween val="between"/>
        <c:majorUnit val="15"/>
      </c:valAx>
      <c:spPr>
        <a:noFill/>
        <a:ln>
          <a:noFill/>
        </a:ln>
      </c:spPr>
    </c:plotArea>
    <c:plotVisOnly val="1"/>
    <c:dispBlanksAs val="gap"/>
    <c:showDLblsOverMax val="0"/>
  </c:chart>
  <c:spPr>
    <a:noFill/>
    <a:ln>
      <a:noFill/>
    </a:ln>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'KFI old'!$A$52</c:f>
              <c:strCache>
                <c:ptCount val="1"/>
                <c:pt idx="0">
                  <c:v>Net interest margin</c:v>
                </c:pt>
              </c:strCache>
            </c:strRef>
          </c:tx>
          <c:spPr>
            <a:solidFill>
              <a:srgbClr val="87A4D4"/>
            </a:solidFill>
          </c:spPr>
          <c:invertIfNegative val="0"/>
          <c:dPt>
            <c:idx val="0"/>
            <c:invertIfNegative val="0"/>
            <c:bubble3D val="0"/>
            <c:spPr>
              <a:solidFill>
                <a:srgbClr val="3562A8"/>
              </a:solidFill>
            </c:spPr>
            <c:extLst>
              <c:ext xmlns:c16="http://schemas.microsoft.com/office/drawing/2014/chart" uri="{C3380CC4-5D6E-409C-BE32-E72D297353CC}">
                <c16:uniqueId val="{00000001-638A-48DC-B405-DC7DB54FB528}"/>
              </c:ext>
            </c:extLst>
          </c:dPt>
          <c:dPt>
            <c:idx val="4"/>
            <c:invertIfNegative val="0"/>
            <c:bubble3D val="0"/>
            <c:spPr>
              <a:solidFill>
                <a:srgbClr val="3562A8"/>
              </a:solidFill>
            </c:spPr>
            <c:extLst>
              <c:ext xmlns:c16="http://schemas.microsoft.com/office/drawing/2014/chart" uri="{C3380CC4-5D6E-409C-BE32-E72D297353CC}">
                <c16:uniqueId val="{00000003-638A-48DC-B405-DC7DB54FB528}"/>
              </c:ext>
            </c:extLst>
          </c:dPt>
          <c:dPt>
            <c:idx val="8"/>
            <c:invertIfNegative val="0"/>
            <c:bubble3D val="0"/>
            <c:spPr>
              <a:solidFill>
                <a:srgbClr val="FA7800"/>
              </a:solidFill>
            </c:spPr>
            <c:extLst>
              <c:ext xmlns:c16="http://schemas.microsoft.com/office/drawing/2014/chart" uri="{C3380CC4-5D6E-409C-BE32-E72D297353CC}">
                <c16:uniqueId val="{00000005-638A-48DC-B405-DC7DB54FB528}"/>
              </c:ext>
            </c:extLst>
          </c:dPt>
          <c:dPt>
            <c:idx val="9"/>
            <c:invertIfNegative val="0"/>
            <c:bubble3D val="0"/>
            <c:extLst>
              <c:ext xmlns:c16="http://schemas.microsoft.com/office/drawing/2014/chart" uri="{C3380CC4-5D6E-409C-BE32-E72D297353CC}">
                <c16:uniqueId val="{00000006-638A-48DC-B405-DC7DB54FB528}"/>
              </c:ext>
            </c:extLst>
          </c:dPt>
          <c:dLbls>
            <c:dLbl>
              <c:idx val="1"/>
              <c:delete val="1"/>
              <c:extLst>
                <c:ext xmlns:c15="http://schemas.microsoft.com/office/drawing/2012/chart" uri="{CE6537A1-D6FC-4f65-9D91-7224C49458BB}"/>
                <c:ext xmlns:c16="http://schemas.microsoft.com/office/drawing/2014/chart" uri="{C3380CC4-5D6E-409C-BE32-E72D297353CC}">
                  <c16:uniqueId val="{00000007-638A-48DC-B405-DC7DB54FB528}"/>
                </c:ext>
              </c:extLst>
            </c:dLbl>
            <c:dLbl>
              <c:idx val="2"/>
              <c:delete val="1"/>
              <c:extLst>
                <c:ext xmlns:c15="http://schemas.microsoft.com/office/drawing/2012/chart" uri="{CE6537A1-D6FC-4f65-9D91-7224C49458BB}"/>
                <c:ext xmlns:c16="http://schemas.microsoft.com/office/drawing/2014/chart" uri="{C3380CC4-5D6E-409C-BE32-E72D297353CC}">
                  <c16:uniqueId val="{00000008-638A-48DC-B405-DC7DB54FB528}"/>
                </c:ext>
              </c:extLst>
            </c:dLbl>
            <c:dLbl>
              <c:idx val="3"/>
              <c:delete val="1"/>
              <c:extLst>
                <c:ext xmlns:c15="http://schemas.microsoft.com/office/drawing/2012/chart" uri="{CE6537A1-D6FC-4f65-9D91-7224C49458BB}"/>
                <c:ext xmlns:c16="http://schemas.microsoft.com/office/drawing/2014/chart" uri="{C3380CC4-5D6E-409C-BE32-E72D297353CC}">
                  <c16:uniqueId val="{00000009-638A-48DC-B405-DC7DB54FB528}"/>
                </c:ext>
              </c:extLst>
            </c:dLbl>
            <c:dLbl>
              <c:idx val="5"/>
              <c:delete val="1"/>
              <c:extLst>
                <c:ext xmlns:c15="http://schemas.microsoft.com/office/drawing/2012/chart" uri="{CE6537A1-D6FC-4f65-9D91-7224C49458BB}"/>
                <c:ext xmlns:c16="http://schemas.microsoft.com/office/drawing/2014/chart" uri="{C3380CC4-5D6E-409C-BE32-E72D297353CC}">
                  <c16:uniqueId val="{0000000A-638A-48DC-B405-DC7DB54FB528}"/>
                </c:ext>
              </c:extLst>
            </c:dLbl>
            <c:dLbl>
              <c:idx val="6"/>
              <c:delete val="1"/>
              <c:extLst>
                <c:ext xmlns:c15="http://schemas.microsoft.com/office/drawing/2012/chart" uri="{CE6537A1-D6FC-4f65-9D91-7224C49458BB}"/>
                <c:ext xmlns:c16="http://schemas.microsoft.com/office/drawing/2014/chart" uri="{C3380CC4-5D6E-409C-BE32-E72D297353CC}">
                  <c16:uniqueId val="{0000000B-638A-48DC-B405-DC7DB54FB528}"/>
                </c:ext>
              </c:extLst>
            </c:dLbl>
            <c:dLbl>
              <c:idx val="7"/>
              <c:delete val="1"/>
              <c:extLst>
                <c:ext xmlns:c15="http://schemas.microsoft.com/office/drawing/2012/chart" uri="{CE6537A1-D6FC-4f65-9D91-7224C49458BB}"/>
                <c:ext xmlns:c16="http://schemas.microsoft.com/office/drawing/2014/chart" uri="{C3380CC4-5D6E-409C-BE32-E72D297353CC}">
                  <c16:uniqueId val="{0000000C-638A-48DC-B405-DC7DB54FB528}"/>
                </c:ext>
              </c:extLst>
            </c:dLbl>
            <c:spPr>
              <a:noFill/>
              <a:ln>
                <a:noFill/>
              </a:ln>
              <a:effectLst/>
            </c:spPr>
            <c:txPr>
              <a:bodyPr/>
              <a:lstStyle/>
              <a:p>
                <a:pPr>
                  <a:defRPr sz="900">
                    <a:latin typeface="+mn-lt"/>
                    <a:cs typeface="Arial" pitchFamily="34" charset="0"/>
                  </a:defRPr>
                </a:pPr>
                <a:endParaRPr lang="is-I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'KFI old'!$F$51:$N$51</c:f>
              <c:strCache>
                <c:ptCount val="9"/>
                <c:pt idx="0">
                  <c:v>Q3 11</c:v>
                </c:pt>
                <c:pt idx="1">
                  <c:v>Q4 11</c:v>
                </c:pt>
                <c:pt idx="2">
                  <c:v>Q1 12</c:v>
                </c:pt>
                <c:pt idx="3">
                  <c:v>Q2 12</c:v>
                </c:pt>
                <c:pt idx="4">
                  <c:v>Q3 12</c:v>
                </c:pt>
                <c:pt idx="5">
                  <c:v>Q4 12</c:v>
                </c:pt>
                <c:pt idx="6">
                  <c:v>Q1 13</c:v>
                </c:pt>
                <c:pt idx="7">
                  <c:v>Q2 13</c:v>
                </c:pt>
                <c:pt idx="8">
                  <c:v>Q3 13</c:v>
                </c:pt>
              </c:strCache>
            </c:strRef>
          </c:cat>
          <c:val>
            <c:numRef>
              <c:f>'KFI old'!$F$52:$N$52</c:f>
              <c:numCache>
                <c:formatCode>0.0</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D-638A-48DC-B405-DC7DB54FB528}"/>
            </c:ext>
          </c:extLst>
        </c:ser>
        <c:dLbls>
          <c:showLegendKey val="0"/>
          <c:showVal val="1"/>
          <c:showCatName val="0"/>
          <c:showSerName val="0"/>
          <c:showPercent val="0"/>
          <c:showBubbleSize val="0"/>
        </c:dLbls>
        <c:gapWidth val="40"/>
        <c:axId val="581398544"/>
        <c:axId val="581396584"/>
      </c:barChart>
      <c:lineChart>
        <c:grouping val="standard"/>
        <c:varyColors val="0"/>
        <c:ser>
          <c:idx val="1"/>
          <c:order val="1"/>
          <c:spPr>
            <a:ln w="25400" cmpd="sng">
              <a:solidFill>
                <a:srgbClr val="FF0000"/>
              </a:solidFill>
              <a:prstDash val="sysDash"/>
            </a:ln>
          </c:spPr>
          <c:marker>
            <c:symbol val="none"/>
          </c:marker>
          <c:dLbls>
            <c:delete val="1"/>
          </c:dLbls>
          <c:cat>
            <c:strRef>
              <c:f>'KFI old'!$F$51:$N$51</c:f>
              <c:strCache>
                <c:ptCount val="9"/>
                <c:pt idx="0">
                  <c:v>Q3 11</c:v>
                </c:pt>
                <c:pt idx="1">
                  <c:v>Q4 11</c:v>
                </c:pt>
                <c:pt idx="2">
                  <c:v>Q1 12</c:v>
                </c:pt>
                <c:pt idx="3">
                  <c:v>Q2 12</c:v>
                </c:pt>
                <c:pt idx="4">
                  <c:v>Q3 12</c:v>
                </c:pt>
                <c:pt idx="5">
                  <c:v>Q4 12</c:v>
                </c:pt>
                <c:pt idx="6">
                  <c:v>Q1 13</c:v>
                </c:pt>
                <c:pt idx="7">
                  <c:v>Q2 13</c:v>
                </c:pt>
                <c:pt idx="8">
                  <c:v>Q3 13</c:v>
                </c:pt>
              </c:strCache>
            </c:strRef>
          </c:cat>
          <c:val>
            <c:numRef>
              <c:f>'KFI old'!$F$53:$N$53</c:f>
              <c:numCache>
                <c:formatCode>0.0</c:formatCode>
                <c:ptCount val="9"/>
                <c:pt idx="0">
                  <c:v>2.7</c:v>
                </c:pt>
                <c:pt idx="1">
                  <c:v>2.7</c:v>
                </c:pt>
                <c:pt idx="2">
                  <c:v>2.7</c:v>
                </c:pt>
                <c:pt idx="3">
                  <c:v>2.7</c:v>
                </c:pt>
                <c:pt idx="4">
                  <c:v>2.7</c:v>
                </c:pt>
                <c:pt idx="5">
                  <c:v>2.7</c:v>
                </c:pt>
                <c:pt idx="6">
                  <c:v>2.7</c:v>
                </c:pt>
                <c:pt idx="7">
                  <c:v>2.7</c:v>
                </c:pt>
                <c:pt idx="8">
                  <c:v>2.7</c:v>
                </c:pt>
              </c:numCache>
            </c:numRef>
          </c:val>
          <c:smooth val="0"/>
          <c:extLst>
            <c:ext xmlns:c16="http://schemas.microsoft.com/office/drawing/2014/chart" uri="{C3380CC4-5D6E-409C-BE32-E72D297353CC}">
              <c16:uniqueId val="{0000000E-638A-48DC-B405-DC7DB54FB528}"/>
            </c:ext>
          </c:extLst>
        </c:ser>
        <c:dLbls>
          <c:showLegendKey val="0"/>
          <c:showVal val="1"/>
          <c:showCatName val="0"/>
          <c:showSerName val="0"/>
          <c:showPercent val="0"/>
          <c:showBubbleSize val="0"/>
        </c:dLbls>
        <c:marker val="1"/>
        <c:smooth val="0"/>
        <c:axId val="119240544"/>
        <c:axId val="581398936"/>
      </c:lineChart>
      <c:catAx>
        <c:axId val="581398544"/>
        <c:scaling>
          <c:orientation val="minMax"/>
        </c:scaling>
        <c:delete val="0"/>
        <c:axPos val="b"/>
        <c:numFmt formatCode="General" sourceLinked="1"/>
        <c:majorTickMark val="none"/>
        <c:minorTickMark val="none"/>
        <c:tickLblPos val="none"/>
        <c:spPr>
          <a:ln w="31750">
            <a:solidFill>
              <a:schemeClr val="tx1"/>
            </a:solidFill>
          </a:ln>
        </c:spPr>
        <c:crossAx val="581396584"/>
        <c:crosses val="autoZero"/>
        <c:auto val="1"/>
        <c:lblAlgn val="ctr"/>
        <c:lblOffset val="0"/>
        <c:noMultiLvlLbl val="0"/>
      </c:catAx>
      <c:valAx>
        <c:axId val="581396584"/>
        <c:scaling>
          <c:orientation val="minMax"/>
          <c:max val="25"/>
          <c:min val="0"/>
        </c:scaling>
        <c:delete val="0"/>
        <c:axPos val="l"/>
        <c:numFmt formatCode="0.0" sourceLinked="1"/>
        <c:majorTickMark val="none"/>
        <c:minorTickMark val="none"/>
        <c:tickLblPos val="none"/>
        <c:spPr>
          <a:ln>
            <a:noFill/>
          </a:ln>
        </c:spPr>
        <c:crossAx val="581398544"/>
        <c:crosses val="autoZero"/>
        <c:crossBetween val="between"/>
      </c:valAx>
      <c:valAx>
        <c:axId val="581398936"/>
        <c:scaling>
          <c:orientation val="minMax"/>
          <c:max val="25"/>
        </c:scaling>
        <c:delete val="0"/>
        <c:axPos val="r"/>
        <c:numFmt formatCode="0.0" sourceLinked="1"/>
        <c:majorTickMark val="out"/>
        <c:minorTickMark val="none"/>
        <c:tickLblPos val="none"/>
        <c:spPr>
          <a:ln>
            <a:noFill/>
          </a:ln>
        </c:spPr>
        <c:crossAx val="119240544"/>
        <c:crosses val="max"/>
        <c:crossBetween val="between"/>
      </c:valAx>
      <c:catAx>
        <c:axId val="119240544"/>
        <c:scaling>
          <c:orientation val="minMax"/>
        </c:scaling>
        <c:delete val="1"/>
        <c:axPos val="b"/>
        <c:numFmt formatCode="General" sourceLinked="1"/>
        <c:majorTickMark val="out"/>
        <c:minorTickMark val="none"/>
        <c:tickLblPos val="nextTo"/>
        <c:crossAx val="581398936"/>
        <c:crosses val="autoZero"/>
        <c:auto val="1"/>
        <c:lblAlgn val="ctr"/>
        <c:lblOffset val="100"/>
        <c:noMultiLvlLbl val="0"/>
      </c:catAx>
      <c:spPr>
        <a:noFill/>
        <a:ln>
          <a:noFill/>
        </a:ln>
      </c:spPr>
    </c:plotArea>
    <c:plotVisOnly val="1"/>
    <c:dispBlanksAs val="gap"/>
    <c:showDLblsOverMax val="0"/>
  </c:chart>
  <c:spPr>
    <a:noFill/>
    <a:ln>
      <a:noFill/>
    </a:ln>
  </c:sp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5507018144471075E-2"/>
          <c:y val="0.11960346683283295"/>
          <c:w val="0.96318886226178246"/>
          <c:h val="0.72397334948516046"/>
        </c:manualLayout>
      </c:layout>
      <c:barChart>
        <c:barDir val="col"/>
        <c:grouping val="clustered"/>
        <c:varyColors val="0"/>
        <c:ser>
          <c:idx val="0"/>
          <c:order val="0"/>
          <c:tx>
            <c:strRef>
              <c:f>'KFI old'!$A$38</c:f>
              <c:strCache>
                <c:ptCount val="1"/>
                <c:pt idx="0">
                  <c:v>ROE</c:v>
                </c:pt>
              </c:strCache>
            </c:strRef>
          </c:tx>
          <c:spPr>
            <a:solidFill>
              <a:srgbClr val="3562A8"/>
            </a:solidFill>
            <a:ln w="15875">
              <a:solidFill>
                <a:srgbClr val="3562A8"/>
              </a:solidFill>
            </a:ln>
          </c:spPr>
          <c:invertIfNegative val="0"/>
          <c:dPt>
            <c:idx val="3"/>
            <c:invertIfNegative val="0"/>
            <c:bubble3D val="0"/>
            <c:spPr>
              <a:solidFill>
                <a:srgbClr val="5D88C2"/>
              </a:solidFill>
              <a:ln w="15875">
                <a:solidFill>
                  <a:srgbClr val="5D88C2"/>
                </a:solidFill>
              </a:ln>
            </c:spPr>
            <c:extLst>
              <c:ext xmlns:c16="http://schemas.microsoft.com/office/drawing/2014/chart" uri="{C3380CC4-5D6E-409C-BE32-E72D297353CC}">
                <c16:uniqueId val="{00000001-B3B1-479A-9042-7C7BF49E24B9}"/>
              </c:ext>
            </c:extLst>
          </c:dPt>
          <c:dPt>
            <c:idx val="4"/>
            <c:invertIfNegative val="0"/>
            <c:bubble3D val="0"/>
            <c:spPr>
              <a:solidFill>
                <a:srgbClr val="FA7800"/>
              </a:solidFill>
              <a:ln w="15875">
                <a:solidFill>
                  <a:srgbClr val="FA7800"/>
                </a:solidFill>
              </a:ln>
            </c:spPr>
            <c:extLst>
              <c:ext xmlns:c16="http://schemas.microsoft.com/office/drawing/2014/chart" uri="{C3380CC4-5D6E-409C-BE32-E72D297353CC}">
                <c16:uniqueId val="{00000003-B3B1-479A-9042-7C7BF49E24B9}"/>
              </c:ext>
            </c:extLst>
          </c:dPt>
          <c:dPt>
            <c:idx val="8"/>
            <c:invertIfNegative val="0"/>
            <c:bubble3D val="0"/>
            <c:spPr>
              <a:solidFill>
                <a:srgbClr val="FA7800"/>
              </a:solidFill>
              <a:ln w="15875">
                <a:solidFill>
                  <a:srgbClr val="3562A8"/>
                </a:solidFill>
              </a:ln>
            </c:spPr>
            <c:extLst>
              <c:ext xmlns:c16="http://schemas.microsoft.com/office/drawing/2014/chart" uri="{C3380CC4-5D6E-409C-BE32-E72D297353CC}">
                <c16:uniqueId val="{00000005-B3B1-479A-9042-7C7BF49E24B9}"/>
              </c:ext>
            </c:extLst>
          </c:dPt>
          <c:dPt>
            <c:idx val="9"/>
            <c:invertIfNegative val="0"/>
            <c:bubble3D val="0"/>
            <c:spPr>
              <a:solidFill>
                <a:srgbClr val="FA7800"/>
              </a:solidFill>
              <a:ln w="15875">
                <a:solidFill>
                  <a:srgbClr val="3562A8"/>
                </a:solidFill>
              </a:ln>
            </c:spPr>
            <c:extLst>
              <c:ext xmlns:c16="http://schemas.microsoft.com/office/drawing/2014/chart" uri="{C3380CC4-5D6E-409C-BE32-E72D297353CC}">
                <c16:uniqueId val="{00000007-B3B1-479A-9042-7C7BF49E24B9}"/>
              </c:ext>
            </c:extLst>
          </c:dPt>
          <c:dLbls>
            <c:spPr>
              <a:noFill/>
              <a:ln>
                <a:noFill/>
              </a:ln>
              <a:effectLst/>
            </c:spPr>
            <c:txPr>
              <a:bodyPr/>
              <a:lstStyle/>
              <a:p>
                <a:pPr>
                  <a:defRPr sz="1000">
                    <a:latin typeface="+mn-lt"/>
                    <a:cs typeface="Arial" pitchFamily="34" charset="0"/>
                  </a:defRPr>
                </a:pPr>
                <a:endParaRPr lang="is-I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'KFI old'!$S$37:$W$37</c:f>
              <c:strCache>
                <c:ptCount val="5"/>
                <c:pt idx="0">
                  <c:v>2010</c:v>
                </c:pt>
                <c:pt idx="1">
                  <c:v>2011</c:v>
                </c:pt>
                <c:pt idx="2">
                  <c:v>2012</c:v>
                </c:pt>
                <c:pt idx="3">
                  <c:v>H1-12</c:v>
                </c:pt>
                <c:pt idx="4">
                  <c:v>H1-13</c:v>
                </c:pt>
              </c:strCache>
            </c:strRef>
          </c:cat>
          <c:val>
            <c:numRef>
              <c:f>'KFI old'!$Q$96:$U$96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8-B3B1-479A-9042-7C7BF49E24B9}"/>
            </c:ext>
          </c:extLst>
        </c:ser>
        <c:dLbls>
          <c:showLegendKey val="0"/>
          <c:showVal val="0"/>
          <c:showCatName val="0"/>
          <c:showSerName val="0"/>
          <c:showPercent val="0"/>
          <c:showBubbleSize val="0"/>
        </c:dLbls>
        <c:gapWidth val="60"/>
        <c:axId val="671106368"/>
        <c:axId val="671111072"/>
      </c:barChart>
      <c:catAx>
        <c:axId val="671106368"/>
        <c:scaling>
          <c:orientation val="minMax"/>
        </c:scaling>
        <c:delete val="0"/>
        <c:axPos val="b"/>
        <c:numFmt formatCode="General" sourceLinked="1"/>
        <c:majorTickMark val="none"/>
        <c:minorTickMark val="none"/>
        <c:tickLblPos val="nextTo"/>
        <c:spPr>
          <a:ln w="31750">
            <a:solidFill>
              <a:schemeClr val="tx1"/>
            </a:solidFill>
          </a:ln>
        </c:spPr>
        <c:crossAx val="671111072"/>
        <c:crosses val="autoZero"/>
        <c:auto val="1"/>
        <c:lblAlgn val="ctr"/>
        <c:lblOffset val="0"/>
        <c:noMultiLvlLbl val="0"/>
      </c:catAx>
      <c:valAx>
        <c:axId val="671111072"/>
        <c:scaling>
          <c:orientation val="minMax"/>
          <c:max val="40"/>
          <c:min val="0"/>
        </c:scaling>
        <c:delete val="1"/>
        <c:axPos val="l"/>
        <c:numFmt formatCode="0.0" sourceLinked="1"/>
        <c:majorTickMark val="out"/>
        <c:minorTickMark val="none"/>
        <c:tickLblPos val="nextTo"/>
        <c:crossAx val="671106368"/>
        <c:crosses val="autoZero"/>
        <c:crossBetween val="between"/>
        <c:majorUnit val="15"/>
      </c:valAx>
      <c:spPr>
        <a:noFill/>
        <a:ln>
          <a:noFill/>
        </a:ln>
      </c:spPr>
    </c:plotArea>
    <c:plotVisOnly val="1"/>
    <c:dispBlanksAs val="gap"/>
    <c:showDLblsOverMax val="0"/>
  </c:chart>
  <c:spPr>
    <a:noFill/>
    <a:ln>
      <a:noFill/>
    </a:ln>
  </c:sp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5507018144471075E-2"/>
          <c:y val="0.11960346683283295"/>
          <c:w val="0.96318886226178246"/>
          <c:h val="0.72397334948516046"/>
        </c:manualLayout>
      </c:layout>
      <c:barChart>
        <c:barDir val="col"/>
        <c:grouping val="stacked"/>
        <c:varyColors val="0"/>
        <c:ser>
          <c:idx val="0"/>
          <c:order val="0"/>
          <c:tx>
            <c:strRef>
              <c:f>'KFI old'!$A$194</c:f>
              <c:strCache>
                <c:ptCount val="1"/>
              </c:strCache>
            </c:strRef>
          </c:tx>
          <c:spPr>
            <a:solidFill>
              <a:srgbClr val="3562A8"/>
            </a:solidFill>
            <a:ln w="19050">
              <a:solidFill>
                <a:srgbClr val="3562A8"/>
              </a:solidFill>
            </a:ln>
          </c:spPr>
          <c:invertIfNegative val="0"/>
          <c:dPt>
            <c:idx val="3"/>
            <c:invertIfNegative val="0"/>
            <c:bubble3D val="0"/>
            <c:spPr>
              <a:solidFill>
                <a:srgbClr val="5D88C2"/>
              </a:solidFill>
              <a:ln w="19050">
                <a:solidFill>
                  <a:srgbClr val="5D88C2"/>
                </a:solidFill>
              </a:ln>
            </c:spPr>
            <c:extLst>
              <c:ext xmlns:c16="http://schemas.microsoft.com/office/drawing/2014/chart" uri="{C3380CC4-5D6E-409C-BE32-E72D297353CC}">
                <c16:uniqueId val="{00000001-01F4-422D-9765-35EB38ADE58C}"/>
              </c:ext>
            </c:extLst>
          </c:dPt>
          <c:dPt>
            <c:idx val="4"/>
            <c:invertIfNegative val="0"/>
            <c:bubble3D val="0"/>
            <c:spPr>
              <a:solidFill>
                <a:srgbClr val="FA7800"/>
              </a:solidFill>
              <a:ln w="19050">
                <a:solidFill>
                  <a:srgbClr val="FA7800"/>
                </a:solidFill>
              </a:ln>
            </c:spPr>
            <c:extLst>
              <c:ext xmlns:c16="http://schemas.microsoft.com/office/drawing/2014/chart" uri="{C3380CC4-5D6E-409C-BE32-E72D297353CC}">
                <c16:uniqueId val="{00000003-01F4-422D-9765-35EB38ADE58C}"/>
              </c:ext>
            </c:extLst>
          </c:dPt>
          <c:dPt>
            <c:idx val="8"/>
            <c:invertIfNegative val="0"/>
            <c:bubble3D val="0"/>
            <c:spPr>
              <a:solidFill>
                <a:srgbClr val="FA7800"/>
              </a:solidFill>
              <a:ln w="19050">
                <a:solidFill>
                  <a:srgbClr val="3562A8"/>
                </a:solidFill>
              </a:ln>
            </c:spPr>
            <c:extLst>
              <c:ext xmlns:c16="http://schemas.microsoft.com/office/drawing/2014/chart" uri="{C3380CC4-5D6E-409C-BE32-E72D297353CC}">
                <c16:uniqueId val="{00000005-01F4-422D-9765-35EB38ADE58C}"/>
              </c:ext>
            </c:extLst>
          </c:dPt>
          <c:dPt>
            <c:idx val="9"/>
            <c:invertIfNegative val="0"/>
            <c:bubble3D val="0"/>
            <c:spPr>
              <a:solidFill>
                <a:srgbClr val="FA7800"/>
              </a:solidFill>
              <a:ln w="19050">
                <a:solidFill>
                  <a:srgbClr val="3562A8"/>
                </a:solidFill>
              </a:ln>
            </c:spPr>
            <c:extLst>
              <c:ext xmlns:c16="http://schemas.microsoft.com/office/drawing/2014/chart" uri="{C3380CC4-5D6E-409C-BE32-E72D297353CC}">
                <c16:uniqueId val="{00000007-01F4-422D-9765-35EB38ADE58C}"/>
              </c:ext>
            </c:extLst>
          </c:dPt>
          <c:dLbls>
            <c:spPr>
              <a:noFill/>
              <a:ln>
                <a:noFill/>
              </a:ln>
              <a:effectLst/>
            </c:spPr>
            <c:txPr>
              <a:bodyPr/>
              <a:lstStyle/>
              <a:p>
                <a:pPr>
                  <a:defRPr sz="900">
                    <a:solidFill>
                      <a:schemeClr val="bg1"/>
                    </a:solidFill>
                    <a:latin typeface="+mn-lt"/>
                    <a:cs typeface="Arial" pitchFamily="34" charset="0"/>
                  </a:defRPr>
                </a:pPr>
                <a:endParaRPr lang="is-I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'KFI old'!$R$193:$V$193</c:f>
              <c:strCache>
                <c:ptCount val="5"/>
                <c:pt idx="0">
                  <c:v>2010</c:v>
                </c:pt>
                <c:pt idx="1">
                  <c:v>2011</c:v>
                </c:pt>
                <c:pt idx="2">
                  <c:v>2012</c:v>
                </c:pt>
                <c:pt idx="3">
                  <c:v>H1-12</c:v>
                </c:pt>
                <c:pt idx="4">
                  <c:v>H1-13</c:v>
                </c:pt>
              </c:strCache>
            </c:strRef>
          </c:cat>
          <c:val>
            <c:numRef>
              <c:f>'KFI old'!$R$194:$V$194</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8-01F4-422D-9765-35EB38ADE58C}"/>
            </c:ext>
          </c:extLst>
        </c:ser>
        <c:ser>
          <c:idx val="1"/>
          <c:order val="1"/>
          <c:tx>
            <c:strRef>
              <c:f>'KFI old'!$Q$195</c:f>
              <c:strCache>
                <c:ptCount val="1"/>
              </c:strCache>
            </c:strRef>
          </c:tx>
          <c:spPr>
            <a:noFill/>
            <a:ln w="19050">
              <a:solidFill>
                <a:srgbClr val="3562A8"/>
              </a:solidFill>
            </a:ln>
          </c:spPr>
          <c:invertIfNegative val="0"/>
          <c:dPt>
            <c:idx val="3"/>
            <c:invertIfNegative val="0"/>
            <c:bubble3D val="0"/>
            <c:spPr>
              <a:noFill/>
              <a:ln w="19050">
                <a:solidFill>
                  <a:srgbClr val="5D88C2"/>
                </a:solidFill>
              </a:ln>
            </c:spPr>
            <c:extLst>
              <c:ext xmlns:c16="http://schemas.microsoft.com/office/drawing/2014/chart" uri="{C3380CC4-5D6E-409C-BE32-E72D297353CC}">
                <c16:uniqueId val="{0000000A-01F4-422D-9765-35EB38ADE58C}"/>
              </c:ext>
            </c:extLst>
          </c:dPt>
          <c:dPt>
            <c:idx val="4"/>
            <c:invertIfNegative val="0"/>
            <c:bubble3D val="0"/>
            <c:spPr>
              <a:noFill/>
              <a:ln w="19050">
                <a:solidFill>
                  <a:srgbClr val="FA7800"/>
                </a:solidFill>
              </a:ln>
            </c:spPr>
            <c:extLst>
              <c:ext xmlns:c16="http://schemas.microsoft.com/office/drawing/2014/chart" uri="{C3380CC4-5D6E-409C-BE32-E72D297353CC}">
                <c16:uniqueId val="{0000000C-01F4-422D-9765-35EB38ADE58C}"/>
              </c:ext>
            </c:extLst>
          </c:dPt>
          <c:cat>
            <c:strRef>
              <c:f>'KFI old'!$R$193:$V$193</c:f>
              <c:strCache>
                <c:ptCount val="5"/>
                <c:pt idx="0">
                  <c:v>2010</c:v>
                </c:pt>
                <c:pt idx="1">
                  <c:v>2011</c:v>
                </c:pt>
                <c:pt idx="2">
                  <c:v>2012</c:v>
                </c:pt>
                <c:pt idx="3">
                  <c:v>H1-12</c:v>
                </c:pt>
                <c:pt idx="4">
                  <c:v>H1-13</c:v>
                </c:pt>
              </c:strCache>
            </c:strRef>
          </c:cat>
          <c:val>
            <c:numRef>
              <c:f>'KFI old'!$R$195:$V$195</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D-01F4-422D-9765-35EB38ADE58C}"/>
            </c:ext>
          </c:extLst>
        </c:ser>
        <c:ser>
          <c:idx val="2"/>
          <c:order val="2"/>
          <c:tx>
            <c:strRef>
              <c:f>'KFI old'!$Q$196</c:f>
              <c:strCache>
                <c:ptCount val="1"/>
              </c:strCache>
            </c:strRef>
          </c:tx>
          <c:spPr>
            <a:noFill/>
          </c:spPr>
          <c:invertIfNegative val="0"/>
          <c:dLbls>
            <c:spPr>
              <a:noFill/>
              <a:ln>
                <a:noFill/>
              </a:ln>
              <a:effectLst/>
            </c:sp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'KFI old'!$R$193:$V$193</c:f>
              <c:strCache>
                <c:ptCount val="5"/>
                <c:pt idx="0">
                  <c:v>2010</c:v>
                </c:pt>
                <c:pt idx="1">
                  <c:v>2011</c:v>
                </c:pt>
                <c:pt idx="2">
                  <c:v>2012</c:v>
                </c:pt>
                <c:pt idx="3">
                  <c:v>H1-12</c:v>
                </c:pt>
                <c:pt idx="4">
                  <c:v>H1-13</c:v>
                </c:pt>
              </c:strCache>
            </c:strRef>
          </c:cat>
          <c:val>
            <c:numRef>
              <c:f>'KFI old'!$R$196:$V$196</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E-01F4-422D-9765-35EB38ADE58C}"/>
            </c:ext>
          </c:extLst>
        </c:ser>
        <c:dLbls>
          <c:showLegendKey val="0"/>
          <c:showVal val="0"/>
          <c:showCatName val="0"/>
          <c:showSerName val="0"/>
          <c:showPercent val="0"/>
          <c:showBubbleSize val="0"/>
        </c:dLbls>
        <c:gapWidth val="60"/>
        <c:overlap val="100"/>
        <c:axId val="671105976"/>
        <c:axId val="671115776"/>
      </c:barChart>
      <c:catAx>
        <c:axId val="671105976"/>
        <c:scaling>
          <c:orientation val="minMax"/>
        </c:scaling>
        <c:delete val="0"/>
        <c:axPos val="b"/>
        <c:numFmt formatCode="General" sourceLinked="1"/>
        <c:majorTickMark val="none"/>
        <c:minorTickMark val="none"/>
        <c:tickLblPos val="nextTo"/>
        <c:spPr>
          <a:ln w="31750">
            <a:solidFill>
              <a:schemeClr val="tx1"/>
            </a:solidFill>
          </a:ln>
        </c:spPr>
        <c:crossAx val="671115776"/>
        <c:crosses val="autoZero"/>
        <c:auto val="1"/>
        <c:lblAlgn val="ctr"/>
        <c:lblOffset val="0"/>
        <c:noMultiLvlLbl val="0"/>
      </c:catAx>
      <c:valAx>
        <c:axId val="671115776"/>
        <c:scaling>
          <c:orientation val="minMax"/>
          <c:max val="140"/>
          <c:min val="0"/>
        </c:scaling>
        <c:delete val="1"/>
        <c:axPos val="l"/>
        <c:numFmt formatCode="0" sourceLinked="1"/>
        <c:majorTickMark val="out"/>
        <c:minorTickMark val="none"/>
        <c:tickLblPos val="nextTo"/>
        <c:crossAx val="671105976"/>
        <c:crosses val="autoZero"/>
        <c:crossBetween val="between"/>
        <c:majorUnit val="20"/>
      </c:valAx>
      <c:spPr>
        <a:noFill/>
        <a:ln>
          <a:noFill/>
        </a:ln>
      </c:spPr>
    </c:plotArea>
    <c:plotVisOnly val="1"/>
    <c:dispBlanksAs val="gap"/>
    <c:showDLblsOverMax val="0"/>
  </c:chart>
  <c:spPr>
    <a:noFill/>
    <a:ln>
      <a:noFill/>
    </a:ln>
  </c:sp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5507018144471075E-2"/>
          <c:y val="0.11960346683283295"/>
          <c:w val="0.96318886226178246"/>
          <c:h val="0.72397334948516046"/>
        </c:manualLayout>
      </c:layout>
      <c:barChart>
        <c:barDir val="col"/>
        <c:grouping val="clustered"/>
        <c:varyColors val="0"/>
        <c:ser>
          <c:idx val="0"/>
          <c:order val="0"/>
          <c:tx>
            <c:strRef>
              <c:f>'KFI old'!$A$38</c:f>
              <c:strCache>
                <c:ptCount val="1"/>
                <c:pt idx="0">
                  <c:v>ROE</c:v>
                </c:pt>
              </c:strCache>
            </c:strRef>
          </c:tx>
          <c:spPr>
            <a:solidFill>
              <a:srgbClr val="3562A8"/>
            </a:solidFill>
            <a:ln w="15875">
              <a:solidFill>
                <a:srgbClr val="3562A8"/>
              </a:solidFill>
            </a:ln>
          </c:spPr>
          <c:invertIfNegative val="0"/>
          <c:dPt>
            <c:idx val="3"/>
            <c:invertIfNegative val="0"/>
            <c:bubble3D val="0"/>
            <c:spPr>
              <a:solidFill>
                <a:srgbClr val="5D88C2"/>
              </a:solidFill>
              <a:ln w="15875">
                <a:solidFill>
                  <a:srgbClr val="5D88C2"/>
                </a:solidFill>
              </a:ln>
            </c:spPr>
            <c:extLst>
              <c:ext xmlns:c16="http://schemas.microsoft.com/office/drawing/2014/chart" uri="{C3380CC4-5D6E-409C-BE32-E72D297353CC}">
                <c16:uniqueId val="{00000001-7F17-4ECA-A12B-772DEE6DA13D}"/>
              </c:ext>
            </c:extLst>
          </c:dPt>
          <c:dPt>
            <c:idx val="4"/>
            <c:invertIfNegative val="0"/>
            <c:bubble3D val="0"/>
            <c:spPr>
              <a:solidFill>
                <a:srgbClr val="FA7800"/>
              </a:solidFill>
              <a:ln w="15875">
                <a:solidFill>
                  <a:srgbClr val="FA7800"/>
                </a:solidFill>
              </a:ln>
            </c:spPr>
            <c:extLst>
              <c:ext xmlns:c16="http://schemas.microsoft.com/office/drawing/2014/chart" uri="{C3380CC4-5D6E-409C-BE32-E72D297353CC}">
                <c16:uniqueId val="{00000003-7F17-4ECA-A12B-772DEE6DA13D}"/>
              </c:ext>
            </c:extLst>
          </c:dPt>
          <c:dPt>
            <c:idx val="8"/>
            <c:invertIfNegative val="0"/>
            <c:bubble3D val="0"/>
            <c:spPr>
              <a:solidFill>
                <a:srgbClr val="FA7800"/>
              </a:solidFill>
              <a:ln w="15875">
                <a:solidFill>
                  <a:srgbClr val="3562A8"/>
                </a:solidFill>
              </a:ln>
            </c:spPr>
            <c:extLst>
              <c:ext xmlns:c16="http://schemas.microsoft.com/office/drawing/2014/chart" uri="{C3380CC4-5D6E-409C-BE32-E72D297353CC}">
                <c16:uniqueId val="{00000005-7F17-4ECA-A12B-772DEE6DA13D}"/>
              </c:ext>
            </c:extLst>
          </c:dPt>
          <c:dPt>
            <c:idx val="9"/>
            <c:invertIfNegative val="0"/>
            <c:bubble3D val="0"/>
            <c:spPr>
              <a:solidFill>
                <a:srgbClr val="FA7800"/>
              </a:solidFill>
              <a:ln w="15875">
                <a:solidFill>
                  <a:srgbClr val="3562A8"/>
                </a:solidFill>
              </a:ln>
            </c:spPr>
            <c:extLst>
              <c:ext xmlns:c16="http://schemas.microsoft.com/office/drawing/2014/chart" uri="{C3380CC4-5D6E-409C-BE32-E72D297353CC}">
                <c16:uniqueId val="{00000007-7F17-4ECA-A12B-772DEE6DA13D}"/>
              </c:ext>
            </c:extLst>
          </c:dPt>
          <c:dLbls>
            <c:spPr>
              <a:noFill/>
              <a:ln>
                <a:noFill/>
              </a:ln>
              <a:effectLst/>
            </c:spPr>
            <c:txPr>
              <a:bodyPr/>
              <a:lstStyle/>
              <a:p>
                <a:pPr>
                  <a:defRPr sz="1000">
                    <a:latin typeface="+mn-lt"/>
                    <a:cs typeface="Arial" pitchFamily="34" charset="0"/>
                  </a:defRPr>
                </a:pPr>
                <a:endParaRPr lang="is-I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'KFI old'!$Q$81:$U$81</c:f>
              <c:strCache>
                <c:ptCount val="5"/>
                <c:pt idx="0">
                  <c:v>2010</c:v>
                </c:pt>
                <c:pt idx="1">
                  <c:v>2011</c:v>
                </c:pt>
                <c:pt idx="2">
                  <c:v>2012</c:v>
                </c:pt>
                <c:pt idx="3">
                  <c:v>H1-12</c:v>
                </c:pt>
                <c:pt idx="4">
                  <c:v>H1-13</c:v>
                </c:pt>
              </c:strCache>
            </c:strRef>
          </c:cat>
          <c:val>
            <c:numRef>
              <c:f>'KFI old'!$Q$138:$U$138</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8-7F17-4ECA-A12B-772DEE6DA13D}"/>
            </c:ext>
          </c:extLst>
        </c:ser>
        <c:dLbls>
          <c:showLegendKey val="0"/>
          <c:showVal val="0"/>
          <c:showCatName val="0"/>
          <c:showSerName val="0"/>
          <c:showPercent val="0"/>
          <c:showBubbleSize val="0"/>
        </c:dLbls>
        <c:gapWidth val="60"/>
        <c:axId val="671113816"/>
        <c:axId val="671110680"/>
      </c:barChart>
      <c:catAx>
        <c:axId val="671113816"/>
        <c:scaling>
          <c:orientation val="minMax"/>
        </c:scaling>
        <c:delete val="0"/>
        <c:axPos val="b"/>
        <c:numFmt formatCode="General" sourceLinked="1"/>
        <c:majorTickMark val="none"/>
        <c:minorTickMark val="none"/>
        <c:tickLblPos val="nextTo"/>
        <c:spPr>
          <a:ln w="31750">
            <a:solidFill>
              <a:schemeClr val="tx1"/>
            </a:solidFill>
          </a:ln>
        </c:spPr>
        <c:crossAx val="671110680"/>
        <c:crosses val="autoZero"/>
        <c:auto val="1"/>
        <c:lblAlgn val="ctr"/>
        <c:lblOffset val="0"/>
        <c:noMultiLvlLbl val="0"/>
      </c:catAx>
      <c:valAx>
        <c:axId val="671110680"/>
        <c:scaling>
          <c:orientation val="minMax"/>
          <c:max val="70"/>
          <c:min val="0"/>
        </c:scaling>
        <c:delete val="1"/>
        <c:axPos val="l"/>
        <c:numFmt formatCode="0.0" sourceLinked="1"/>
        <c:majorTickMark val="out"/>
        <c:minorTickMark val="none"/>
        <c:tickLblPos val="nextTo"/>
        <c:crossAx val="671113816"/>
        <c:crosses val="autoZero"/>
        <c:crossBetween val="between"/>
        <c:majorUnit val="15"/>
      </c:valAx>
      <c:spPr>
        <a:noFill/>
        <a:ln>
          <a:noFill/>
        </a:ln>
      </c:spPr>
    </c:plotArea>
    <c:plotVisOnly val="1"/>
    <c:dispBlanksAs val="gap"/>
    <c:showDLblsOverMax val="0"/>
  </c:chart>
  <c:spPr>
    <a:noFill/>
    <a:ln>
      <a:noFill/>
    </a:ln>
  </c:sp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5507018144471075E-2"/>
          <c:y val="0.11960346683283295"/>
          <c:w val="0.96318886226178246"/>
          <c:h val="0.83508414389377794"/>
        </c:manualLayout>
      </c:layout>
      <c:barChart>
        <c:barDir val="col"/>
        <c:grouping val="clustered"/>
        <c:varyColors val="0"/>
        <c:ser>
          <c:idx val="0"/>
          <c:order val="0"/>
          <c:tx>
            <c:strRef>
              <c:f>'KFI old'!$A$82</c:f>
              <c:strCache>
                <c:ptCount val="1"/>
                <c:pt idx="0">
                  <c:v>Cost-to-income ratio</c:v>
                </c:pt>
              </c:strCache>
            </c:strRef>
          </c:tx>
          <c:spPr>
            <a:solidFill>
              <a:srgbClr val="3562A8">
                <a:alpha val="40000"/>
              </a:srgbClr>
            </a:solidFill>
          </c:spPr>
          <c:invertIfNegative val="0"/>
          <c:dPt>
            <c:idx val="0"/>
            <c:invertIfNegative val="0"/>
            <c:bubble3D val="0"/>
            <c:spPr>
              <a:solidFill>
                <a:srgbClr val="5D88C2"/>
              </a:solidFill>
            </c:spPr>
            <c:extLst>
              <c:ext xmlns:c16="http://schemas.microsoft.com/office/drawing/2014/chart" uri="{C3380CC4-5D6E-409C-BE32-E72D297353CC}">
                <c16:uniqueId val="{00000001-10C6-499F-8474-00F9EC57B6A7}"/>
              </c:ext>
            </c:extLst>
          </c:dPt>
          <c:dPt>
            <c:idx val="4"/>
            <c:invertIfNegative val="0"/>
            <c:bubble3D val="0"/>
            <c:spPr>
              <a:solidFill>
                <a:srgbClr val="3562A8"/>
              </a:solidFill>
            </c:spPr>
            <c:extLst>
              <c:ext xmlns:c16="http://schemas.microsoft.com/office/drawing/2014/chart" uri="{C3380CC4-5D6E-409C-BE32-E72D297353CC}">
                <c16:uniqueId val="{00000003-10C6-499F-8474-00F9EC57B6A7}"/>
              </c:ext>
            </c:extLst>
          </c:dPt>
          <c:dPt>
            <c:idx val="8"/>
            <c:invertIfNegative val="0"/>
            <c:bubble3D val="0"/>
            <c:spPr>
              <a:solidFill>
                <a:srgbClr val="FA7800"/>
              </a:solidFill>
            </c:spPr>
            <c:extLst>
              <c:ext xmlns:c16="http://schemas.microsoft.com/office/drawing/2014/chart" uri="{C3380CC4-5D6E-409C-BE32-E72D297353CC}">
                <c16:uniqueId val="{00000005-10C6-499F-8474-00F9EC57B6A7}"/>
              </c:ext>
            </c:extLst>
          </c:dPt>
          <c:dPt>
            <c:idx val="9"/>
            <c:invertIfNegative val="0"/>
            <c:bubble3D val="0"/>
            <c:extLst>
              <c:ext xmlns:c16="http://schemas.microsoft.com/office/drawing/2014/chart" uri="{C3380CC4-5D6E-409C-BE32-E72D297353CC}">
                <c16:uniqueId val="{00000006-10C6-499F-8474-00F9EC57B6A7}"/>
              </c:ext>
            </c:extLst>
          </c:dPt>
          <c:dLbls>
            <c:numFmt formatCode="#,##0.0" sourceLinked="0"/>
            <c:spPr>
              <a:noFill/>
              <a:ln>
                <a:noFill/>
              </a:ln>
              <a:effectLst/>
            </c:spPr>
            <c:txPr>
              <a:bodyPr/>
              <a:lstStyle/>
              <a:p>
                <a:pPr>
                  <a:defRPr sz="900">
                    <a:latin typeface="+mn-lt"/>
                    <a:cs typeface="Arial" pitchFamily="34" charset="0"/>
                  </a:defRPr>
                </a:pPr>
                <a:endParaRPr lang="is-I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'KFI old'!$C$4:$K$4</c:f>
              <c:strCache>
                <c:ptCount val="9"/>
                <c:pt idx="0">
                  <c:v>Q4 10</c:v>
                </c:pt>
                <c:pt idx="1">
                  <c:v>Q1 11</c:v>
                </c:pt>
                <c:pt idx="2">
                  <c:v>Q2 11</c:v>
                </c:pt>
                <c:pt idx="3">
                  <c:v>Q3 11</c:v>
                </c:pt>
                <c:pt idx="4">
                  <c:v>Q4 11</c:v>
                </c:pt>
                <c:pt idx="5">
                  <c:v>Q1 12</c:v>
                </c:pt>
                <c:pt idx="6">
                  <c:v>Q2 12</c:v>
                </c:pt>
                <c:pt idx="7">
                  <c:v>Q3 12</c:v>
                </c:pt>
                <c:pt idx="8">
                  <c:v>Q4 12</c:v>
                </c:pt>
              </c:strCache>
            </c:strRef>
          </c:cat>
          <c:val>
            <c:numRef>
              <c:f>'KFI old'!$F$82:$N$82</c:f>
              <c:numCache>
                <c:formatCode>0.0</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7-10C6-499F-8474-00F9EC57B6A7}"/>
            </c:ext>
          </c:extLst>
        </c:ser>
        <c:dLbls>
          <c:showLegendKey val="0"/>
          <c:showVal val="0"/>
          <c:showCatName val="0"/>
          <c:showSerName val="0"/>
          <c:showPercent val="0"/>
          <c:showBubbleSize val="0"/>
        </c:dLbls>
        <c:gapWidth val="50"/>
        <c:axId val="671114208"/>
        <c:axId val="671113032"/>
      </c:barChart>
      <c:catAx>
        <c:axId val="671114208"/>
        <c:scaling>
          <c:orientation val="minMax"/>
        </c:scaling>
        <c:delete val="0"/>
        <c:axPos val="b"/>
        <c:numFmt formatCode="General" sourceLinked="1"/>
        <c:majorTickMark val="none"/>
        <c:minorTickMark val="none"/>
        <c:tickLblPos val="none"/>
        <c:spPr>
          <a:ln w="31750">
            <a:solidFill>
              <a:schemeClr val="tx1"/>
            </a:solidFill>
          </a:ln>
        </c:spPr>
        <c:crossAx val="671113032"/>
        <c:crosses val="autoZero"/>
        <c:auto val="1"/>
        <c:lblAlgn val="ctr"/>
        <c:lblOffset val="0"/>
        <c:noMultiLvlLbl val="0"/>
      </c:catAx>
      <c:valAx>
        <c:axId val="671113032"/>
        <c:scaling>
          <c:orientation val="minMax"/>
          <c:max val="100"/>
          <c:min val="0"/>
        </c:scaling>
        <c:delete val="1"/>
        <c:axPos val="l"/>
        <c:numFmt formatCode="0.0" sourceLinked="1"/>
        <c:majorTickMark val="out"/>
        <c:minorTickMark val="none"/>
        <c:tickLblPos val="nextTo"/>
        <c:crossAx val="671114208"/>
        <c:crosses val="autoZero"/>
        <c:crossBetween val="between"/>
        <c:majorUnit val="15"/>
      </c:valAx>
      <c:spPr>
        <a:noFill/>
        <a:ln>
          <a:noFill/>
        </a:ln>
      </c:spPr>
    </c:plotArea>
    <c:plotVisOnly val="1"/>
    <c:dispBlanksAs val="gap"/>
    <c:showDLblsOverMax val="0"/>
  </c:chart>
  <c:spPr>
    <a:noFill/>
    <a:ln>
      <a:noFill/>
    </a:ln>
  </c:sp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5507018144471075E-2"/>
          <c:y val="0.11960346683283295"/>
          <c:w val="0.96318886226178246"/>
          <c:h val="0.83508414389377794"/>
        </c:manualLayout>
      </c:layout>
      <c:barChart>
        <c:barDir val="col"/>
        <c:grouping val="clustered"/>
        <c:varyColors val="0"/>
        <c:ser>
          <c:idx val="0"/>
          <c:order val="0"/>
          <c:tx>
            <c:strRef>
              <c:f>'KFI old'!$A$52</c:f>
              <c:strCache>
                <c:ptCount val="1"/>
                <c:pt idx="0">
                  <c:v>Net interest margin</c:v>
                </c:pt>
              </c:strCache>
            </c:strRef>
          </c:tx>
          <c:spPr>
            <a:solidFill>
              <a:srgbClr val="3562A8">
                <a:alpha val="50000"/>
              </a:srgbClr>
            </a:solidFill>
          </c:spPr>
          <c:invertIfNegative val="0"/>
          <c:dPt>
            <c:idx val="0"/>
            <c:invertIfNegative val="0"/>
            <c:bubble3D val="0"/>
            <c:spPr>
              <a:solidFill>
                <a:srgbClr val="5D88C2"/>
              </a:solidFill>
            </c:spPr>
            <c:extLst>
              <c:ext xmlns:c16="http://schemas.microsoft.com/office/drawing/2014/chart" uri="{C3380CC4-5D6E-409C-BE32-E72D297353CC}">
                <c16:uniqueId val="{00000001-B177-4706-B528-F0F44BA8F203}"/>
              </c:ext>
            </c:extLst>
          </c:dPt>
          <c:dPt>
            <c:idx val="4"/>
            <c:invertIfNegative val="0"/>
            <c:bubble3D val="0"/>
            <c:spPr>
              <a:solidFill>
                <a:srgbClr val="3562A8"/>
              </a:solidFill>
            </c:spPr>
            <c:extLst>
              <c:ext xmlns:c16="http://schemas.microsoft.com/office/drawing/2014/chart" uri="{C3380CC4-5D6E-409C-BE32-E72D297353CC}">
                <c16:uniqueId val="{00000003-B177-4706-B528-F0F44BA8F203}"/>
              </c:ext>
            </c:extLst>
          </c:dPt>
          <c:dPt>
            <c:idx val="8"/>
            <c:invertIfNegative val="0"/>
            <c:bubble3D val="0"/>
            <c:spPr>
              <a:solidFill>
                <a:srgbClr val="FA7800"/>
              </a:solidFill>
            </c:spPr>
            <c:extLst>
              <c:ext xmlns:c16="http://schemas.microsoft.com/office/drawing/2014/chart" uri="{C3380CC4-5D6E-409C-BE32-E72D297353CC}">
                <c16:uniqueId val="{00000005-B177-4706-B528-F0F44BA8F203}"/>
              </c:ext>
            </c:extLst>
          </c:dPt>
          <c:dPt>
            <c:idx val="9"/>
            <c:invertIfNegative val="0"/>
            <c:bubble3D val="0"/>
            <c:extLst>
              <c:ext xmlns:c16="http://schemas.microsoft.com/office/drawing/2014/chart" uri="{C3380CC4-5D6E-409C-BE32-E72D297353CC}">
                <c16:uniqueId val="{00000006-B177-4706-B528-F0F44BA8F203}"/>
              </c:ext>
            </c:extLst>
          </c:dPt>
          <c:dLbls>
            <c:spPr>
              <a:noFill/>
              <a:ln>
                <a:noFill/>
              </a:ln>
              <a:effectLst/>
            </c:spPr>
            <c:txPr>
              <a:bodyPr/>
              <a:lstStyle/>
              <a:p>
                <a:pPr>
                  <a:defRPr sz="900">
                    <a:latin typeface="+mn-lt"/>
                    <a:cs typeface="Arial" pitchFamily="34" charset="0"/>
                  </a:defRPr>
                </a:pPr>
                <a:endParaRPr lang="is-I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'KFI old'!$C$4:$L$4</c:f>
              <c:strCache>
                <c:ptCount val="10"/>
                <c:pt idx="0">
                  <c:v>Q4 10</c:v>
                </c:pt>
                <c:pt idx="1">
                  <c:v>Q1 11</c:v>
                </c:pt>
                <c:pt idx="2">
                  <c:v>Q2 11</c:v>
                </c:pt>
                <c:pt idx="3">
                  <c:v>Q3 11</c:v>
                </c:pt>
                <c:pt idx="4">
                  <c:v>Q4 11</c:v>
                </c:pt>
                <c:pt idx="5">
                  <c:v>Q1 12</c:v>
                </c:pt>
                <c:pt idx="6">
                  <c:v>Q2 12</c:v>
                </c:pt>
                <c:pt idx="7">
                  <c:v>Q3 12</c:v>
                </c:pt>
                <c:pt idx="8">
                  <c:v>Q4 12</c:v>
                </c:pt>
                <c:pt idx="9">
                  <c:v>Q1 13</c:v>
                </c:pt>
              </c:strCache>
            </c:strRef>
          </c:cat>
          <c:val>
            <c:numRef>
              <c:f>'KFI old'!$E$52:$N$52</c:f>
              <c:numCache>
                <c:formatCode>0.0</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7-B177-4706-B528-F0F44BA8F203}"/>
            </c:ext>
          </c:extLst>
        </c:ser>
        <c:dLbls>
          <c:showLegendKey val="0"/>
          <c:showVal val="0"/>
          <c:showCatName val="0"/>
          <c:showSerName val="0"/>
          <c:showPercent val="0"/>
          <c:showBubbleSize val="0"/>
        </c:dLbls>
        <c:gapWidth val="40"/>
        <c:axId val="671113424"/>
        <c:axId val="671112248"/>
      </c:barChart>
      <c:catAx>
        <c:axId val="671113424"/>
        <c:scaling>
          <c:orientation val="minMax"/>
        </c:scaling>
        <c:delete val="0"/>
        <c:axPos val="b"/>
        <c:numFmt formatCode="General" sourceLinked="1"/>
        <c:majorTickMark val="none"/>
        <c:minorTickMark val="none"/>
        <c:tickLblPos val="none"/>
        <c:spPr>
          <a:ln w="31750">
            <a:solidFill>
              <a:schemeClr val="tx1"/>
            </a:solidFill>
          </a:ln>
        </c:spPr>
        <c:crossAx val="671112248"/>
        <c:crosses val="autoZero"/>
        <c:auto val="1"/>
        <c:lblAlgn val="ctr"/>
        <c:lblOffset val="0"/>
        <c:noMultiLvlLbl val="0"/>
      </c:catAx>
      <c:valAx>
        <c:axId val="671112248"/>
        <c:scaling>
          <c:orientation val="minMax"/>
          <c:max val="10"/>
          <c:min val="0"/>
        </c:scaling>
        <c:delete val="1"/>
        <c:axPos val="l"/>
        <c:numFmt formatCode="0.0" sourceLinked="1"/>
        <c:majorTickMark val="out"/>
        <c:minorTickMark val="none"/>
        <c:tickLblPos val="nextTo"/>
        <c:crossAx val="671113424"/>
        <c:crosses val="autoZero"/>
        <c:crossBetween val="between"/>
        <c:majorUnit val="10"/>
      </c:valAx>
      <c:spPr>
        <a:noFill/>
        <a:ln>
          <a:noFill/>
        </a:ln>
      </c:spPr>
    </c:plotArea>
    <c:plotVisOnly val="1"/>
    <c:dispBlanksAs val="gap"/>
    <c:showDLblsOverMax val="0"/>
  </c:chart>
  <c:spPr>
    <a:noFill/>
    <a:ln>
      <a:noFill/>
    </a:ln>
  </c:sp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5507018144471075E-2"/>
          <c:y val="0.11960346683283295"/>
          <c:w val="0.98449294532627862"/>
          <c:h val="0.80944343495524596"/>
        </c:manualLayout>
      </c:layout>
      <c:barChart>
        <c:barDir val="col"/>
        <c:grouping val="stacked"/>
        <c:varyColors val="0"/>
        <c:ser>
          <c:idx val="0"/>
          <c:order val="0"/>
          <c:tx>
            <c:strRef>
              <c:f>'KFI old'!$A$194</c:f>
              <c:strCache>
                <c:ptCount val="1"/>
              </c:strCache>
            </c:strRef>
          </c:tx>
          <c:spPr>
            <a:solidFill>
              <a:srgbClr val="3562A8"/>
            </a:solidFill>
            <a:ln w="19050">
              <a:solidFill>
                <a:srgbClr val="3562A8"/>
              </a:solidFill>
            </a:ln>
          </c:spPr>
          <c:invertIfNegative val="0"/>
          <c:dPt>
            <c:idx val="1"/>
            <c:invertIfNegative val="0"/>
            <c:bubble3D val="0"/>
            <c:spPr>
              <a:solidFill>
                <a:srgbClr val="87A4D4"/>
              </a:solidFill>
              <a:ln w="19050">
                <a:solidFill>
                  <a:srgbClr val="87A4D4"/>
                </a:solidFill>
              </a:ln>
            </c:spPr>
            <c:extLst>
              <c:ext xmlns:c16="http://schemas.microsoft.com/office/drawing/2014/chart" uri="{C3380CC4-5D6E-409C-BE32-E72D297353CC}">
                <c16:uniqueId val="{00000001-E819-4EFC-89BF-518F510915CF}"/>
              </c:ext>
            </c:extLst>
          </c:dPt>
          <c:dPt>
            <c:idx val="2"/>
            <c:invertIfNegative val="0"/>
            <c:bubble3D val="0"/>
            <c:spPr>
              <a:solidFill>
                <a:srgbClr val="87A4D4"/>
              </a:solidFill>
              <a:ln w="19050">
                <a:solidFill>
                  <a:srgbClr val="87A4D4"/>
                </a:solidFill>
              </a:ln>
            </c:spPr>
            <c:extLst>
              <c:ext xmlns:c16="http://schemas.microsoft.com/office/drawing/2014/chart" uri="{C3380CC4-5D6E-409C-BE32-E72D297353CC}">
                <c16:uniqueId val="{00000003-E819-4EFC-89BF-518F510915CF}"/>
              </c:ext>
            </c:extLst>
          </c:dPt>
          <c:dPt>
            <c:idx val="3"/>
            <c:invertIfNegative val="0"/>
            <c:bubble3D val="0"/>
            <c:spPr>
              <a:solidFill>
                <a:srgbClr val="87A4D4"/>
              </a:solidFill>
              <a:ln w="19050">
                <a:solidFill>
                  <a:srgbClr val="87A4D4"/>
                </a:solidFill>
              </a:ln>
            </c:spPr>
            <c:extLst>
              <c:ext xmlns:c16="http://schemas.microsoft.com/office/drawing/2014/chart" uri="{C3380CC4-5D6E-409C-BE32-E72D297353CC}">
                <c16:uniqueId val="{00000005-E819-4EFC-89BF-518F510915CF}"/>
              </c:ext>
            </c:extLst>
          </c:dPt>
          <c:dPt>
            <c:idx val="4"/>
            <c:invertIfNegative val="0"/>
            <c:bubble3D val="0"/>
            <c:extLst>
              <c:ext xmlns:c16="http://schemas.microsoft.com/office/drawing/2014/chart" uri="{C3380CC4-5D6E-409C-BE32-E72D297353CC}">
                <c16:uniqueId val="{00000006-E819-4EFC-89BF-518F510915CF}"/>
              </c:ext>
            </c:extLst>
          </c:dPt>
          <c:dPt>
            <c:idx val="5"/>
            <c:invertIfNegative val="0"/>
            <c:bubble3D val="0"/>
            <c:spPr>
              <a:solidFill>
                <a:srgbClr val="87A4D4"/>
              </a:solidFill>
              <a:ln w="19050">
                <a:solidFill>
                  <a:srgbClr val="87A4D4"/>
                </a:solidFill>
              </a:ln>
            </c:spPr>
            <c:extLst>
              <c:ext xmlns:c16="http://schemas.microsoft.com/office/drawing/2014/chart" uri="{C3380CC4-5D6E-409C-BE32-E72D297353CC}">
                <c16:uniqueId val="{00000008-E819-4EFC-89BF-518F510915CF}"/>
              </c:ext>
            </c:extLst>
          </c:dPt>
          <c:dPt>
            <c:idx val="6"/>
            <c:invertIfNegative val="0"/>
            <c:bubble3D val="0"/>
            <c:spPr>
              <a:solidFill>
                <a:srgbClr val="87A4D4"/>
              </a:solidFill>
              <a:ln w="19050">
                <a:solidFill>
                  <a:srgbClr val="87A4D4"/>
                </a:solidFill>
              </a:ln>
            </c:spPr>
            <c:extLst>
              <c:ext xmlns:c16="http://schemas.microsoft.com/office/drawing/2014/chart" uri="{C3380CC4-5D6E-409C-BE32-E72D297353CC}">
                <c16:uniqueId val="{0000000A-E819-4EFC-89BF-518F510915CF}"/>
              </c:ext>
            </c:extLst>
          </c:dPt>
          <c:dPt>
            <c:idx val="7"/>
            <c:invertIfNegative val="0"/>
            <c:bubble3D val="0"/>
            <c:spPr>
              <a:solidFill>
                <a:srgbClr val="87A4D4"/>
              </a:solidFill>
              <a:ln w="19050">
                <a:solidFill>
                  <a:srgbClr val="87A4D4"/>
                </a:solidFill>
              </a:ln>
            </c:spPr>
            <c:extLst>
              <c:ext xmlns:c16="http://schemas.microsoft.com/office/drawing/2014/chart" uri="{C3380CC4-5D6E-409C-BE32-E72D297353CC}">
                <c16:uniqueId val="{0000000C-E819-4EFC-89BF-518F510915CF}"/>
              </c:ext>
            </c:extLst>
          </c:dPt>
          <c:dPt>
            <c:idx val="8"/>
            <c:invertIfNegative val="0"/>
            <c:bubble3D val="0"/>
            <c:spPr>
              <a:solidFill>
                <a:srgbClr val="FA7800"/>
              </a:solidFill>
              <a:ln w="19050">
                <a:solidFill>
                  <a:srgbClr val="FA7800"/>
                </a:solidFill>
              </a:ln>
            </c:spPr>
            <c:extLst>
              <c:ext xmlns:c16="http://schemas.microsoft.com/office/drawing/2014/chart" uri="{C3380CC4-5D6E-409C-BE32-E72D297353CC}">
                <c16:uniqueId val="{0000000E-E819-4EFC-89BF-518F510915CF}"/>
              </c:ext>
            </c:extLst>
          </c:dPt>
          <c:dPt>
            <c:idx val="9"/>
            <c:invertIfNegative val="0"/>
            <c:bubble3D val="0"/>
            <c:spPr>
              <a:solidFill>
                <a:srgbClr val="FA7800"/>
              </a:solidFill>
              <a:ln w="19050">
                <a:solidFill>
                  <a:srgbClr val="3562A8"/>
                </a:solidFill>
              </a:ln>
            </c:spPr>
            <c:extLst>
              <c:ext xmlns:c16="http://schemas.microsoft.com/office/drawing/2014/chart" uri="{C3380CC4-5D6E-409C-BE32-E72D297353CC}">
                <c16:uniqueId val="{00000010-E819-4EFC-89BF-518F510915CF}"/>
              </c:ext>
            </c:extLst>
          </c:dPt>
          <c:dLbls>
            <c:dLbl>
              <c:idx val="0"/>
              <c:delete val="1"/>
              <c:extLst>
                <c:ext xmlns:c15="http://schemas.microsoft.com/office/drawing/2012/chart" uri="{CE6537A1-D6FC-4f65-9D91-7224C49458BB}"/>
                <c:ext xmlns:c16="http://schemas.microsoft.com/office/drawing/2014/chart" uri="{C3380CC4-5D6E-409C-BE32-E72D297353CC}">
                  <c16:uniqueId val="{00000011-E819-4EFC-89BF-518F510915CF}"/>
                </c:ext>
              </c:extLst>
            </c:dLbl>
            <c:dLbl>
              <c:idx val="1"/>
              <c:delete val="1"/>
              <c:extLst>
                <c:ext xmlns:c15="http://schemas.microsoft.com/office/drawing/2012/chart" uri="{CE6537A1-D6FC-4f65-9D91-7224C49458BB}"/>
                <c:ext xmlns:c16="http://schemas.microsoft.com/office/drawing/2014/chart" uri="{C3380CC4-5D6E-409C-BE32-E72D297353CC}">
                  <c16:uniqueId val="{00000001-E819-4EFC-89BF-518F510915CF}"/>
                </c:ext>
              </c:extLst>
            </c:dLbl>
            <c:dLbl>
              <c:idx val="2"/>
              <c:delete val="1"/>
              <c:extLst>
                <c:ext xmlns:c15="http://schemas.microsoft.com/office/drawing/2012/chart" uri="{CE6537A1-D6FC-4f65-9D91-7224C49458BB}"/>
                <c:ext xmlns:c16="http://schemas.microsoft.com/office/drawing/2014/chart" uri="{C3380CC4-5D6E-409C-BE32-E72D297353CC}">
                  <c16:uniqueId val="{00000003-E819-4EFC-89BF-518F510915CF}"/>
                </c:ext>
              </c:extLst>
            </c:dLbl>
            <c:dLbl>
              <c:idx val="3"/>
              <c:delete val="1"/>
              <c:extLst>
                <c:ext xmlns:c15="http://schemas.microsoft.com/office/drawing/2012/chart" uri="{CE6537A1-D6FC-4f65-9D91-7224C49458BB}"/>
                <c:ext xmlns:c16="http://schemas.microsoft.com/office/drawing/2014/chart" uri="{C3380CC4-5D6E-409C-BE32-E72D297353CC}">
                  <c16:uniqueId val="{00000005-E819-4EFC-89BF-518F510915CF}"/>
                </c:ext>
              </c:extLst>
            </c:dLbl>
            <c:dLbl>
              <c:idx val="5"/>
              <c:delete val="1"/>
              <c:extLst>
                <c:ext xmlns:c15="http://schemas.microsoft.com/office/drawing/2012/chart" uri="{CE6537A1-D6FC-4f65-9D91-7224C49458BB}"/>
                <c:ext xmlns:c16="http://schemas.microsoft.com/office/drawing/2014/chart" uri="{C3380CC4-5D6E-409C-BE32-E72D297353CC}">
                  <c16:uniqueId val="{00000008-E819-4EFC-89BF-518F510915CF}"/>
                </c:ext>
              </c:extLst>
            </c:dLbl>
            <c:dLbl>
              <c:idx val="6"/>
              <c:delete val="1"/>
              <c:extLst>
                <c:ext xmlns:c15="http://schemas.microsoft.com/office/drawing/2012/chart" uri="{CE6537A1-D6FC-4f65-9D91-7224C49458BB}"/>
                <c:ext xmlns:c16="http://schemas.microsoft.com/office/drawing/2014/chart" uri="{C3380CC4-5D6E-409C-BE32-E72D297353CC}">
                  <c16:uniqueId val="{0000000A-E819-4EFC-89BF-518F510915CF}"/>
                </c:ext>
              </c:extLst>
            </c:dLbl>
            <c:dLbl>
              <c:idx val="7"/>
              <c:delete val="1"/>
              <c:extLst>
                <c:ext xmlns:c15="http://schemas.microsoft.com/office/drawing/2012/chart" uri="{CE6537A1-D6FC-4f65-9D91-7224C49458BB}"/>
                <c:ext xmlns:c16="http://schemas.microsoft.com/office/drawing/2014/chart" uri="{C3380CC4-5D6E-409C-BE32-E72D297353CC}">
                  <c16:uniqueId val="{0000000C-E819-4EFC-89BF-518F510915CF}"/>
                </c:ext>
              </c:extLst>
            </c:dLbl>
            <c:spPr>
              <a:noFill/>
              <a:ln>
                <a:noFill/>
              </a:ln>
              <a:effectLst/>
            </c:spPr>
            <c:txPr>
              <a:bodyPr/>
              <a:lstStyle/>
              <a:p>
                <a:pPr>
                  <a:defRPr sz="900">
                    <a:solidFill>
                      <a:schemeClr val="bg1"/>
                    </a:solidFill>
                    <a:latin typeface="+mn-lt"/>
                    <a:cs typeface="Arial" pitchFamily="34" charset="0"/>
                  </a:defRPr>
                </a:pPr>
                <a:endParaRPr lang="is-I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'KFI old'!$F$193:$N$193</c:f>
              <c:strCache>
                <c:ptCount val="9"/>
                <c:pt idx="0">
                  <c:v>Q3 11</c:v>
                </c:pt>
                <c:pt idx="1">
                  <c:v>Q4 11</c:v>
                </c:pt>
                <c:pt idx="2">
                  <c:v>Q1 12</c:v>
                </c:pt>
                <c:pt idx="3">
                  <c:v>Q2 12</c:v>
                </c:pt>
                <c:pt idx="4">
                  <c:v>Q3 12</c:v>
                </c:pt>
                <c:pt idx="5">
                  <c:v>Q4 12</c:v>
                </c:pt>
                <c:pt idx="6">
                  <c:v>Q1 13</c:v>
                </c:pt>
                <c:pt idx="7">
                  <c:v>Q2 13</c:v>
                </c:pt>
                <c:pt idx="8">
                  <c:v>Q3 13</c:v>
                </c:pt>
              </c:strCache>
            </c:strRef>
          </c:cat>
          <c:val>
            <c:numRef>
              <c:f>'KFI old'!$F$194:$N$194</c:f>
              <c:numCache>
                <c:formatCode>0</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12-E819-4EFC-89BF-518F510915CF}"/>
            </c:ext>
          </c:extLst>
        </c:ser>
        <c:ser>
          <c:idx val="1"/>
          <c:order val="1"/>
          <c:tx>
            <c:strRef>
              <c:f>'KFI old'!$E$195</c:f>
              <c:strCache>
                <c:ptCount val="1"/>
                <c:pt idx="0">
                  <c:v>#REF!</c:v>
                </c:pt>
              </c:strCache>
            </c:strRef>
          </c:tx>
          <c:spPr>
            <a:noFill/>
            <a:ln w="19050">
              <a:solidFill>
                <a:srgbClr val="3562A8"/>
              </a:solidFill>
            </a:ln>
          </c:spPr>
          <c:invertIfNegative val="0"/>
          <c:dPt>
            <c:idx val="2"/>
            <c:invertIfNegative val="0"/>
            <c:bubble3D val="0"/>
            <c:spPr>
              <a:noFill/>
              <a:ln w="19050">
                <a:solidFill>
                  <a:srgbClr val="87A4D4"/>
                </a:solidFill>
              </a:ln>
            </c:spPr>
            <c:extLst>
              <c:ext xmlns:c16="http://schemas.microsoft.com/office/drawing/2014/chart" uri="{C3380CC4-5D6E-409C-BE32-E72D297353CC}">
                <c16:uniqueId val="{00000014-E819-4EFC-89BF-518F510915CF}"/>
              </c:ext>
            </c:extLst>
          </c:dPt>
          <c:dPt>
            <c:idx val="3"/>
            <c:invertIfNegative val="0"/>
            <c:bubble3D val="0"/>
            <c:spPr>
              <a:noFill/>
              <a:ln w="19050">
                <a:solidFill>
                  <a:srgbClr val="87A4D4"/>
                </a:solidFill>
              </a:ln>
            </c:spPr>
            <c:extLst>
              <c:ext xmlns:c16="http://schemas.microsoft.com/office/drawing/2014/chart" uri="{C3380CC4-5D6E-409C-BE32-E72D297353CC}">
                <c16:uniqueId val="{00000016-E819-4EFC-89BF-518F510915CF}"/>
              </c:ext>
            </c:extLst>
          </c:dPt>
          <c:dPt>
            <c:idx val="4"/>
            <c:invertIfNegative val="0"/>
            <c:bubble3D val="0"/>
            <c:extLst>
              <c:ext xmlns:c16="http://schemas.microsoft.com/office/drawing/2014/chart" uri="{C3380CC4-5D6E-409C-BE32-E72D297353CC}">
                <c16:uniqueId val="{00000017-E819-4EFC-89BF-518F510915CF}"/>
              </c:ext>
            </c:extLst>
          </c:dPt>
          <c:dPt>
            <c:idx val="5"/>
            <c:invertIfNegative val="0"/>
            <c:bubble3D val="0"/>
            <c:spPr>
              <a:noFill/>
              <a:ln w="19050">
                <a:solidFill>
                  <a:srgbClr val="87A4D4"/>
                </a:solidFill>
              </a:ln>
            </c:spPr>
            <c:extLst>
              <c:ext xmlns:c16="http://schemas.microsoft.com/office/drawing/2014/chart" uri="{C3380CC4-5D6E-409C-BE32-E72D297353CC}">
                <c16:uniqueId val="{00000019-E819-4EFC-89BF-518F510915CF}"/>
              </c:ext>
            </c:extLst>
          </c:dPt>
          <c:dPt>
            <c:idx val="6"/>
            <c:invertIfNegative val="0"/>
            <c:bubble3D val="0"/>
            <c:spPr>
              <a:noFill/>
              <a:ln w="19050">
                <a:solidFill>
                  <a:srgbClr val="87A4D4"/>
                </a:solidFill>
              </a:ln>
            </c:spPr>
            <c:extLst>
              <c:ext xmlns:c16="http://schemas.microsoft.com/office/drawing/2014/chart" uri="{C3380CC4-5D6E-409C-BE32-E72D297353CC}">
                <c16:uniqueId val="{0000001B-E819-4EFC-89BF-518F510915CF}"/>
              </c:ext>
            </c:extLst>
          </c:dPt>
          <c:dPt>
            <c:idx val="7"/>
            <c:invertIfNegative val="0"/>
            <c:bubble3D val="0"/>
            <c:spPr>
              <a:noFill/>
              <a:ln w="19050">
                <a:solidFill>
                  <a:srgbClr val="87A4D4"/>
                </a:solidFill>
              </a:ln>
            </c:spPr>
            <c:extLst>
              <c:ext xmlns:c16="http://schemas.microsoft.com/office/drawing/2014/chart" uri="{C3380CC4-5D6E-409C-BE32-E72D297353CC}">
                <c16:uniqueId val="{0000001D-E819-4EFC-89BF-518F510915CF}"/>
              </c:ext>
            </c:extLst>
          </c:dPt>
          <c:dPt>
            <c:idx val="8"/>
            <c:invertIfNegative val="0"/>
            <c:bubble3D val="0"/>
            <c:spPr>
              <a:noFill/>
              <a:ln w="19050">
                <a:solidFill>
                  <a:srgbClr val="FA7800"/>
                </a:solidFill>
              </a:ln>
            </c:spPr>
            <c:extLst>
              <c:ext xmlns:c16="http://schemas.microsoft.com/office/drawing/2014/chart" uri="{C3380CC4-5D6E-409C-BE32-E72D297353CC}">
                <c16:uniqueId val="{0000001F-E819-4EFC-89BF-518F510915CF}"/>
              </c:ext>
            </c:extLst>
          </c:dPt>
          <c:cat>
            <c:strRef>
              <c:f>'KFI old'!$F$193:$N$193</c:f>
              <c:strCache>
                <c:ptCount val="9"/>
                <c:pt idx="0">
                  <c:v>Q3 11</c:v>
                </c:pt>
                <c:pt idx="1">
                  <c:v>Q4 11</c:v>
                </c:pt>
                <c:pt idx="2">
                  <c:v>Q1 12</c:v>
                </c:pt>
                <c:pt idx="3">
                  <c:v>Q2 12</c:v>
                </c:pt>
                <c:pt idx="4">
                  <c:v>Q3 12</c:v>
                </c:pt>
                <c:pt idx="5">
                  <c:v>Q4 12</c:v>
                </c:pt>
                <c:pt idx="6">
                  <c:v>Q1 13</c:v>
                </c:pt>
                <c:pt idx="7">
                  <c:v>Q2 13</c:v>
                </c:pt>
                <c:pt idx="8">
                  <c:v>Q3 13</c:v>
                </c:pt>
              </c:strCache>
            </c:strRef>
          </c:cat>
          <c:val>
            <c:numRef>
              <c:f>'KFI old'!$F$195:$N$195</c:f>
              <c:numCache>
                <c:formatCode>0</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20-E819-4EFC-89BF-518F510915CF}"/>
            </c:ext>
          </c:extLst>
        </c:ser>
        <c:ser>
          <c:idx val="2"/>
          <c:order val="2"/>
          <c:tx>
            <c:strRef>
              <c:f>'KFI old'!$A$196</c:f>
              <c:strCache>
                <c:ptCount val="1"/>
                <c:pt idx="0">
                  <c:v>Loans-to-deposits ratio (adjusted)</c:v>
                </c:pt>
              </c:strCache>
            </c:strRef>
          </c:tx>
          <c:spPr>
            <a:noFill/>
          </c:spPr>
          <c:invertIfNegative val="0"/>
          <c:dLbls>
            <c:dLbl>
              <c:idx val="1"/>
              <c:delete val="1"/>
              <c:extLst>
                <c:ext xmlns:c15="http://schemas.microsoft.com/office/drawing/2012/chart" uri="{CE6537A1-D6FC-4f65-9D91-7224C49458BB}"/>
                <c:ext xmlns:c16="http://schemas.microsoft.com/office/drawing/2014/chart" uri="{C3380CC4-5D6E-409C-BE32-E72D297353CC}">
                  <c16:uniqueId val="{00000021-E819-4EFC-89BF-518F510915CF}"/>
                </c:ext>
              </c:extLst>
            </c:dLbl>
            <c:dLbl>
              <c:idx val="2"/>
              <c:delete val="1"/>
              <c:extLst>
                <c:ext xmlns:c15="http://schemas.microsoft.com/office/drawing/2012/chart" uri="{CE6537A1-D6FC-4f65-9D91-7224C49458BB}"/>
                <c:ext xmlns:c16="http://schemas.microsoft.com/office/drawing/2014/chart" uri="{C3380CC4-5D6E-409C-BE32-E72D297353CC}">
                  <c16:uniqueId val="{00000022-E819-4EFC-89BF-518F510915CF}"/>
                </c:ext>
              </c:extLst>
            </c:dLbl>
            <c:dLbl>
              <c:idx val="3"/>
              <c:delete val="1"/>
              <c:extLst>
                <c:ext xmlns:c15="http://schemas.microsoft.com/office/drawing/2012/chart" uri="{CE6537A1-D6FC-4f65-9D91-7224C49458BB}"/>
                <c:ext xmlns:c16="http://schemas.microsoft.com/office/drawing/2014/chart" uri="{C3380CC4-5D6E-409C-BE32-E72D297353CC}">
                  <c16:uniqueId val="{00000023-E819-4EFC-89BF-518F510915CF}"/>
                </c:ext>
              </c:extLst>
            </c:dLbl>
            <c:dLbl>
              <c:idx val="5"/>
              <c:delete val="1"/>
              <c:extLst>
                <c:ext xmlns:c15="http://schemas.microsoft.com/office/drawing/2012/chart" uri="{CE6537A1-D6FC-4f65-9D91-7224C49458BB}"/>
                <c:ext xmlns:c16="http://schemas.microsoft.com/office/drawing/2014/chart" uri="{C3380CC4-5D6E-409C-BE32-E72D297353CC}">
                  <c16:uniqueId val="{00000024-E819-4EFC-89BF-518F510915CF}"/>
                </c:ext>
              </c:extLst>
            </c:dLbl>
            <c:dLbl>
              <c:idx val="6"/>
              <c:delete val="1"/>
              <c:extLst>
                <c:ext xmlns:c15="http://schemas.microsoft.com/office/drawing/2012/chart" uri="{CE6537A1-D6FC-4f65-9D91-7224C49458BB}"/>
                <c:ext xmlns:c16="http://schemas.microsoft.com/office/drawing/2014/chart" uri="{C3380CC4-5D6E-409C-BE32-E72D297353CC}">
                  <c16:uniqueId val="{00000025-E819-4EFC-89BF-518F510915CF}"/>
                </c:ext>
              </c:extLst>
            </c:dLbl>
            <c:dLbl>
              <c:idx val="7"/>
              <c:delete val="1"/>
              <c:extLst>
                <c:ext xmlns:c15="http://schemas.microsoft.com/office/drawing/2012/chart" uri="{CE6537A1-D6FC-4f65-9D91-7224C49458BB}"/>
                <c:ext xmlns:c16="http://schemas.microsoft.com/office/drawing/2014/chart" uri="{C3380CC4-5D6E-409C-BE32-E72D297353CC}">
                  <c16:uniqueId val="{00000026-E819-4EFC-89BF-518F510915CF}"/>
                </c:ext>
              </c:extLst>
            </c:dLbl>
            <c:spPr>
              <a:noFill/>
              <a:ln>
                <a:noFill/>
              </a:ln>
              <a:effectLst/>
            </c:sp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'KFI old'!$F$193:$N$193</c:f>
              <c:strCache>
                <c:ptCount val="9"/>
                <c:pt idx="0">
                  <c:v>Q3 11</c:v>
                </c:pt>
                <c:pt idx="1">
                  <c:v>Q4 11</c:v>
                </c:pt>
                <c:pt idx="2">
                  <c:v>Q1 12</c:v>
                </c:pt>
                <c:pt idx="3">
                  <c:v>Q2 12</c:v>
                </c:pt>
                <c:pt idx="4">
                  <c:v>Q3 12</c:v>
                </c:pt>
                <c:pt idx="5">
                  <c:v>Q4 12</c:v>
                </c:pt>
                <c:pt idx="6">
                  <c:v>Q1 13</c:v>
                </c:pt>
                <c:pt idx="7">
                  <c:v>Q2 13</c:v>
                </c:pt>
                <c:pt idx="8">
                  <c:v>Q3 13</c:v>
                </c:pt>
              </c:strCache>
            </c:strRef>
          </c:cat>
          <c:val>
            <c:numRef>
              <c:f>'KFI old'!$F$196:$N$196</c:f>
              <c:numCache>
                <c:formatCode>0</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27-E819-4EFC-89BF-518F510915CF}"/>
            </c:ext>
          </c:extLst>
        </c:ser>
        <c:dLbls>
          <c:showLegendKey val="0"/>
          <c:showVal val="0"/>
          <c:showCatName val="0"/>
          <c:showSerName val="0"/>
          <c:showPercent val="0"/>
          <c:showBubbleSize val="0"/>
        </c:dLbls>
        <c:gapWidth val="40"/>
        <c:overlap val="100"/>
        <c:axId val="671114992"/>
        <c:axId val="671115384"/>
      </c:barChart>
      <c:lineChart>
        <c:grouping val="standard"/>
        <c:varyColors val="0"/>
        <c:ser>
          <c:idx val="3"/>
          <c:order val="3"/>
          <c:spPr>
            <a:ln w="25400" cmpd="sng">
              <a:solidFill>
                <a:srgbClr val="FF0000"/>
              </a:solidFill>
              <a:prstDash val="sysDash"/>
            </a:ln>
          </c:spPr>
          <c:marker>
            <c:symbol val="none"/>
          </c:marker>
          <c:cat>
            <c:strRef>
              <c:f>'KFI old'!$F$193:$N$193</c:f>
              <c:strCache>
                <c:ptCount val="9"/>
                <c:pt idx="0">
                  <c:v>Q3 11</c:v>
                </c:pt>
                <c:pt idx="1">
                  <c:v>Q4 11</c:v>
                </c:pt>
                <c:pt idx="2">
                  <c:v>Q1 12</c:v>
                </c:pt>
                <c:pt idx="3">
                  <c:v>Q2 12</c:v>
                </c:pt>
                <c:pt idx="4">
                  <c:v>Q3 12</c:v>
                </c:pt>
                <c:pt idx="5">
                  <c:v>Q4 12</c:v>
                </c:pt>
                <c:pt idx="6">
                  <c:v>Q1 13</c:v>
                </c:pt>
                <c:pt idx="7">
                  <c:v>Q2 13</c:v>
                </c:pt>
                <c:pt idx="8">
                  <c:v>Q3 13</c:v>
                </c:pt>
              </c:strCache>
            </c:strRef>
          </c:cat>
          <c:val>
            <c:numRef>
              <c:f>'KFI old'!$F$197:$N$197</c:f>
              <c:numCache>
                <c:formatCode>0</c:formatCode>
                <c:ptCount val="9"/>
                <c:pt idx="0">
                  <c:v>130</c:v>
                </c:pt>
                <c:pt idx="1">
                  <c:v>130</c:v>
                </c:pt>
                <c:pt idx="2">
                  <c:v>130</c:v>
                </c:pt>
                <c:pt idx="3">
                  <c:v>130</c:v>
                </c:pt>
                <c:pt idx="4">
                  <c:v>130</c:v>
                </c:pt>
                <c:pt idx="5">
                  <c:v>130</c:v>
                </c:pt>
                <c:pt idx="6">
                  <c:v>130</c:v>
                </c:pt>
                <c:pt idx="7">
                  <c:v>130</c:v>
                </c:pt>
                <c:pt idx="8">
                  <c:v>130</c:v>
                </c:pt>
              </c:numCache>
            </c:numRef>
          </c:val>
          <c:smooth val="0"/>
          <c:extLst>
            <c:ext xmlns:c16="http://schemas.microsoft.com/office/drawing/2014/chart" uri="{C3380CC4-5D6E-409C-BE32-E72D297353CC}">
              <c16:uniqueId val="{00000028-E819-4EFC-89BF-518F510915CF}"/>
            </c:ext>
          </c:extLst>
        </c:ser>
        <c:dLbls>
          <c:showLegendKey val="0"/>
          <c:showVal val="0"/>
          <c:showCatName val="0"/>
          <c:showSerName val="0"/>
          <c:showPercent val="0"/>
          <c:showBubbleSize val="0"/>
        </c:dLbls>
        <c:marker val="1"/>
        <c:smooth val="0"/>
        <c:axId val="671109896"/>
        <c:axId val="671108328"/>
      </c:lineChart>
      <c:catAx>
        <c:axId val="671114992"/>
        <c:scaling>
          <c:orientation val="minMax"/>
        </c:scaling>
        <c:delete val="0"/>
        <c:axPos val="b"/>
        <c:numFmt formatCode="General" sourceLinked="1"/>
        <c:majorTickMark val="none"/>
        <c:minorTickMark val="none"/>
        <c:tickLblPos val="none"/>
        <c:spPr>
          <a:ln w="31750">
            <a:solidFill>
              <a:schemeClr val="tx1"/>
            </a:solidFill>
          </a:ln>
        </c:spPr>
        <c:crossAx val="671115384"/>
        <c:crosses val="autoZero"/>
        <c:auto val="1"/>
        <c:lblAlgn val="ctr"/>
        <c:lblOffset val="0"/>
        <c:noMultiLvlLbl val="0"/>
      </c:catAx>
      <c:valAx>
        <c:axId val="671115384"/>
        <c:scaling>
          <c:orientation val="minMax"/>
          <c:max val="140"/>
          <c:min val="0"/>
        </c:scaling>
        <c:delete val="1"/>
        <c:axPos val="l"/>
        <c:numFmt formatCode="0" sourceLinked="1"/>
        <c:majorTickMark val="out"/>
        <c:minorTickMark val="none"/>
        <c:tickLblPos val="nextTo"/>
        <c:crossAx val="671114992"/>
        <c:crosses val="autoZero"/>
        <c:crossBetween val="between"/>
        <c:majorUnit val="20"/>
      </c:valAx>
      <c:valAx>
        <c:axId val="671108328"/>
        <c:scaling>
          <c:orientation val="minMax"/>
          <c:max val="140"/>
          <c:min val="0"/>
        </c:scaling>
        <c:delete val="0"/>
        <c:axPos val="r"/>
        <c:numFmt formatCode="0" sourceLinked="1"/>
        <c:majorTickMark val="none"/>
        <c:minorTickMark val="none"/>
        <c:tickLblPos val="none"/>
        <c:spPr>
          <a:ln>
            <a:noFill/>
          </a:ln>
        </c:spPr>
        <c:crossAx val="671109896"/>
        <c:crosses val="max"/>
        <c:crossBetween val="between"/>
      </c:valAx>
      <c:catAx>
        <c:axId val="671109896"/>
        <c:scaling>
          <c:orientation val="minMax"/>
        </c:scaling>
        <c:delete val="1"/>
        <c:axPos val="b"/>
        <c:numFmt formatCode="General" sourceLinked="1"/>
        <c:majorTickMark val="out"/>
        <c:minorTickMark val="none"/>
        <c:tickLblPos val="nextTo"/>
        <c:crossAx val="671108328"/>
        <c:crosses val="autoZero"/>
        <c:auto val="1"/>
        <c:lblAlgn val="ctr"/>
        <c:lblOffset val="100"/>
        <c:noMultiLvlLbl val="0"/>
      </c:catAx>
      <c:spPr>
        <a:noFill/>
        <a:ln>
          <a:noFill/>
        </a:ln>
      </c:spPr>
    </c:plotArea>
    <c:plotVisOnly val="1"/>
    <c:dispBlanksAs val="gap"/>
    <c:showDLblsOverMax val="0"/>
  </c:chart>
  <c:spPr>
    <a:noFill/>
    <a:ln>
      <a:noFill/>
    </a:ln>
  </c:sp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5507018144471075E-2"/>
          <c:y val="0.11960346683283295"/>
          <c:w val="0.96318886226178246"/>
          <c:h val="0.83508414389377794"/>
        </c:manualLayout>
      </c:layout>
      <c:barChart>
        <c:barDir val="col"/>
        <c:grouping val="clustered"/>
        <c:varyColors val="0"/>
        <c:ser>
          <c:idx val="0"/>
          <c:order val="0"/>
          <c:tx>
            <c:strRef>
              <c:f>'KFI old'!$A$82</c:f>
              <c:strCache>
                <c:ptCount val="1"/>
                <c:pt idx="0">
                  <c:v>Cost-to-income ratio</c:v>
                </c:pt>
              </c:strCache>
            </c:strRef>
          </c:tx>
          <c:spPr>
            <a:solidFill>
              <a:srgbClr val="87A4D4"/>
            </a:solidFill>
          </c:spPr>
          <c:invertIfNegative val="0"/>
          <c:dPt>
            <c:idx val="0"/>
            <c:invertIfNegative val="0"/>
            <c:bubble3D val="0"/>
            <c:spPr>
              <a:solidFill>
                <a:srgbClr val="3562A8"/>
              </a:solidFill>
            </c:spPr>
            <c:extLst>
              <c:ext xmlns:c16="http://schemas.microsoft.com/office/drawing/2014/chart" uri="{C3380CC4-5D6E-409C-BE32-E72D297353CC}">
                <c16:uniqueId val="{00000001-78B5-448E-BE71-07959FA348F7}"/>
              </c:ext>
            </c:extLst>
          </c:dPt>
          <c:dPt>
            <c:idx val="1"/>
            <c:invertIfNegative val="0"/>
            <c:bubble3D val="0"/>
            <c:extLst>
              <c:ext xmlns:c16="http://schemas.microsoft.com/office/drawing/2014/chart" uri="{C3380CC4-5D6E-409C-BE32-E72D297353CC}">
                <c16:uniqueId val="{00000002-78B5-448E-BE71-07959FA348F7}"/>
              </c:ext>
            </c:extLst>
          </c:dPt>
          <c:dPt>
            <c:idx val="2"/>
            <c:invertIfNegative val="0"/>
            <c:bubble3D val="0"/>
            <c:extLst>
              <c:ext xmlns:c16="http://schemas.microsoft.com/office/drawing/2014/chart" uri="{C3380CC4-5D6E-409C-BE32-E72D297353CC}">
                <c16:uniqueId val="{00000003-78B5-448E-BE71-07959FA348F7}"/>
              </c:ext>
            </c:extLst>
          </c:dPt>
          <c:dPt>
            <c:idx val="3"/>
            <c:invertIfNegative val="0"/>
            <c:bubble3D val="0"/>
            <c:extLst>
              <c:ext xmlns:c16="http://schemas.microsoft.com/office/drawing/2014/chart" uri="{C3380CC4-5D6E-409C-BE32-E72D297353CC}">
                <c16:uniqueId val="{00000004-78B5-448E-BE71-07959FA348F7}"/>
              </c:ext>
            </c:extLst>
          </c:dPt>
          <c:dPt>
            <c:idx val="4"/>
            <c:invertIfNegative val="0"/>
            <c:bubble3D val="0"/>
            <c:spPr>
              <a:solidFill>
                <a:srgbClr val="3562A8"/>
              </a:solidFill>
            </c:spPr>
            <c:extLst>
              <c:ext xmlns:c16="http://schemas.microsoft.com/office/drawing/2014/chart" uri="{C3380CC4-5D6E-409C-BE32-E72D297353CC}">
                <c16:uniqueId val="{00000006-78B5-448E-BE71-07959FA348F7}"/>
              </c:ext>
            </c:extLst>
          </c:dPt>
          <c:dPt>
            <c:idx val="5"/>
            <c:invertIfNegative val="0"/>
            <c:bubble3D val="0"/>
            <c:extLst>
              <c:ext xmlns:c16="http://schemas.microsoft.com/office/drawing/2014/chart" uri="{C3380CC4-5D6E-409C-BE32-E72D297353CC}">
                <c16:uniqueId val="{00000007-78B5-448E-BE71-07959FA348F7}"/>
              </c:ext>
            </c:extLst>
          </c:dPt>
          <c:dPt>
            <c:idx val="6"/>
            <c:invertIfNegative val="0"/>
            <c:bubble3D val="0"/>
            <c:extLst>
              <c:ext xmlns:c16="http://schemas.microsoft.com/office/drawing/2014/chart" uri="{C3380CC4-5D6E-409C-BE32-E72D297353CC}">
                <c16:uniqueId val="{00000008-78B5-448E-BE71-07959FA348F7}"/>
              </c:ext>
            </c:extLst>
          </c:dPt>
          <c:dPt>
            <c:idx val="7"/>
            <c:invertIfNegative val="0"/>
            <c:bubble3D val="0"/>
            <c:extLst>
              <c:ext xmlns:c16="http://schemas.microsoft.com/office/drawing/2014/chart" uri="{C3380CC4-5D6E-409C-BE32-E72D297353CC}">
                <c16:uniqueId val="{00000009-78B5-448E-BE71-07959FA348F7}"/>
              </c:ext>
            </c:extLst>
          </c:dPt>
          <c:dPt>
            <c:idx val="8"/>
            <c:invertIfNegative val="0"/>
            <c:bubble3D val="0"/>
            <c:spPr>
              <a:solidFill>
                <a:srgbClr val="FA7800"/>
              </a:solidFill>
            </c:spPr>
            <c:extLst>
              <c:ext xmlns:c16="http://schemas.microsoft.com/office/drawing/2014/chart" uri="{C3380CC4-5D6E-409C-BE32-E72D297353CC}">
                <c16:uniqueId val="{0000000B-78B5-448E-BE71-07959FA348F7}"/>
              </c:ext>
            </c:extLst>
          </c:dPt>
          <c:dPt>
            <c:idx val="9"/>
            <c:invertIfNegative val="0"/>
            <c:bubble3D val="0"/>
            <c:extLst>
              <c:ext xmlns:c16="http://schemas.microsoft.com/office/drawing/2014/chart" uri="{C3380CC4-5D6E-409C-BE32-E72D297353CC}">
                <c16:uniqueId val="{0000000C-78B5-448E-BE71-07959FA348F7}"/>
              </c:ext>
            </c:extLst>
          </c:dPt>
          <c:dLbls>
            <c:dLbl>
              <c:idx val="1"/>
              <c:delete val="1"/>
              <c:extLst>
                <c:ext xmlns:c15="http://schemas.microsoft.com/office/drawing/2012/chart" uri="{CE6537A1-D6FC-4f65-9D91-7224C49458BB}"/>
                <c:ext xmlns:c16="http://schemas.microsoft.com/office/drawing/2014/chart" uri="{C3380CC4-5D6E-409C-BE32-E72D297353CC}">
                  <c16:uniqueId val="{00000002-78B5-448E-BE71-07959FA348F7}"/>
                </c:ext>
              </c:extLst>
            </c:dLbl>
            <c:dLbl>
              <c:idx val="2"/>
              <c:delete val="1"/>
              <c:extLst>
                <c:ext xmlns:c15="http://schemas.microsoft.com/office/drawing/2012/chart" uri="{CE6537A1-D6FC-4f65-9D91-7224C49458BB}"/>
                <c:ext xmlns:c16="http://schemas.microsoft.com/office/drawing/2014/chart" uri="{C3380CC4-5D6E-409C-BE32-E72D297353CC}">
                  <c16:uniqueId val="{00000003-78B5-448E-BE71-07959FA348F7}"/>
                </c:ext>
              </c:extLst>
            </c:dLbl>
            <c:dLbl>
              <c:idx val="3"/>
              <c:delete val="1"/>
              <c:extLst>
                <c:ext xmlns:c15="http://schemas.microsoft.com/office/drawing/2012/chart" uri="{CE6537A1-D6FC-4f65-9D91-7224C49458BB}"/>
                <c:ext xmlns:c16="http://schemas.microsoft.com/office/drawing/2014/chart" uri="{C3380CC4-5D6E-409C-BE32-E72D297353CC}">
                  <c16:uniqueId val="{00000004-78B5-448E-BE71-07959FA348F7}"/>
                </c:ext>
              </c:extLst>
            </c:dLbl>
            <c:dLbl>
              <c:idx val="5"/>
              <c:delete val="1"/>
              <c:extLst>
                <c:ext xmlns:c15="http://schemas.microsoft.com/office/drawing/2012/chart" uri="{CE6537A1-D6FC-4f65-9D91-7224C49458BB}"/>
                <c:ext xmlns:c16="http://schemas.microsoft.com/office/drawing/2014/chart" uri="{C3380CC4-5D6E-409C-BE32-E72D297353CC}">
                  <c16:uniqueId val="{00000007-78B5-448E-BE71-07959FA348F7}"/>
                </c:ext>
              </c:extLst>
            </c:dLbl>
            <c:dLbl>
              <c:idx val="6"/>
              <c:delete val="1"/>
              <c:extLst>
                <c:ext xmlns:c15="http://schemas.microsoft.com/office/drawing/2012/chart" uri="{CE6537A1-D6FC-4f65-9D91-7224C49458BB}"/>
                <c:ext xmlns:c16="http://schemas.microsoft.com/office/drawing/2014/chart" uri="{C3380CC4-5D6E-409C-BE32-E72D297353CC}">
                  <c16:uniqueId val="{00000008-78B5-448E-BE71-07959FA348F7}"/>
                </c:ext>
              </c:extLst>
            </c:dLbl>
            <c:dLbl>
              <c:idx val="7"/>
              <c:delete val="1"/>
              <c:extLst>
                <c:ext xmlns:c15="http://schemas.microsoft.com/office/drawing/2012/chart" uri="{CE6537A1-D6FC-4f65-9D91-7224C49458BB}"/>
                <c:ext xmlns:c16="http://schemas.microsoft.com/office/drawing/2014/chart" uri="{C3380CC4-5D6E-409C-BE32-E72D297353CC}">
                  <c16:uniqueId val="{00000009-78B5-448E-BE71-07959FA348F7}"/>
                </c:ext>
              </c:extLst>
            </c:dLbl>
            <c:numFmt formatCode="#,##0.0" sourceLinked="0"/>
            <c:spPr>
              <a:noFill/>
              <a:ln>
                <a:noFill/>
              </a:ln>
              <a:effectLst/>
            </c:spPr>
            <c:txPr>
              <a:bodyPr/>
              <a:lstStyle/>
              <a:p>
                <a:pPr>
                  <a:defRPr sz="900"/>
                </a:pPr>
                <a:endParaRPr lang="is-I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'KFI old'!$E$81:$N$81</c:f>
              <c:strCache>
                <c:ptCount val="10"/>
                <c:pt idx="0">
                  <c:v>Q2 11</c:v>
                </c:pt>
                <c:pt idx="1">
                  <c:v>Q3 11</c:v>
                </c:pt>
                <c:pt idx="2">
                  <c:v>Q4 11</c:v>
                </c:pt>
                <c:pt idx="3">
                  <c:v>Q1 12</c:v>
                </c:pt>
                <c:pt idx="4">
                  <c:v>Q2 12</c:v>
                </c:pt>
                <c:pt idx="5">
                  <c:v>Q3 12</c:v>
                </c:pt>
                <c:pt idx="6">
                  <c:v>Q4 12</c:v>
                </c:pt>
                <c:pt idx="7">
                  <c:v>Q1 13</c:v>
                </c:pt>
                <c:pt idx="8">
                  <c:v>Q2 13</c:v>
                </c:pt>
                <c:pt idx="9">
                  <c:v>Q3 13</c:v>
                </c:pt>
              </c:strCache>
            </c:strRef>
          </c:cat>
          <c:val>
            <c:numRef>
              <c:f>'KFI old'!$E$82:$N$82</c:f>
              <c:numCache>
                <c:formatCode>0.0</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D-78B5-448E-BE71-07959FA348F7}"/>
            </c:ext>
          </c:extLst>
        </c:ser>
        <c:dLbls>
          <c:showLegendKey val="0"/>
          <c:showVal val="0"/>
          <c:showCatName val="0"/>
          <c:showSerName val="0"/>
          <c:showPercent val="0"/>
          <c:showBubbleSize val="0"/>
        </c:dLbls>
        <c:gapWidth val="40"/>
        <c:axId val="671116560"/>
        <c:axId val="671119696"/>
      </c:barChart>
      <c:catAx>
        <c:axId val="671116560"/>
        <c:scaling>
          <c:orientation val="minMax"/>
        </c:scaling>
        <c:delete val="0"/>
        <c:axPos val="b"/>
        <c:numFmt formatCode="General" sourceLinked="1"/>
        <c:majorTickMark val="none"/>
        <c:minorTickMark val="none"/>
        <c:tickLblPos val="none"/>
        <c:spPr>
          <a:ln w="31750">
            <a:solidFill>
              <a:schemeClr val="tx1"/>
            </a:solidFill>
          </a:ln>
        </c:spPr>
        <c:crossAx val="671119696"/>
        <c:crosses val="autoZero"/>
        <c:auto val="1"/>
        <c:lblAlgn val="ctr"/>
        <c:lblOffset val="0"/>
        <c:noMultiLvlLbl val="0"/>
      </c:catAx>
      <c:valAx>
        <c:axId val="671119696"/>
        <c:scaling>
          <c:orientation val="minMax"/>
          <c:max val="100"/>
          <c:min val="0"/>
        </c:scaling>
        <c:delete val="1"/>
        <c:axPos val="l"/>
        <c:numFmt formatCode="0.0" sourceLinked="1"/>
        <c:majorTickMark val="out"/>
        <c:minorTickMark val="none"/>
        <c:tickLblPos val="nextTo"/>
        <c:crossAx val="671116560"/>
        <c:crosses val="autoZero"/>
        <c:crossBetween val="between"/>
        <c:majorUnit val="15"/>
      </c:valAx>
      <c:spPr>
        <a:noFill/>
        <a:ln>
          <a:noFill/>
        </a:ln>
      </c:spPr>
    </c:plotArea>
    <c:plotVisOnly val="1"/>
    <c:dispBlanksAs val="gap"/>
    <c:showDLblsOverMax val="0"/>
  </c:chart>
  <c:spPr>
    <a:noFill/>
    <a:ln>
      <a:noFill/>
    </a:ln>
  </c:sp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'KFI old'!$A$38</c:f>
              <c:strCache>
                <c:ptCount val="1"/>
                <c:pt idx="0">
                  <c:v>ROE</c:v>
                </c:pt>
              </c:strCache>
            </c:strRef>
          </c:tx>
          <c:spPr>
            <a:solidFill>
              <a:srgbClr val="87A4D4"/>
            </a:solidFill>
          </c:spPr>
          <c:invertIfNegative val="0"/>
          <c:dPt>
            <c:idx val="0"/>
            <c:invertIfNegative val="0"/>
            <c:bubble3D val="0"/>
            <c:spPr>
              <a:solidFill>
                <a:srgbClr val="3562A8"/>
              </a:solidFill>
            </c:spPr>
            <c:extLst>
              <c:ext xmlns:c16="http://schemas.microsoft.com/office/drawing/2014/chart" uri="{C3380CC4-5D6E-409C-BE32-E72D297353CC}">
                <c16:uniqueId val="{00000001-31CC-4967-A66A-FE12C50C493A}"/>
              </c:ext>
            </c:extLst>
          </c:dPt>
          <c:dPt>
            <c:idx val="4"/>
            <c:invertIfNegative val="0"/>
            <c:bubble3D val="0"/>
            <c:spPr>
              <a:solidFill>
                <a:srgbClr val="3562A8"/>
              </a:solidFill>
            </c:spPr>
            <c:extLst>
              <c:ext xmlns:c16="http://schemas.microsoft.com/office/drawing/2014/chart" uri="{C3380CC4-5D6E-409C-BE32-E72D297353CC}">
                <c16:uniqueId val="{00000003-31CC-4967-A66A-FE12C50C493A}"/>
              </c:ext>
            </c:extLst>
          </c:dPt>
          <c:dPt>
            <c:idx val="8"/>
            <c:invertIfNegative val="0"/>
            <c:bubble3D val="0"/>
            <c:spPr>
              <a:solidFill>
                <a:srgbClr val="FA7800"/>
              </a:solidFill>
            </c:spPr>
            <c:extLst>
              <c:ext xmlns:c16="http://schemas.microsoft.com/office/drawing/2014/chart" uri="{C3380CC4-5D6E-409C-BE32-E72D297353CC}">
                <c16:uniqueId val="{00000005-31CC-4967-A66A-FE12C50C493A}"/>
              </c:ext>
            </c:extLst>
          </c:dPt>
          <c:dPt>
            <c:idx val="9"/>
            <c:invertIfNegative val="0"/>
            <c:bubble3D val="0"/>
            <c:extLst>
              <c:ext xmlns:c16="http://schemas.microsoft.com/office/drawing/2014/chart" uri="{C3380CC4-5D6E-409C-BE32-E72D297353CC}">
                <c16:uniqueId val="{00000006-31CC-4967-A66A-FE12C50C493A}"/>
              </c:ext>
            </c:extLst>
          </c:dPt>
          <c:dLbls>
            <c:dLbl>
              <c:idx val="1"/>
              <c:delete val="1"/>
              <c:extLst>
                <c:ext xmlns:c15="http://schemas.microsoft.com/office/drawing/2012/chart" uri="{CE6537A1-D6FC-4f65-9D91-7224C49458BB}"/>
                <c:ext xmlns:c16="http://schemas.microsoft.com/office/drawing/2014/chart" uri="{C3380CC4-5D6E-409C-BE32-E72D297353CC}">
                  <c16:uniqueId val="{00000007-31CC-4967-A66A-FE12C50C493A}"/>
                </c:ext>
              </c:extLst>
            </c:dLbl>
            <c:dLbl>
              <c:idx val="2"/>
              <c:delete val="1"/>
              <c:extLst>
                <c:ext xmlns:c15="http://schemas.microsoft.com/office/drawing/2012/chart" uri="{CE6537A1-D6FC-4f65-9D91-7224C49458BB}"/>
                <c:ext xmlns:c16="http://schemas.microsoft.com/office/drawing/2014/chart" uri="{C3380CC4-5D6E-409C-BE32-E72D297353CC}">
                  <c16:uniqueId val="{00000008-31CC-4967-A66A-FE12C50C493A}"/>
                </c:ext>
              </c:extLst>
            </c:dLbl>
            <c:dLbl>
              <c:idx val="3"/>
              <c:delete val="1"/>
              <c:extLst>
                <c:ext xmlns:c15="http://schemas.microsoft.com/office/drawing/2012/chart" uri="{CE6537A1-D6FC-4f65-9D91-7224C49458BB}"/>
                <c:ext xmlns:c16="http://schemas.microsoft.com/office/drawing/2014/chart" uri="{C3380CC4-5D6E-409C-BE32-E72D297353CC}">
                  <c16:uniqueId val="{00000009-31CC-4967-A66A-FE12C50C493A}"/>
                </c:ext>
              </c:extLst>
            </c:dLbl>
            <c:dLbl>
              <c:idx val="5"/>
              <c:delete val="1"/>
              <c:extLst>
                <c:ext xmlns:c15="http://schemas.microsoft.com/office/drawing/2012/chart" uri="{CE6537A1-D6FC-4f65-9D91-7224C49458BB}"/>
                <c:ext xmlns:c16="http://schemas.microsoft.com/office/drawing/2014/chart" uri="{C3380CC4-5D6E-409C-BE32-E72D297353CC}">
                  <c16:uniqueId val="{0000000A-31CC-4967-A66A-FE12C50C493A}"/>
                </c:ext>
              </c:extLst>
            </c:dLbl>
            <c:dLbl>
              <c:idx val="6"/>
              <c:delete val="1"/>
              <c:extLst>
                <c:ext xmlns:c15="http://schemas.microsoft.com/office/drawing/2012/chart" uri="{CE6537A1-D6FC-4f65-9D91-7224C49458BB}"/>
                <c:ext xmlns:c16="http://schemas.microsoft.com/office/drawing/2014/chart" uri="{C3380CC4-5D6E-409C-BE32-E72D297353CC}">
                  <c16:uniqueId val="{0000000B-31CC-4967-A66A-FE12C50C493A}"/>
                </c:ext>
              </c:extLst>
            </c:dLbl>
            <c:dLbl>
              <c:idx val="7"/>
              <c:delete val="1"/>
              <c:extLst>
                <c:ext xmlns:c15="http://schemas.microsoft.com/office/drawing/2012/chart" uri="{CE6537A1-D6FC-4f65-9D91-7224C49458BB}"/>
                <c:ext xmlns:c16="http://schemas.microsoft.com/office/drawing/2014/chart" uri="{C3380CC4-5D6E-409C-BE32-E72D297353CC}">
                  <c16:uniqueId val="{0000000C-31CC-4967-A66A-FE12C50C493A}"/>
                </c:ext>
              </c:extLst>
            </c:dLbl>
            <c:numFmt formatCode="#,##0.0" sourceLinked="0"/>
            <c:spPr>
              <a:noFill/>
              <a:ln>
                <a:noFill/>
              </a:ln>
              <a:effectLst/>
            </c:spPr>
            <c:txPr>
              <a:bodyPr/>
              <a:lstStyle/>
              <a:p>
                <a:pPr>
                  <a:defRPr sz="900">
                    <a:latin typeface="+mn-lt"/>
                    <a:cs typeface="Arial" pitchFamily="34" charset="0"/>
                  </a:defRPr>
                </a:pPr>
                <a:endParaRPr lang="is-I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'KFI old'!$E$37:$N$37</c:f>
              <c:strCache>
                <c:ptCount val="10"/>
                <c:pt idx="0">
                  <c:v>Q2 11</c:v>
                </c:pt>
                <c:pt idx="1">
                  <c:v>Q3 11</c:v>
                </c:pt>
                <c:pt idx="2">
                  <c:v>Q4 11</c:v>
                </c:pt>
                <c:pt idx="3">
                  <c:v>Q1 12</c:v>
                </c:pt>
                <c:pt idx="4">
                  <c:v>Q2 12</c:v>
                </c:pt>
                <c:pt idx="5">
                  <c:v>Q3 12</c:v>
                </c:pt>
                <c:pt idx="6">
                  <c:v>Q4 12</c:v>
                </c:pt>
                <c:pt idx="7">
                  <c:v>Q1 13</c:v>
                </c:pt>
                <c:pt idx="8">
                  <c:v>Q2 13</c:v>
                </c:pt>
                <c:pt idx="9">
                  <c:v>Q3 13</c:v>
                </c:pt>
              </c:strCache>
            </c:strRef>
          </c:cat>
          <c:val>
            <c:numRef>
              <c:f>'KFI old'!$E$38:$N$38</c:f>
              <c:numCache>
                <c:formatCode>0.0</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D-31CC-4967-A66A-FE12C50C493A}"/>
            </c:ext>
          </c:extLst>
        </c:ser>
        <c:dLbls>
          <c:showLegendKey val="0"/>
          <c:showVal val="1"/>
          <c:showCatName val="0"/>
          <c:showSerName val="0"/>
          <c:showPercent val="0"/>
          <c:showBubbleSize val="0"/>
        </c:dLbls>
        <c:gapWidth val="40"/>
        <c:axId val="671119304"/>
        <c:axId val="671120088"/>
      </c:barChart>
      <c:catAx>
        <c:axId val="671119304"/>
        <c:scaling>
          <c:orientation val="minMax"/>
        </c:scaling>
        <c:delete val="0"/>
        <c:axPos val="b"/>
        <c:numFmt formatCode="General" sourceLinked="1"/>
        <c:majorTickMark val="none"/>
        <c:minorTickMark val="none"/>
        <c:tickLblPos val="none"/>
        <c:spPr>
          <a:ln w="31750">
            <a:solidFill>
              <a:schemeClr val="tx1"/>
            </a:solidFill>
          </a:ln>
        </c:spPr>
        <c:crossAx val="671120088"/>
        <c:crosses val="autoZero"/>
        <c:auto val="1"/>
        <c:lblAlgn val="ctr"/>
        <c:lblOffset val="0"/>
        <c:noMultiLvlLbl val="0"/>
      </c:catAx>
      <c:valAx>
        <c:axId val="671120088"/>
        <c:scaling>
          <c:orientation val="minMax"/>
          <c:max val="30"/>
          <c:min val="-15"/>
        </c:scaling>
        <c:delete val="0"/>
        <c:axPos val="l"/>
        <c:numFmt formatCode="0.0" sourceLinked="1"/>
        <c:majorTickMark val="none"/>
        <c:minorTickMark val="none"/>
        <c:tickLblPos val="none"/>
        <c:spPr>
          <a:ln>
            <a:noFill/>
          </a:ln>
        </c:spPr>
        <c:crossAx val="671119304"/>
        <c:crosses val="autoZero"/>
        <c:crossBetween val="between"/>
        <c:majorUnit val="5"/>
      </c:valAx>
      <c:spPr>
        <a:noFill/>
        <a:ln>
          <a:noFill/>
        </a:ln>
      </c:spPr>
    </c:plotArea>
    <c:plotVisOnly val="1"/>
    <c:dispBlanksAs val="gap"/>
    <c:showDLblsOverMax val="0"/>
  </c:chart>
  <c:spPr>
    <a:noFill/>
    <a:ln>
      <a:noFill/>
    </a:ln>
  </c:sp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'KFI old'!$A$52</c:f>
              <c:strCache>
                <c:ptCount val="1"/>
                <c:pt idx="0">
                  <c:v>Net interest margin</c:v>
                </c:pt>
              </c:strCache>
            </c:strRef>
          </c:tx>
          <c:spPr>
            <a:solidFill>
              <a:srgbClr val="87A4D4"/>
            </a:solidFill>
          </c:spPr>
          <c:invertIfNegative val="0"/>
          <c:dPt>
            <c:idx val="0"/>
            <c:invertIfNegative val="0"/>
            <c:bubble3D val="0"/>
            <c:spPr>
              <a:solidFill>
                <a:srgbClr val="3562A8"/>
              </a:solidFill>
            </c:spPr>
            <c:extLst>
              <c:ext xmlns:c16="http://schemas.microsoft.com/office/drawing/2014/chart" uri="{C3380CC4-5D6E-409C-BE32-E72D297353CC}">
                <c16:uniqueId val="{00000001-547D-4D9F-AE20-E3F840D4325F}"/>
              </c:ext>
            </c:extLst>
          </c:dPt>
          <c:dPt>
            <c:idx val="4"/>
            <c:invertIfNegative val="0"/>
            <c:bubble3D val="0"/>
            <c:spPr>
              <a:solidFill>
                <a:srgbClr val="3562A8"/>
              </a:solidFill>
            </c:spPr>
            <c:extLst>
              <c:ext xmlns:c16="http://schemas.microsoft.com/office/drawing/2014/chart" uri="{C3380CC4-5D6E-409C-BE32-E72D297353CC}">
                <c16:uniqueId val="{00000003-547D-4D9F-AE20-E3F840D4325F}"/>
              </c:ext>
            </c:extLst>
          </c:dPt>
          <c:dPt>
            <c:idx val="8"/>
            <c:invertIfNegative val="0"/>
            <c:bubble3D val="0"/>
            <c:spPr>
              <a:solidFill>
                <a:srgbClr val="FA7800"/>
              </a:solidFill>
            </c:spPr>
            <c:extLst>
              <c:ext xmlns:c16="http://schemas.microsoft.com/office/drawing/2014/chart" uri="{C3380CC4-5D6E-409C-BE32-E72D297353CC}">
                <c16:uniqueId val="{00000005-547D-4D9F-AE20-E3F840D4325F}"/>
              </c:ext>
            </c:extLst>
          </c:dPt>
          <c:dPt>
            <c:idx val="9"/>
            <c:invertIfNegative val="0"/>
            <c:bubble3D val="0"/>
            <c:extLst>
              <c:ext xmlns:c16="http://schemas.microsoft.com/office/drawing/2014/chart" uri="{C3380CC4-5D6E-409C-BE32-E72D297353CC}">
                <c16:uniqueId val="{00000006-547D-4D9F-AE20-E3F840D4325F}"/>
              </c:ext>
            </c:extLst>
          </c:dPt>
          <c:dLbls>
            <c:dLbl>
              <c:idx val="1"/>
              <c:delete val="1"/>
              <c:extLst>
                <c:ext xmlns:c15="http://schemas.microsoft.com/office/drawing/2012/chart" uri="{CE6537A1-D6FC-4f65-9D91-7224C49458BB}"/>
                <c:ext xmlns:c16="http://schemas.microsoft.com/office/drawing/2014/chart" uri="{C3380CC4-5D6E-409C-BE32-E72D297353CC}">
                  <c16:uniqueId val="{00000007-547D-4D9F-AE20-E3F840D4325F}"/>
                </c:ext>
              </c:extLst>
            </c:dLbl>
            <c:dLbl>
              <c:idx val="2"/>
              <c:delete val="1"/>
              <c:extLst>
                <c:ext xmlns:c15="http://schemas.microsoft.com/office/drawing/2012/chart" uri="{CE6537A1-D6FC-4f65-9D91-7224C49458BB}"/>
                <c:ext xmlns:c16="http://schemas.microsoft.com/office/drawing/2014/chart" uri="{C3380CC4-5D6E-409C-BE32-E72D297353CC}">
                  <c16:uniqueId val="{00000008-547D-4D9F-AE20-E3F840D4325F}"/>
                </c:ext>
              </c:extLst>
            </c:dLbl>
            <c:dLbl>
              <c:idx val="3"/>
              <c:delete val="1"/>
              <c:extLst>
                <c:ext xmlns:c15="http://schemas.microsoft.com/office/drawing/2012/chart" uri="{CE6537A1-D6FC-4f65-9D91-7224C49458BB}"/>
                <c:ext xmlns:c16="http://schemas.microsoft.com/office/drawing/2014/chart" uri="{C3380CC4-5D6E-409C-BE32-E72D297353CC}">
                  <c16:uniqueId val="{00000009-547D-4D9F-AE20-E3F840D4325F}"/>
                </c:ext>
              </c:extLst>
            </c:dLbl>
            <c:dLbl>
              <c:idx val="5"/>
              <c:delete val="1"/>
              <c:extLst>
                <c:ext xmlns:c15="http://schemas.microsoft.com/office/drawing/2012/chart" uri="{CE6537A1-D6FC-4f65-9D91-7224C49458BB}"/>
                <c:ext xmlns:c16="http://schemas.microsoft.com/office/drawing/2014/chart" uri="{C3380CC4-5D6E-409C-BE32-E72D297353CC}">
                  <c16:uniqueId val="{0000000A-547D-4D9F-AE20-E3F840D4325F}"/>
                </c:ext>
              </c:extLst>
            </c:dLbl>
            <c:dLbl>
              <c:idx val="6"/>
              <c:delete val="1"/>
              <c:extLst>
                <c:ext xmlns:c15="http://schemas.microsoft.com/office/drawing/2012/chart" uri="{CE6537A1-D6FC-4f65-9D91-7224C49458BB}"/>
                <c:ext xmlns:c16="http://schemas.microsoft.com/office/drawing/2014/chart" uri="{C3380CC4-5D6E-409C-BE32-E72D297353CC}">
                  <c16:uniqueId val="{0000000B-547D-4D9F-AE20-E3F840D4325F}"/>
                </c:ext>
              </c:extLst>
            </c:dLbl>
            <c:dLbl>
              <c:idx val="7"/>
              <c:delete val="1"/>
              <c:extLst>
                <c:ext xmlns:c15="http://schemas.microsoft.com/office/drawing/2012/chart" uri="{CE6537A1-D6FC-4f65-9D91-7224C49458BB}"/>
                <c:ext xmlns:c16="http://schemas.microsoft.com/office/drawing/2014/chart" uri="{C3380CC4-5D6E-409C-BE32-E72D297353CC}">
                  <c16:uniqueId val="{0000000C-547D-4D9F-AE20-E3F840D4325F}"/>
                </c:ext>
              </c:extLst>
            </c:dLbl>
            <c:numFmt formatCode="#,##0.0" sourceLinked="0"/>
            <c:spPr>
              <a:noFill/>
              <a:ln>
                <a:noFill/>
              </a:ln>
              <a:effectLst/>
            </c:spPr>
            <c:txPr>
              <a:bodyPr/>
              <a:lstStyle/>
              <a:p>
                <a:pPr>
                  <a:defRPr sz="900">
                    <a:latin typeface="+mn-lt"/>
                    <a:cs typeface="Arial" pitchFamily="34" charset="0"/>
                  </a:defRPr>
                </a:pPr>
                <a:endParaRPr lang="is-I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'KFI old'!$E$51:$N$51</c:f>
              <c:strCache>
                <c:ptCount val="10"/>
                <c:pt idx="0">
                  <c:v>Q2 11</c:v>
                </c:pt>
                <c:pt idx="1">
                  <c:v>Q3 11</c:v>
                </c:pt>
                <c:pt idx="2">
                  <c:v>Q4 11</c:v>
                </c:pt>
                <c:pt idx="3">
                  <c:v>Q1 12</c:v>
                </c:pt>
                <c:pt idx="4">
                  <c:v>Q2 12</c:v>
                </c:pt>
                <c:pt idx="5">
                  <c:v>Q3 12</c:v>
                </c:pt>
                <c:pt idx="6">
                  <c:v>Q4 12</c:v>
                </c:pt>
                <c:pt idx="7">
                  <c:v>Q1 13</c:v>
                </c:pt>
                <c:pt idx="8">
                  <c:v>Q2 13</c:v>
                </c:pt>
                <c:pt idx="9">
                  <c:v>Q3 13</c:v>
                </c:pt>
              </c:strCache>
            </c:strRef>
          </c:cat>
          <c:val>
            <c:numRef>
              <c:f>'KFI old'!$E$52:$N$52</c:f>
              <c:numCache>
                <c:formatCode>0.0</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D-547D-4D9F-AE20-E3F840D4325F}"/>
            </c:ext>
          </c:extLst>
        </c:ser>
        <c:dLbls>
          <c:showLegendKey val="0"/>
          <c:showVal val="1"/>
          <c:showCatName val="0"/>
          <c:showSerName val="0"/>
          <c:showPercent val="0"/>
          <c:showBubbleSize val="0"/>
        </c:dLbls>
        <c:gapWidth val="40"/>
        <c:axId val="671120872"/>
        <c:axId val="671118520"/>
      </c:barChart>
      <c:catAx>
        <c:axId val="671120872"/>
        <c:scaling>
          <c:orientation val="minMax"/>
        </c:scaling>
        <c:delete val="0"/>
        <c:axPos val="b"/>
        <c:numFmt formatCode="General" sourceLinked="1"/>
        <c:majorTickMark val="none"/>
        <c:minorTickMark val="none"/>
        <c:tickLblPos val="none"/>
        <c:spPr>
          <a:ln w="31750">
            <a:solidFill>
              <a:schemeClr val="tx1"/>
            </a:solidFill>
          </a:ln>
        </c:spPr>
        <c:crossAx val="671118520"/>
        <c:crosses val="autoZero"/>
        <c:auto val="1"/>
        <c:lblAlgn val="ctr"/>
        <c:lblOffset val="0"/>
        <c:noMultiLvlLbl val="0"/>
      </c:catAx>
      <c:valAx>
        <c:axId val="671118520"/>
        <c:scaling>
          <c:orientation val="minMax"/>
          <c:max val="25"/>
          <c:min val="0"/>
        </c:scaling>
        <c:delete val="0"/>
        <c:axPos val="l"/>
        <c:numFmt formatCode="0.0" sourceLinked="1"/>
        <c:majorTickMark val="none"/>
        <c:minorTickMark val="none"/>
        <c:tickLblPos val="none"/>
        <c:spPr>
          <a:ln>
            <a:noFill/>
          </a:ln>
        </c:spPr>
        <c:crossAx val="671120872"/>
        <c:crosses val="autoZero"/>
        <c:crossBetween val="between"/>
      </c:valAx>
      <c:spPr>
        <a:noFill/>
        <a:ln>
          <a:noFill/>
        </a:ln>
      </c:spPr>
    </c:plotArea>
    <c:plotVisOnly val="1"/>
    <c:dispBlanksAs val="gap"/>
    <c:showDLblsOverMax val="0"/>
  </c:chart>
  <c:spPr>
    <a:noFill/>
    <a:ln>
      <a:noFill/>
    </a:ln>
  </c:sp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5507018144471075E-2"/>
          <c:y val="0.11960346683283295"/>
          <c:w val="0.96318886226178246"/>
          <c:h val="0.83508414389377794"/>
        </c:manualLayout>
      </c:layout>
      <c:barChart>
        <c:barDir val="col"/>
        <c:grouping val="clustered"/>
        <c:varyColors val="0"/>
        <c:ser>
          <c:idx val="0"/>
          <c:order val="0"/>
          <c:tx>
            <c:strRef>
              <c:f>'KFI old'!$A$67</c:f>
              <c:strCache>
                <c:ptCount val="1"/>
                <c:pt idx="0">
                  <c:v>CAD ratio</c:v>
                </c:pt>
              </c:strCache>
            </c:strRef>
          </c:tx>
          <c:spPr>
            <a:solidFill>
              <a:srgbClr val="87A4D4"/>
            </a:solidFill>
          </c:spPr>
          <c:invertIfNegative val="0"/>
          <c:dPt>
            <c:idx val="0"/>
            <c:invertIfNegative val="0"/>
            <c:bubble3D val="0"/>
            <c:spPr>
              <a:solidFill>
                <a:srgbClr val="3562A8"/>
              </a:solidFill>
            </c:spPr>
            <c:extLst>
              <c:ext xmlns:c16="http://schemas.microsoft.com/office/drawing/2014/chart" uri="{C3380CC4-5D6E-409C-BE32-E72D297353CC}">
                <c16:uniqueId val="{00000001-FEFD-461E-80A8-CF59B6AAE430}"/>
              </c:ext>
            </c:extLst>
          </c:dPt>
          <c:dPt>
            <c:idx val="4"/>
            <c:invertIfNegative val="0"/>
            <c:bubble3D val="0"/>
            <c:spPr>
              <a:solidFill>
                <a:srgbClr val="3562A8"/>
              </a:solidFill>
            </c:spPr>
            <c:extLst>
              <c:ext xmlns:c16="http://schemas.microsoft.com/office/drawing/2014/chart" uri="{C3380CC4-5D6E-409C-BE32-E72D297353CC}">
                <c16:uniqueId val="{00000003-FEFD-461E-80A8-CF59B6AAE430}"/>
              </c:ext>
            </c:extLst>
          </c:dPt>
          <c:dPt>
            <c:idx val="8"/>
            <c:invertIfNegative val="0"/>
            <c:bubble3D val="0"/>
            <c:spPr>
              <a:solidFill>
                <a:srgbClr val="FA7800"/>
              </a:solidFill>
            </c:spPr>
            <c:extLst>
              <c:ext xmlns:c16="http://schemas.microsoft.com/office/drawing/2014/chart" uri="{C3380CC4-5D6E-409C-BE32-E72D297353CC}">
                <c16:uniqueId val="{00000005-FEFD-461E-80A8-CF59B6AAE430}"/>
              </c:ext>
            </c:extLst>
          </c:dPt>
          <c:dPt>
            <c:idx val="9"/>
            <c:invertIfNegative val="0"/>
            <c:bubble3D val="0"/>
            <c:extLst>
              <c:ext xmlns:c16="http://schemas.microsoft.com/office/drawing/2014/chart" uri="{C3380CC4-5D6E-409C-BE32-E72D297353CC}">
                <c16:uniqueId val="{00000006-FEFD-461E-80A8-CF59B6AAE430}"/>
              </c:ext>
            </c:extLst>
          </c:dPt>
          <c:dLbls>
            <c:dLbl>
              <c:idx val="1"/>
              <c:delete val="1"/>
              <c:extLst>
                <c:ext xmlns:c15="http://schemas.microsoft.com/office/drawing/2012/chart" uri="{CE6537A1-D6FC-4f65-9D91-7224C49458BB}"/>
                <c:ext xmlns:c16="http://schemas.microsoft.com/office/drawing/2014/chart" uri="{C3380CC4-5D6E-409C-BE32-E72D297353CC}">
                  <c16:uniqueId val="{00000007-FEFD-461E-80A8-CF59B6AAE430}"/>
                </c:ext>
              </c:extLst>
            </c:dLbl>
            <c:dLbl>
              <c:idx val="2"/>
              <c:delete val="1"/>
              <c:extLst>
                <c:ext xmlns:c15="http://schemas.microsoft.com/office/drawing/2012/chart" uri="{CE6537A1-D6FC-4f65-9D91-7224C49458BB}"/>
                <c:ext xmlns:c16="http://schemas.microsoft.com/office/drawing/2014/chart" uri="{C3380CC4-5D6E-409C-BE32-E72D297353CC}">
                  <c16:uniqueId val="{00000008-FEFD-461E-80A8-CF59B6AAE430}"/>
                </c:ext>
              </c:extLst>
            </c:dLbl>
            <c:dLbl>
              <c:idx val="3"/>
              <c:delete val="1"/>
              <c:extLst>
                <c:ext xmlns:c15="http://schemas.microsoft.com/office/drawing/2012/chart" uri="{CE6537A1-D6FC-4f65-9D91-7224C49458BB}"/>
                <c:ext xmlns:c16="http://schemas.microsoft.com/office/drawing/2014/chart" uri="{C3380CC4-5D6E-409C-BE32-E72D297353CC}">
                  <c16:uniqueId val="{00000009-FEFD-461E-80A8-CF59B6AAE430}"/>
                </c:ext>
              </c:extLst>
            </c:dLbl>
            <c:dLbl>
              <c:idx val="5"/>
              <c:delete val="1"/>
              <c:extLst>
                <c:ext xmlns:c15="http://schemas.microsoft.com/office/drawing/2012/chart" uri="{CE6537A1-D6FC-4f65-9D91-7224C49458BB}"/>
                <c:ext xmlns:c16="http://schemas.microsoft.com/office/drawing/2014/chart" uri="{C3380CC4-5D6E-409C-BE32-E72D297353CC}">
                  <c16:uniqueId val="{0000000A-FEFD-461E-80A8-CF59B6AAE430}"/>
                </c:ext>
              </c:extLst>
            </c:dLbl>
            <c:dLbl>
              <c:idx val="6"/>
              <c:delete val="1"/>
              <c:extLst>
                <c:ext xmlns:c15="http://schemas.microsoft.com/office/drawing/2012/chart" uri="{CE6537A1-D6FC-4f65-9D91-7224C49458BB}"/>
                <c:ext xmlns:c16="http://schemas.microsoft.com/office/drawing/2014/chart" uri="{C3380CC4-5D6E-409C-BE32-E72D297353CC}">
                  <c16:uniqueId val="{0000000B-FEFD-461E-80A8-CF59B6AAE430}"/>
                </c:ext>
              </c:extLst>
            </c:dLbl>
            <c:dLbl>
              <c:idx val="7"/>
              <c:delete val="1"/>
              <c:extLst>
                <c:ext xmlns:c15="http://schemas.microsoft.com/office/drawing/2012/chart" uri="{CE6537A1-D6FC-4f65-9D91-7224C49458BB}"/>
                <c:ext xmlns:c16="http://schemas.microsoft.com/office/drawing/2014/chart" uri="{C3380CC4-5D6E-409C-BE32-E72D297353CC}">
                  <c16:uniqueId val="{0000000C-FEFD-461E-80A8-CF59B6AAE430}"/>
                </c:ext>
              </c:extLst>
            </c:dLbl>
            <c:numFmt formatCode="#,##0.0" sourceLinked="0"/>
            <c:spPr>
              <a:noFill/>
              <a:ln>
                <a:noFill/>
              </a:ln>
              <a:effectLst/>
            </c:spPr>
            <c:txPr>
              <a:bodyPr/>
              <a:lstStyle/>
              <a:p>
                <a:pPr>
                  <a:defRPr sz="900">
                    <a:latin typeface="+mn-lt"/>
                    <a:cs typeface="Arial" pitchFamily="34" charset="0"/>
                  </a:defRPr>
                </a:pPr>
                <a:endParaRPr lang="is-I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'KFI old'!$E$66:$N$66</c:f>
              <c:strCache>
                <c:ptCount val="10"/>
                <c:pt idx="0">
                  <c:v>Q2 11</c:v>
                </c:pt>
                <c:pt idx="1">
                  <c:v>Q3 11</c:v>
                </c:pt>
                <c:pt idx="2">
                  <c:v>Q4 11</c:v>
                </c:pt>
                <c:pt idx="3">
                  <c:v>Q1 12</c:v>
                </c:pt>
                <c:pt idx="4">
                  <c:v>Q2 12</c:v>
                </c:pt>
                <c:pt idx="5">
                  <c:v>Q3 12</c:v>
                </c:pt>
                <c:pt idx="6">
                  <c:v>Q4 12</c:v>
                </c:pt>
                <c:pt idx="7">
                  <c:v>Q1 13</c:v>
                </c:pt>
                <c:pt idx="8">
                  <c:v>Q2 13</c:v>
                </c:pt>
                <c:pt idx="9">
                  <c:v>Q3 13</c:v>
                </c:pt>
              </c:strCache>
            </c:strRef>
          </c:cat>
          <c:val>
            <c:numRef>
              <c:f>'KFI old'!$E$67:$N$67</c:f>
              <c:numCache>
                <c:formatCode>0.0</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D-FEFD-461E-80A8-CF59B6AAE430}"/>
            </c:ext>
          </c:extLst>
        </c:ser>
        <c:dLbls>
          <c:showLegendKey val="0"/>
          <c:showVal val="0"/>
          <c:showCatName val="0"/>
          <c:showSerName val="0"/>
          <c:showPercent val="0"/>
          <c:showBubbleSize val="0"/>
        </c:dLbls>
        <c:gapWidth val="40"/>
        <c:axId val="671117736"/>
        <c:axId val="587394720"/>
      </c:barChart>
      <c:catAx>
        <c:axId val="671117736"/>
        <c:scaling>
          <c:orientation val="minMax"/>
        </c:scaling>
        <c:delete val="0"/>
        <c:axPos val="b"/>
        <c:numFmt formatCode="General" sourceLinked="1"/>
        <c:majorTickMark val="none"/>
        <c:minorTickMark val="none"/>
        <c:tickLblPos val="none"/>
        <c:spPr>
          <a:ln w="31750">
            <a:solidFill>
              <a:schemeClr val="tx1"/>
            </a:solidFill>
          </a:ln>
        </c:spPr>
        <c:crossAx val="587394720"/>
        <c:crosses val="autoZero"/>
        <c:auto val="1"/>
        <c:lblAlgn val="ctr"/>
        <c:lblOffset val="0"/>
        <c:noMultiLvlLbl val="0"/>
      </c:catAx>
      <c:valAx>
        <c:axId val="587394720"/>
        <c:scaling>
          <c:orientation val="minMax"/>
          <c:max val="50"/>
          <c:min val="0"/>
        </c:scaling>
        <c:delete val="1"/>
        <c:axPos val="l"/>
        <c:numFmt formatCode="0.0" sourceLinked="1"/>
        <c:majorTickMark val="out"/>
        <c:minorTickMark val="none"/>
        <c:tickLblPos val="nextTo"/>
        <c:crossAx val="671117736"/>
        <c:crosses val="autoZero"/>
        <c:crossBetween val="between"/>
        <c:majorUnit val="15"/>
      </c:valAx>
      <c:spPr>
        <a:noFill/>
        <a:ln>
          <a:noFill/>
        </a:ln>
      </c:spPr>
    </c:plotArea>
    <c:plotVisOnly val="1"/>
    <c:dispBlanksAs val="gap"/>
    <c:showDLblsOverMax val="0"/>
  </c:chart>
  <c:spPr>
    <a:noFill/>
    <a:ln>
      <a:noFill/>
    </a:ln>
  </c:sp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5507018144471075E-2"/>
          <c:y val="0.11960346683283295"/>
          <c:w val="0.96318886226178246"/>
          <c:h val="0.83508414389377794"/>
        </c:manualLayout>
      </c:layout>
      <c:barChart>
        <c:barDir val="col"/>
        <c:grouping val="clustered"/>
        <c:varyColors val="0"/>
        <c:ser>
          <c:idx val="0"/>
          <c:order val="0"/>
          <c:tx>
            <c:strRef>
              <c:f>'KFI old'!$A$67</c:f>
              <c:strCache>
                <c:ptCount val="1"/>
                <c:pt idx="0">
                  <c:v>CAD ratio</c:v>
                </c:pt>
              </c:strCache>
            </c:strRef>
          </c:tx>
          <c:spPr>
            <a:solidFill>
              <a:srgbClr val="87A4D4"/>
            </a:solidFill>
          </c:spPr>
          <c:invertIfNegative val="0"/>
          <c:dPt>
            <c:idx val="0"/>
            <c:invertIfNegative val="0"/>
            <c:bubble3D val="0"/>
            <c:spPr>
              <a:solidFill>
                <a:srgbClr val="3562A8"/>
              </a:solidFill>
            </c:spPr>
            <c:extLst>
              <c:ext xmlns:c16="http://schemas.microsoft.com/office/drawing/2014/chart" uri="{C3380CC4-5D6E-409C-BE32-E72D297353CC}">
                <c16:uniqueId val="{00000001-9320-4EC0-8ED2-8B366F523B0E}"/>
              </c:ext>
            </c:extLst>
          </c:dPt>
          <c:dPt>
            <c:idx val="4"/>
            <c:invertIfNegative val="0"/>
            <c:bubble3D val="0"/>
            <c:spPr>
              <a:solidFill>
                <a:srgbClr val="3562A8"/>
              </a:solidFill>
            </c:spPr>
            <c:extLst>
              <c:ext xmlns:c16="http://schemas.microsoft.com/office/drawing/2014/chart" uri="{C3380CC4-5D6E-409C-BE32-E72D297353CC}">
                <c16:uniqueId val="{00000003-9320-4EC0-8ED2-8B366F523B0E}"/>
              </c:ext>
            </c:extLst>
          </c:dPt>
          <c:dPt>
            <c:idx val="8"/>
            <c:invertIfNegative val="0"/>
            <c:bubble3D val="0"/>
            <c:spPr>
              <a:solidFill>
                <a:srgbClr val="FA7800"/>
              </a:solidFill>
            </c:spPr>
            <c:extLst>
              <c:ext xmlns:c16="http://schemas.microsoft.com/office/drawing/2014/chart" uri="{C3380CC4-5D6E-409C-BE32-E72D297353CC}">
                <c16:uniqueId val="{00000005-9320-4EC0-8ED2-8B366F523B0E}"/>
              </c:ext>
            </c:extLst>
          </c:dPt>
          <c:dPt>
            <c:idx val="9"/>
            <c:invertIfNegative val="0"/>
            <c:bubble3D val="0"/>
            <c:extLst>
              <c:ext xmlns:c16="http://schemas.microsoft.com/office/drawing/2014/chart" uri="{C3380CC4-5D6E-409C-BE32-E72D297353CC}">
                <c16:uniqueId val="{00000006-9320-4EC0-8ED2-8B366F523B0E}"/>
              </c:ext>
            </c:extLst>
          </c:dPt>
          <c:dLbls>
            <c:dLbl>
              <c:idx val="1"/>
              <c:delete val="1"/>
              <c:extLst>
                <c:ext xmlns:c15="http://schemas.microsoft.com/office/drawing/2012/chart" uri="{CE6537A1-D6FC-4f65-9D91-7224C49458BB}"/>
                <c:ext xmlns:c16="http://schemas.microsoft.com/office/drawing/2014/chart" uri="{C3380CC4-5D6E-409C-BE32-E72D297353CC}">
                  <c16:uniqueId val="{00000007-9320-4EC0-8ED2-8B366F523B0E}"/>
                </c:ext>
              </c:extLst>
            </c:dLbl>
            <c:dLbl>
              <c:idx val="2"/>
              <c:delete val="1"/>
              <c:extLst>
                <c:ext xmlns:c15="http://schemas.microsoft.com/office/drawing/2012/chart" uri="{CE6537A1-D6FC-4f65-9D91-7224C49458BB}"/>
                <c:ext xmlns:c16="http://schemas.microsoft.com/office/drawing/2014/chart" uri="{C3380CC4-5D6E-409C-BE32-E72D297353CC}">
                  <c16:uniqueId val="{00000008-9320-4EC0-8ED2-8B366F523B0E}"/>
                </c:ext>
              </c:extLst>
            </c:dLbl>
            <c:dLbl>
              <c:idx val="3"/>
              <c:delete val="1"/>
              <c:extLst>
                <c:ext xmlns:c15="http://schemas.microsoft.com/office/drawing/2012/chart" uri="{CE6537A1-D6FC-4f65-9D91-7224C49458BB}"/>
                <c:ext xmlns:c16="http://schemas.microsoft.com/office/drawing/2014/chart" uri="{C3380CC4-5D6E-409C-BE32-E72D297353CC}">
                  <c16:uniqueId val="{00000009-9320-4EC0-8ED2-8B366F523B0E}"/>
                </c:ext>
              </c:extLst>
            </c:dLbl>
            <c:dLbl>
              <c:idx val="5"/>
              <c:delete val="1"/>
              <c:extLst>
                <c:ext xmlns:c15="http://schemas.microsoft.com/office/drawing/2012/chart" uri="{CE6537A1-D6FC-4f65-9D91-7224C49458BB}"/>
                <c:ext xmlns:c16="http://schemas.microsoft.com/office/drawing/2014/chart" uri="{C3380CC4-5D6E-409C-BE32-E72D297353CC}">
                  <c16:uniqueId val="{0000000A-9320-4EC0-8ED2-8B366F523B0E}"/>
                </c:ext>
              </c:extLst>
            </c:dLbl>
            <c:dLbl>
              <c:idx val="6"/>
              <c:delete val="1"/>
              <c:extLst>
                <c:ext xmlns:c15="http://schemas.microsoft.com/office/drawing/2012/chart" uri="{CE6537A1-D6FC-4f65-9D91-7224C49458BB}"/>
                <c:ext xmlns:c16="http://schemas.microsoft.com/office/drawing/2014/chart" uri="{C3380CC4-5D6E-409C-BE32-E72D297353CC}">
                  <c16:uniqueId val="{0000000B-9320-4EC0-8ED2-8B366F523B0E}"/>
                </c:ext>
              </c:extLst>
            </c:dLbl>
            <c:dLbl>
              <c:idx val="7"/>
              <c:delete val="1"/>
              <c:extLst>
                <c:ext xmlns:c15="http://schemas.microsoft.com/office/drawing/2012/chart" uri="{CE6537A1-D6FC-4f65-9D91-7224C49458BB}"/>
                <c:ext xmlns:c16="http://schemas.microsoft.com/office/drawing/2014/chart" uri="{C3380CC4-5D6E-409C-BE32-E72D297353CC}">
                  <c16:uniqueId val="{0000000C-9320-4EC0-8ED2-8B366F523B0E}"/>
                </c:ext>
              </c:extLst>
            </c:dLbl>
            <c:numFmt formatCode="#,##0.0" sourceLinked="0"/>
            <c:spPr>
              <a:noFill/>
              <a:ln>
                <a:noFill/>
              </a:ln>
              <a:effectLst/>
            </c:spPr>
            <c:txPr>
              <a:bodyPr/>
              <a:lstStyle/>
              <a:p>
                <a:pPr>
                  <a:defRPr sz="900">
                    <a:latin typeface="+mn-lt"/>
                    <a:cs typeface="Arial" pitchFamily="34" charset="0"/>
                  </a:defRPr>
                </a:pPr>
                <a:endParaRPr lang="is-I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'KFI old'!$F$66:$N$66</c:f>
              <c:strCache>
                <c:ptCount val="9"/>
                <c:pt idx="0">
                  <c:v>Q3 11</c:v>
                </c:pt>
                <c:pt idx="1">
                  <c:v>Q4 11</c:v>
                </c:pt>
                <c:pt idx="2">
                  <c:v>Q1 12</c:v>
                </c:pt>
                <c:pt idx="3">
                  <c:v>Q2 12</c:v>
                </c:pt>
                <c:pt idx="4">
                  <c:v>Q3 12</c:v>
                </c:pt>
                <c:pt idx="5">
                  <c:v>Q4 12</c:v>
                </c:pt>
                <c:pt idx="6">
                  <c:v>Q1 13</c:v>
                </c:pt>
                <c:pt idx="7">
                  <c:v>Q2 13</c:v>
                </c:pt>
                <c:pt idx="8">
                  <c:v>Q3 13</c:v>
                </c:pt>
              </c:strCache>
            </c:strRef>
          </c:cat>
          <c:val>
            <c:numRef>
              <c:f>'KFI old'!$F$67:$N$67</c:f>
              <c:numCache>
                <c:formatCode>0.0</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D-9320-4EC0-8ED2-8B366F523B0E}"/>
            </c:ext>
          </c:extLst>
        </c:ser>
        <c:dLbls>
          <c:showLegendKey val="0"/>
          <c:showVal val="0"/>
          <c:showCatName val="0"/>
          <c:showSerName val="0"/>
          <c:showPercent val="0"/>
          <c:showBubbleSize val="0"/>
        </c:dLbls>
        <c:gapWidth val="40"/>
        <c:axId val="343464280"/>
        <c:axId val="343465848"/>
      </c:barChart>
      <c:lineChart>
        <c:grouping val="standard"/>
        <c:varyColors val="0"/>
        <c:ser>
          <c:idx val="1"/>
          <c:order val="1"/>
          <c:tx>
            <c:strRef>
              <c:f>'KFI old'!$A$68</c:f>
              <c:strCache>
                <c:ptCount val="1"/>
                <c:pt idx="0">
                  <c:v>Tier I</c:v>
                </c:pt>
              </c:strCache>
            </c:strRef>
          </c:tx>
          <c:spPr>
            <a:ln w="25400" cmpd="sng">
              <a:solidFill>
                <a:srgbClr val="FF0000"/>
              </a:solidFill>
              <a:prstDash val="sysDash"/>
            </a:ln>
          </c:spPr>
          <c:marker>
            <c:symbol val="none"/>
          </c:marker>
          <c:cat>
            <c:strRef>
              <c:f>'KFI old'!$F$66:$N$66</c:f>
              <c:strCache>
                <c:ptCount val="9"/>
                <c:pt idx="0">
                  <c:v>Q3 11</c:v>
                </c:pt>
                <c:pt idx="1">
                  <c:v>Q4 11</c:v>
                </c:pt>
                <c:pt idx="2">
                  <c:v>Q1 12</c:v>
                </c:pt>
                <c:pt idx="3">
                  <c:v>Q2 12</c:v>
                </c:pt>
                <c:pt idx="4">
                  <c:v>Q3 12</c:v>
                </c:pt>
                <c:pt idx="5">
                  <c:v>Q4 12</c:v>
                </c:pt>
                <c:pt idx="6">
                  <c:v>Q1 13</c:v>
                </c:pt>
                <c:pt idx="7">
                  <c:v>Q2 13</c:v>
                </c:pt>
                <c:pt idx="8">
                  <c:v>Q3 13</c:v>
                </c:pt>
              </c:strCache>
            </c:strRef>
          </c:cat>
          <c:val>
            <c:numRef>
              <c:f>'KFI old'!$F$68:$N$68</c:f>
              <c:numCache>
                <c:formatCode>0.0</c:formatCode>
                <c:ptCount val="9"/>
                <c:pt idx="0">
                  <c:v>13</c:v>
                </c:pt>
                <c:pt idx="1">
                  <c:v>13</c:v>
                </c:pt>
                <c:pt idx="2">
                  <c:v>13</c:v>
                </c:pt>
                <c:pt idx="3">
                  <c:v>13</c:v>
                </c:pt>
                <c:pt idx="4">
                  <c:v>13</c:v>
                </c:pt>
                <c:pt idx="5">
                  <c:v>13</c:v>
                </c:pt>
                <c:pt idx="6">
                  <c:v>13</c:v>
                </c:pt>
                <c:pt idx="7">
                  <c:v>13</c:v>
                </c:pt>
                <c:pt idx="8">
                  <c:v>13</c:v>
                </c:pt>
              </c:numCache>
            </c:numRef>
          </c:val>
          <c:smooth val="0"/>
          <c:extLst>
            <c:ext xmlns:c16="http://schemas.microsoft.com/office/drawing/2014/chart" uri="{C3380CC4-5D6E-409C-BE32-E72D297353CC}">
              <c16:uniqueId val="{0000000E-9320-4EC0-8ED2-8B366F523B0E}"/>
            </c:ext>
          </c:extLst>
        </c:ser>
        <c:dLbls>
          <c:showLegendKey val="0"/>
          <c:showVal val="0"/>
          <c:showCatName val="0"/>
          <c:showSerName val="0"/>
          <c:showPercent val="0"/>
          <c:showBubbleSize val="0"/>
        </c:dLbls>
        <c:marker val="1"/>
        <c:smooth val="0"/>
        <c:axId val="580976896"/>
        <c:axId val="429826552"/>
      </c:lineChart>
      <c:catAx>
        <c:axId val="343464280"/>
        <c:scaling>
          <c:orientation val="minMax"/>
        </c:scaling>
        <c:delete val="0"/>
        <c:axPos val="b"/>
        <c:numFmt formatCode="General" sourceLinked="1"/>
        <c:majorTickMark val="none"/>
        <c:minorTickMark val="none"/>
        <c:tickLblPos val="none"/>
        <c:spPr>
          <a:ln w="31750">
            <a:solidFill>
              <a:schemeClr val="tx1"/>
            </a:solidFill>
          </a:ln>
        </c:spPr>
        <c:crossAx val="343465848"/>
        <c:crosses val="autoZero"/>
        <c:auto val="1"/>
        <c:lblAlgn val="ctr"/>
        <c:lblOffset val="0"/>
        <c:noMultiLvlLbl val="0"/>
      </c:catAx>
      <c:valAx>
        <c:axId val="343465848"/>
        <c:scaling>
          <c:orientation val="minMax"/>
          <c:max val="50"/>
          <c:min val="0"/>
        </c:scaling>
        <c:delete val="1"/>
        <c:axPos val="l"/>
        <c:numFmt formatCode="0.0" sourceLinked="1"/>
        <c:majorTickMark val="out"/>
        <c:minorTickMark val="none"/>
        <c:tickLblPos val="nextTo"/>
        <c:crossAx val="343464280"/>
        <c:crosses val="autoZero"/>
        <c:crossBetween val="between"/>
        <c:majorUnit val="15"/>
      </c:valAx>
      <c:valAx>
        <c:axId val="429826552"/>
        <c:scaling>
          <c:orientation val="minMax"/>
        </c:scaling>
        <c:delete val="0"/>
        <c:axPos val="r"/>
        <c:numFmt formatCode="0.0" sourceLinked="1"/>
        <c:majorTickMark val="out"/>
        <c:minorTickMark val="none"/>
        <c:tickLblPos val="none"/>
        <c:spPr>
          <a:ln>
            <a:noFill/>
          </a:ln>
        </c:spPr>
        <c:crossAx val="580976896"/>
        <c:crosses val="max"/>
        <c:crossBetween val="between"/>
      </c:valAx>
      <c:catAx>
        <c:axId val="580976896"/>
        <c:scaling>
          <c:orientation val="minMax"/>
        </c:scaling>
        <c:delete val="1"/>
        <c:axPos val="b"/>
        <c:numFmt formatCode="General" sourceLinked="1"/>
        <c:majorTickMark val="out"/>
        <c:minorTickMark val="none"/>
        <c:tickLblPos val="nextTo"/>
        <c:crossAx val="429826552"/>
        <c:crosses val="autoZero"/>
        <c:auto val="1"/>
        <c:lblAlgn val="ctr"/>
        <c:lblOffset val="100"/>
        <c:noMultiLvlLbl val="0"/>
      </c:catAx>
      <c:spPr>
        <a:noFill/>
        <a:ln>
          <a:noFill/>
        </a:ln>
      </c:spPr>
    </c:plotArea>
    <c:plotVisOnly val="1"/>
    <c:dispBlanksAs val="gap"/>
    <c:showDLblsOverMax val="0"/>
  </c:chart>
  <c:spPr>
    <a:noFill/>
    <a:ln>
      <a:noFill/>
    </a:ln>
  </c:sp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5507018144471075E-2"/>
          <c:y val="0.11960346683283295"/>
          <c:w val="0.96318886226178246"/>
          <c:h val="0.83508414389377794"/>
        </c:manualLayout>
      </c:layout>
      <c:barChart>
        <c:barDir val="col"/>
        <c:grouping val="clustered"/>
        <c:varyColors val="0"/>
        <c:ser>
          <c:idx val="0"/>
          <c:order val="0"/>
          <c:tx>
            <c:strRef>
              <c:f>'KFI old'!$A$138</c:f>
              <c:strCache>
                <c:ptCount val="1"/>
                <c:pt idx="0">
                  <c:v>Problem loans</c:v>
                </c:pt>
              </c:strCache>
            </c:strRef>
          </c:tx>
          <c:spPr>
            <a:solidFill>
              <a:srgbClr val="87A4D4"/>
            </a:solidFill>
          </c:spPr>
          <c:invertIfNegative val="0"/>
          <c:dPt>
            <c:idx val="0"/>
            <c:invertIfNegative val="0"/>
            <c:bubble3D val="0"/>
            <c:spPr>
              <a:solidFill>
                <a:srgbClr val="3562A8"/>
              </a:solidFill>
            </c:spPr>
            <c:extLst>
              <c:ext xmlns:c16="http://schemas.microsoft.com/office/drawing/2014/chart" uri="{C3380CC4-5D6E-409C-BE32-E72D297353CC}">
                <c16:uniqueId val="{00000001-89AE-4945-8EB5-FAE3BCCCEF12}"/>
              </c:ext>
            </c:extLst>
          </c:dPt>
          <c:dPt>
            <c:idx val="4"/>
            <c:invertIfNegative val="0"/>
            <c:bubble3D val="0"/>
            <c:spPr>
              <a:solidFill>
                <a:srgbClr val="3562A8"/>
              </a:solidFill>
            </c:spPr>
            <c:extLst>
              <c:ext xmlns:c16="http://schemas.microsoft.com/office/drawing/2014/chart" uri="{C3380CC4-5D6E-409C-BE32-E72D297353CC}">
                <c16:uniqueId val="{00000003-89AE-4945-8EB5-FAE3BCCCEF12}"/>
              </c:ext>
            </c:extLst>
          </c:dPt>
          <c:dPt>
            <c:idx val="8"/>
            <c:invertIfNegative val="0"/>
            <c:bubble3D val="0"/>
            <c:spPr>
              <a:solidFill>
                <a:srgbClr val="FA7800"/>
              </a:solidFill>
            </c:spPr>
            <c:extLst>
              <c:ext xmlns:c16="http://schemas.microsoft.com/office/drawing/2014/chart" uri="{C3380CC4-5D6E-409C-BE32-E72D297353CC}">
                <c16:uniqueId val="{00000005-89AE-4945-8EB5-FAE3BCCCEF12}"/>
              </c:ext>
            </c:extLst>
          </c:dPt>
          <c:dPt>
            <c:idx val="9"/>
            <c:invertIfNegative val="0"/>
            <c:bubble3D val="0"/>
            <c:extLst>
              <c:ext xmlns:c16="http://schemas.microsoft.com/office/drawing/2014/chart" uri="{C3380CC4-5D6E-409C-BE32-E72D297353CC}">
                <c16:uniqueId val="{00000006-89AE-4945-8EB5-FAE3BCCCEF12}"/>
              </c:ext>
            </c:extLst>
          </c:dPt>
          <c:dLbls>
            <c:dLbl>
              <c:idx val="1"/>
              <c:delete val="1"/>
              <c:extLst>
                <c:ext xmlns:c15="http://schemas.microsoft.com/office/drawing/2012/chart" uri="{CE6537A1-D6FC-4f65-9D91-7224C49458BB}"/>
                <c:ext xmlns:c16="http://schemas.microsoft.com/office/drawing/2014/chart" uri="{C3380CC4-5D6E-409C-BE32-E72D297353CC}">
                  <c16:uniqueId val="{00000007-89AE-4945-8EB5-FAE3BCCCEF12}"/>
                </c:ext>
              </c:extLst>
            </c:dLbl>
            <c:dLbl>
              <c:idx val="2"/>
              <c:delete val="1"/>
              <c:extLst>
                <c:ext xmlns:c15="http://schemas.microsoft.com/office/drawing/2012/chart" uri="{CE6537A1-D6FC-4f65-9D91-7224C49458BB}"/>
                <c:ext xmlns:c16="http://schemas.microsoft.com/office/drawing/2014/chart" uri="{C3380CC4-5D6E-409C-BE32-E72D297353CC}">
                  <c16:uniqueId val="{00000008-89AE-4945-8EB5-FAE3BCCCEF12}"/>
                </c:ext>
              </c:extLst>
            </c:dLbl>
            <c:dLbl>
              <c:idx val="3"/>
              <c:delete val="1"/>
              <c:extLst>
                <c:ext xmlns:c15="http://schemas.microsoft.com/office/drawing/2012/chart" uri="{CE6537A1-D6FC-4f65-9D91-7224C49458BB}"/>
                <c:ext xmlns:c16="http://schemas.microsoft.com/office/drawing/2014/chart" uri="{C3380CC4-5D6E-409C-BE32-E72D297353CC}">
                  <c16:uniqueId val="{00000009-89AE-4945-8EB5-FAE3BCCCEF12}"/>
                </c:ext>
              </c:extLst>
            </c:dLbl>
            <c:dLbl>
              <c:idx val="5"/>
              <c:delete val="1"/>
              <c:extLst>
                <c:ext xmlns:c15="http://schemas.microsoft.com/office/drawing/2012/chart" uri="{CE6537A1-D6FC-4f65-9D91-7224C49458BB}"/>
                <c:ext xmlns:c16="http://schemas.microsoft.com/office/drawing/2014/chart" uri="{C3380CC4-5D6E-409C-BE32-E72D297353CC}">
                  <c16:uniqueId val="{0000000A-89AE-4945-8EB5-FAE3BCCCEF12}"/>
                </c:ext>
              </c:extLst>
            </c:dLbl>
            <c:dLbl>
              <c:idx val="6"/>
              <c:delete val="1"/>
              <c:extLst>
                <c:ext xmlns:c15="http://schemas.microsoft.com/office/drawing/2012/chart" uri="{CE6537A1-D6FC-4f65-9D91-7224C49458BB}"/>
                <c:ext xmlns:c16="http://schemas.microsoft.com/office/drawing/2014/chart" uri="{C3380CC4-5D6E-409C-BE32-E72D297353CC}">
                  <c16:uniqueId val="{0000000B-89AE-4945-8EB5-FAE3BCCCEF12}"/>
                </c:ext>
              </c:extLst>
            </c:dLbl>
            <c:dLbl>
              <c:idx val="7"/>
              <c:delete val="1"/>
              <c:extLst>
                <c:ext xmlns:c15="http://schemas.microsoft.com/office/drawing/2012/chart" uri="{CE6537A1-D6FC-4f65-9D91-7224C49458BB}"/>
                <c:ext xmlns:c16="http://schemas.microsoft.com/office/drawing/2014/chart" uri="{C3380CC4-5D6E-409C-BE32-E72D297353CC}">
                  <c16:uniqueId val="{0000000C-89AE-4945-8EB5-FAE3BCCCEF12}"/>
                </c:ext>
              </c:extLst>
            </c:dLbl>
            <c:spPr>
              <a:noFill/>
              <a:ln>
                <a:noFill/>
              </a:ln>
              <a:effectLst/>
            </c:spPr>
            <c:txPr>
              <a:bodyPr/>
              <a:lstStyle/>
              <a:p>
                <a:pPr>
                  <a:defRPr sz="900">
                    <a:latin typeface="+mn-lt"/>
                    <a:cs typeface="Arial" pitchFamily="34" charset="0"/>
                  </a:defRPr>
                </a:pPr>
                <a:endParaRPr lang="is-I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'KFI old'!$E$137:$N$137</c:f>
              <c:strCache>
                <c:ptCount val="10"/>
                <c:pt idx="0">
                  <c:v>Q2 11</c:v>
                </c:pt>
                <c:pt idx="1">
                  <c:v>Q3 11</c:v>
                </c:pt>
                <c:pt idx="2">
                  <c:v>Q4 11</c:v>
                </c:pt>
                <c:pt idx="3">
                  <c:v>Q1 12</c:v>
                </c:pt>
                <c:pt idx="4">
                  <c:v>Q2 12</c:v>
                </c:pt>
                <c:pt idx="5">
                  <c:v>Q3 12</c:v>
                </c:pt>
                <c:pt idx="6">
                  <c:v>Q4 12</c:v>
                </c:pt>
                <c:pt idx="7">
                  <c:v>Q1 13</c:v>
                </c:pt>
                <c:pt idx="8">
                  <c:v>Q2 13</c:v>
                </c:pt>
                <c:pt idx="9">
                  <c:v>Q3 13</c:v>
                </c:pt>
              </c:strCache>
            </c:strRef>
          </c:cat>
          <c:val>
            <c:numRef>
              <c:f>'KFI old'!$E$138:$N$138</c:f>
              <c:numCache>
                <c:formatCode>0.0</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D-89AE-4945-8EB5-FAE3BCCCEF12}"/>
            </c:ext>
          </c:extLst>
        </c:ser>
        <c:dLbls>
          <c:showLegendKey val="0"/>
          <c:showVal val="0"/>
          <c:showCatName val="0"/>
          <c:showSerName val="0"/>
          <c:showPercent val="0"/>
          <c:showBubbleSize val="0"/>
        </c:dLbls>
        <c:gapWidth val="40"/>
        <c:axId val="587401776"/>
        <c:axId val="587391192"/>
      </c:barChart>
      <c:catAx>
        <c:axId val="587401776"/>
        <c:scaling>
          <c:orientation val="minMax"/>
        </c:scaling>
        <c:delete val="0"/>
        <c:axPos val="b"/>
        <c:numFmt formatCode="General" sourceLinked="1"/>
        <c:majorTickMark val="none"/>
        <c:minorTickMark val="none"/>
        <c:tickLblPos val="none"/>
        <c:spPr>
          <a:ln w="31750">
            <a:solidFill>
              <a:schemeClr val="tx1"/>
            </a:solidFill>
          </a:ln>
        </c:spPr>
        <c:crossAx val="587391192"/>
        <c:crosses val="autoZero"/>
        <c:auto val="1"/>
        <c:lblAlgn val="ctr"/>
        <c:lblOffset val="0"/>
        <c:noMultiLvlLbl val="0"/>
      </c:catAx>
      <c:valAx>
        <c:axId val="587391192"/>
        <c:scaling>
          <c:orientation val="minMax"/>
          <c:max val="100"/>
          <c:min val="0"/>
        </c:scaling>
        <c:delete val="1"/>
        <c:axPos val="l"/>
        <c:numFmt formatCode="0.0" sourceLinked="1"/>
        <c:majorTickMark val="out"/>
        <c:minorTickMark val="none"/>
        <c:tickLblPos val="nextTo"/>
        <c:crossAx val="587401776"/>
        <c:crosses val="autoZero"/>
        <c:crossBetween val="between"/>
        <c:majorUnit val="15"/>
      </c:valAx>
      <c:spPr>
        <a:noFill/>
        <a:ln>
          <a:noFill/>
        </a:ln>
      </c:spPr>
    </c:plotArea>
    <c:plotVisOnly val="1"/>
    <c:dispBlanksAs val="gap"/>
    <c:showDLblsOverMax val="0"/>
  </c:chart>
  <c:spPr>
    <a:noFill/>
    <a:ln>
      <a:noFill/>
    </a:ln>
  </c:sp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5507018144471075E-2"/>
          <c:y val="0.11960346683283295"/>
          <c:w val="0.96318886226178246"/>
          <c:h val="0.80944343495524596"/>
        </c:manualLayout>
      </c:layout>
      <c:barChart>
        <c:barDir val="col"/>
        <c:grouping val="stacked"/>
        <c:varyColors val="0"/>
        <c:ser>
          <c:idx val="0"/>
          <c:order val="0"/>
          <c:tx>
            <c:strRef>
              <c:f>'KFI old'!$A$194</c:f>
              <c:strCache>
                <c:ptCount val="1"/>
              </c:strCache>
            </c:strRef>
          </c:tx>
          <c:spPr>
            <a:solidFill>
              <a:srgbClr val="3562A8"/>
            </a:solidFill>
            <a:ln w="19050">
              <a:solidFill>
                <a:srgbClr val="3562A8"/>
              </a:solidFill>
            </a:ln>
          </c:spPr>
          <c:invertIfNegative val="0"/>
          <c:dPt>
            <c:idx val="1"/>
            <c:invertIfNegative val="0"/>
            <c:bubble3D val="0"/>
            <c:spPr>
              <a:solidFill>
                <a:srgbClr val="87A4D4"/>
              </a:solidFill>
              <a:ln w="19050">
                <a:solidFill>
                  <a:srgbClr val="87A4D4"/>
                </a:solidFill>
              </a:ln>
            </c:spPr>
            <c:extLst>
              <c:ext xmlns:c16="http://schemas.microsoft.com/office/drawing/2014/chart" uri="{C3380CC4-5D6E-409C-BE32-E72D297353CC}">
                <c16:uniqueId val="{00000001-9195-4EDB-BAF9-430670F0FDD1}"/>
              </c:ext>
            </c:extLst>
          </c:dPt>
          <c:dPt>
            <c:idx val="2"/>
            <c:invertIfNegative val="0"/>
            <c:bubble3D val="0"/>
            <c:spPr>
              <a:solidFill>
                <a:srgbClr val="87A4D4"/>
              </a:solidFill>
              <a:ln w="19050">
                <a:solidFill>
                  <a:srgbClr val="87A4D4"/>
                </a:solidFill>
              </a:ln>
            </c:spPr>
            <c:extLst>
              <c:ext xmlns:c16="http://schemas.microsoft.com/office/drawing/2014/chart" uri="{C3380CC4-5D6E-409C-BE32-E72D297353CC}">
                <c16:uniqueId val="{00000003-9195-4EDB-BAF9-430670F0FDD1}"/>
              </c:ext>
            </c:extLst>
          </c:dPt>
          <c:dPt>
            <c:idx val="3"/>
            <c:invertIfNegative val="0"/>
            <c:bubble3D val="0"/>
            <c:spPr>
              <a:solidFill>
                <a:srgbClr val="87A4D4"/>
              </a:solidFill>
              <a:ln w="19050">
                <a:solidFill>
                  <a:srgbClr val="87A4D4"/>
                </a:solidFill>
              </a:ln>
            </c:spPr>
            <c:extLst>
              <c:ext xmlns:c16="http://schemas.microsoft.com/office/drawing/2014/chart" uri="{C3380CC4-5D6E-409C-BE32-E72D297353CC}">
                <c16:uniqueId val="{00000005-9195-4EDB-BAF9-430670F0FDD1}"/>
              </c:ext>
            </c:extLst>
          </c:dPt>
          <c:dPt>
            <c:idx val="4"/>
            <c:invertIfNegative val="0"/>
            <c:bubble3D val="0"/>
            <c:extLst>
              <c:ext xmlns:c16="http://schemas.microsoft.com/office/drawing/2014/chart" uri="{C3380CC4-5D6E-409C-BE32-E72D297353CC}">
                <c16:uniqueId val="{00000006-9195-4EDB-BAF9-430670F0FDD1}"/>
              </c:ext>
            </c:extLst>
          </c:dPt>
          <c:dPt>
            <c:idx val="5"/>
            <c:invertIfNegative val="0"/>
            <c:bubble3D val="0"/>
            <c:spPr>
              <a:solidFill>
                <a:srgbClr val="87A4D4"/>
              </a:solidFill>
              <a:ln w="19050">
                <a:solidFill>
                  <a:srgbClr val="87A4D4"/>
                </a:solidFill>
              </a:ln>
            </c:spPr>
            <c:extLst>
              <c:ext xmlns:c16="http://schemas.microsoft.com/office/drawing/2014/chart" uri="{C3380CC4-5D6E-409C-BE32-E72D297353CC}">
                <c16:uniqueId val="{00000008-9195-4EDB-BAF9-430670F0FDD1}"/>
              </c:ext>
            </c:extLst>
          </c:dPt>
          <c:dPt>
            <c:idx val="6"/>
            <c:invertIfNegative val="0"/>
            <c:bubble3D val="0"/>
            <c:spPr>
              <a:solidFill>
                <a:srgbClr val="87A4D4"/>
              </a:solidFill>
              <a:ln w="19050">
                <a:solidFill>
                  <a:srgbClr val="87A4D4"/>
                </a:solidFill>
              </a:ln>
            </c:spPr>
            <c:extLst>
              <c:ext xmlns:c16="http://schemas.microsoft.com/office/drawing/2014/chart" uri="{C3380CC4-5D6E-409C-BE32-E72D297353CC}">
                <c16:uniqueId val="{0000000A-9195-4EDB-BAF9-430670F0FDD1}"/>
              </c:ext>
            </c:extLst>
          </c:dPt>
          <c:dPt>
            <c:idx val="7"/>
            <c:invertIfNegative val="0"/>
            <c:bubble3D val="0"/>
            <c:spPr>
              <a:solidFill>
                <a:srgbClr val="87A4D4"/>
              </a:solidFill>
              <a:ln w="19050">
                <a:solidFill>
                  <a:srgbClr val="87A4D4"/>
                </a:solidFill>
              </a:ln>
            </c:spPr>
            <c:extLst>
              <c:ext xmlns:c16="http://schemas.microsoft.com/office/drawing/2014/chart" uri="{C3380CC4-5D6E-409C-BE32-E72D297353CC}">
                <c16:uniqueId val="{0000000C-9195-4EDB-BAF9-430670F0FDD1}"/>
              </c:ext>
            </c:extLst>
          </c:dPt>
          <c:dPt>
            <c:idx val="8"/>
            <c:invertIfNegative val="0"/>
            <c:bubble3D val="0"/>
            <c:spPr>
              <a:solidFill>
                <a:srgbClr val="FA7800"/>
              </a:solidFill>
              <a:ln w="19050">
                <a:solidFill>
                  <a:srgbClr val="FA7800"/>
                </a:solidFill>
              </a:ln>
            </c:spPr>
            <c:extLst>
              <c:ext xmlns:c16="http://schemas.microsoft.com/office/drawing/2014/chart" uri="{C3380CC4-5D6E-409C-BE32-E72D297353CC}">
                <c16:uniqueId val="{0000000E-9195-4EDB-BAF9-430670F0FDD1}"/>
              </c:ext>
            </c:extLst>
          </c:dPt>
          <c:dPt>
            <c:idx val="9"/>
            <c:invertIfNegative val="0"/>
            <c:bubble3D val="0"/>
            <c:spPr>
              <a:solidFill>
                <a:srgbClr val="FA7800"/>
              </a:solidFill>
              <a:ln w="19050">
                <a:solidFill>
                  <a:srgbClr val="3562A8"/>
                </a:solidFill>
              </a:ln>
            </c:spPr>
            <c:extLst>
              <c:ext xmlns:c16="http://schemas.microsoft.com/office/drawing/2014/chart" uri="{C3380CC4-5D6E-409C-BE32-E72D297353CC}">
                <c16:uniqueId val="{00000010-9195-4EDB-BAF9-430670F0FDD1}"/>
              </c:ext>
            </c:extLst>
          </c:dPt>
          <c:dLbls>
            <c:dLbl>
              <c:idx val="0"/>
              <c:delete val="1"/>
              <c:extLst>
                <c:ext xmlns:c15="http://schemas.microsoft.com/office/drawing/2012/chart" uri="{CE6537A1-D6FC-4f65-9D91-7224C49458BB}"/>
                <c:ext xmlns:c16="http://schemas.microsoft.com/office/drawing/2014/chart" uri="{C3380CC4-5D6E-409C-BE32-E72D297353CC}">
                  <c16:uniqueId val="{00000011-9195-4EDB-BAF9-430670F0FDD1}"/>
                </c:ext>
              </c:extLst>
            </c:dLbl>
            <c:dLbl>
              <c:idx val="1"/>
              <c:delete val="1"/>
              <c:extLst>
                <c:ext xmlns:c15="http://schemas.microsoft.com/office/drawing/2012/chart" uri="{CE6537A1-D6FC-4f65-9D91-7224C49458BB}"/>
                <c:ext xmlns:c16="http://schemas.microsoft.com/office/drawing/2014/chart" uri="{C3380CC4-5D6E-409C-BE32-E72D297353CC}">
                  <c16:uniqueId val="{00000001-9195-4EDB-BAF9-430670F0FDD1}"/>
                </c:ext>
              </c:extLst>
            </c:dLbl>
            <c:dLbl>
              <c:idx val="2"/>
              <c:delete val="1"/>
              <c:extLst>
                <c:ext xmlns:c15="http://schemas.microsoft.com/office/drawing/2012/chart" uri="{CE6537A1-D6FC-4f65-9D91-7224C49458BB}"/>
                <c:ext xmlns:c16="http://schemas.microsoft.com/office/drawing/2014/chart" uri="{C3380CC4-5D6E-409C-BE32-E72D297353CC}">
                  <c16:uniqueId val="{00000003-9195-4EDB-BAF9-430670F0FDD1}"/>
                </c:ext>
              </c:extLst>
            </c:dLbl>
            <c:dLbl>
              <c:idx val="3"/>
              <c:delete val="1"/>
              <c:extLst>
                <c:ext xmlns:c15="http://schemas.microsoft.com/office/drawing/2012/chart" uri="{CE6537A1-D6FC-4f65-9D91-7224C49458BB}"/>
                <c:ext xmlns:c16="http://schemas.microsoft.com/office/drawing/2014/chart" uri="{C3380CC4-5D6E-409C-BE32-E72D297353CC}">
                  <c16:uniqueId val="{00000005-9195-4EDB-BAF9-430670F0FDD1}"/>
                </c:ext>
              </c:extLst>
            </c:dLbl>
            <c:dLbl>
              <c:idx val="5"/>
              <c:delete val="1"/>
              <c:extLst>
                <c:ext xmlns:c15="http://schemas.microsoft.com/office/drawing/2012/chart" uri="{CE6537A1-D6FC-4f65-9D91-7224C49458BB}"/>
                <c:ext xmlns:c16="http://schemas.microsoft.com/office/drawing/2014/chart" uri="{C3380CC4-5D6E-409C-BE32-E72D297353CC}">
                  <c16:uniqueId val="{00000008-9195-4EDB-BAF9-430670F0FDD1}"/>
                </c:ext>
              </c:extLst>
            </c:dLbl>
            <c:dLbl>
              <c:idx val="6"/>
              <c:delete val="1"/>
              <c:extLst>
                <c:ext xmlns:c15="http://schemas.microsoft.com/office/drawing/2012/chart" uri="{CE6537A1-D6FC-4f65-9D91-7224C49458BB}"/>
                <c:ext xmlns:c16="http://schemas.microsoft.com/office/drawing/2014/chart" uri="{C3380CC4-5D6E-409C-BE32-E72D297353CC}">
                  <c16:uniqueId val="{0000000A-9195-4EDB-BAF9-430670F0FDD1}"/>
                </c:ext>
              </c:extLst>
            </c:dLbl>
            <c:dLbl>
              <c:idx val="7"/>
              <c:delete val="1"/>
              <c:extLst>
                <c:ext xmlns:c15="http://schemas.microsoft.com/office/drawing/2012/chart" uri="{CE6537A1-D6FC-4f65-9D91-7224C49458BB}"/>
                <c:ext xmlns:c16="http://schemas.microsoft.com/office/drawing/2014/chart" uri="{C3380CC4-5D6E-409C-BE32-E72D297353CC}">
                  <c16:uniqueId val="{0000000C-9195-4EDB-BAF9-430670F0FDD1}"/>
                </c:ext>
              </c:extLst>
            </c:dLbl>
            <c:spPr>
              <a:noFill/>
              <a:ln>
                <a:noFill/>
              </a:ln>
              <a:effectLst/>
            </c:spPr>
            <c:txPr>
              <a:bodyPr/>
              <a:lstStyle/>
              <a:p>
                <a:pPr>
                  <a:defRPr sz="900">
                    <a:solidFill>
                      <a:schemeClr val="bg1"/>
                    </a:solidFill>
                    <a:latin typeface="+mn-lt"/>
                    <a:cs typeface="Arial" pitchFamily="34" charset="0"/>
                  </a:defRPr>
                </a:pPr>
                <a:endParaRPr lang="is-I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'KFI old'!$E$193:$N$193</c:f>
              <c:strCache>
                <c:ptCount val="10"/>
                <c:pt idx="0">
                  <c:v>Q2 11</c:v>
                </c:pt>
                <c:pt idx="1">
                  <c:v>Q3 11</c:v>
                </c:pt>
                <c:pt idx="2">
                  <c:v>Q4 11</c:v>
                </c:pt>
                <c:pt idx="3">
                  <c:v>Q1 12</c:v>
                </c:pt>
                <c:pt idx="4">
                  <c:v>Q2 12</c:v>
                </c:pt>
                <c:pt idx="5">
                  <c:v>Q3 12</c:v>
                </c:pt>
                <c:pt idx="6">
                  <c:v>Q4 12</c:v>
                </c:pt>
                <c:pt idx="7">
                  <c:v>Q1 13</c:v>
                </c:pt>
                <c:pt idx="8">
                  <c:v>Q2 13</c:v>
                </c:pt>
                <c:pt idx="9">
                  <c:v>Q3 13</c:v>
                </c:pt>
              </c:strCache>
            </c:strRef>
          </c:cat>
          <c:val>
            <c:numRef>
              <c:f>'KFI old'!$E$194:$N$194</c:f>
              <c:numCache>
                <c:formatCode>0</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12-9195-4EDB-BAF9-430670F0FDD1}"/>
            </c:ext>
          </c:extLst>
        </c:ser>
        <c:ser>
          <c:idx val="1"/>
          <c:order val="1"/>
          <c:tx>
            <c:strRef>
              <c:f>'KFI old'!$Q$195</c:f>
              <c:strCache>
                <c:ptCount val="1"/>
              </c:strCache>
            </c:strRef>
          </c:tx>
          <c:spPr>
            <a:noFill/>
            <a:ln w="19050">
              <a:solidFill>
                <a:srgbClr val="3562A8"/>
              </a:solidFill>
            </a:ln>
          </c:spPr>
          <c:invertIfNegative val="0"/>
          <c:dPt>
            <c:idx val="2"/>
            <c:invertIfNegative val="0"/>
            <c:bubble3D val="0"/>
            <c:spPr>
              <a:noFill/>
              <a:ln w="19050">
                <a:solidFill>
                  <a:srgbClr val="87A4D4"/>
                </a:solidFill>
              </a:ln>
            </c:spPr>
            <c:extLst>
              <c:ext xmlns:c16="http://schemas.microsoft.com/office/drawing/2014/chart" uri="{C3380CC4-5D6E-409C-BE32-E72D297353CC}">
                <c16:uniqueId val="{00000014-9195-4EDB-BAF9-430670F0FDD1}"/>
              </c:ext>
            </c:extLst>
          </c:dPt>
          <c:dPt>
            <c:idx val="3"/>
            <c:invertIfNegative val="0"/>
            <c:bubble3D val="0"/>
            <c:spPr>
              <a:noFill/>
              <a:ln w="19050">
                <a:solidFill>
                  <a:srgbClr val="87A4D4"/>
                </a:solidFill>
              </a:ln>
            </c:spPr>
            <c:extLst>
              <c:ext xmlns:c16="http://schemas.microsoft.com/office/drawing/2014/chart" uri="{C3380CC4-5D6E-409C-BE32-E72D297353CC}">
                <c16:uniqueId val="{00000016-9195-4EDB-BAF9-430670F0FDD1}"/>
              </c:ext>
            </c:extLst>
          </c:dPt>
          <c:dPt>
            <c:idx val="4"/>
            <c:invertIfNegative val="0"/>
            <c:bubble3D val="0"/>
            <c:extLst>
              <c:ext xmlns:c16="http://schemas.microsoft.com/office/drawing/2014/chart" uri="{C3380CC4-5D6E-409C-BE32-E72D297353CC}">
                <c16:uniqueId val="{00000017-9195-4EDB-BAF9-430670F0FDD1}"/>
              </c:ext>
            </c:extLst>
          </c:dPt>
          <c:dPt>
            <c:idx val="5"/>
            <c:invertIfNegative val="0"/>
            <c:bubble3D val="0"/>
            <c:spPr>
              <a:noFill/>
              <a:ln w="19050">
                <a:solidFill>
                  <a:srgbClr val="87A4D4"/>
                </a:solidFill>
              </a:ln>
            </c:spPr>
            <c:extLst>
              <c:ext xmlns:c16="http://schemas.microsoft.com/office/drawing/2014/chart" uri="{C3380CC4-5D6E-409C-BE32-E72D297353CC}">
                <c16:uniqueId val="{00000019-9195-4EDB-BAF9-430670F0FDD1}"/>
              </c:ext>
            </c:extLst>
          </c:dPt>
          <c:dPt>
            <c:idx val="6"/>
            <c:invertIfNegative val="0"/>
            <c:bubble3D val="0"/>
            <c:spPr>
              <a:noFill/>
              <a:ln w="19050">
                <a:solidFill>
                  <a:srgbClr val="87A4D4"/>
                </a:solidFill>
              </a:ln>
            </c:spPr>
            <c:extLst>
              <c:ext xmlns:c16="http://schemas.microsoft.com/office/drawing/2014/chart" uri="{C3380CC4-5D6E-409C-BE32-E72D297353CC}">
                <c16:uniqueId val="{0000001B-9195-4EDB-BAF9-430670F0FDD1}"/>
              </c:ext>
            </c:extLst>
          </c:dPt>
          <c:dPt>
            <c:idx val="7"/>
            <c:invertIfNegative val="0"/>
            <c:bubble3D val="0"/>
            <c:spPr>
              <a:noFill/>
              <a:ln w="19050">
                <a:solidFill>
                  <a:srgbClr val="87A4D4"/>
                </a:solidFill>
              </a:ln>
            </c:spPr>
            <c:extLst>
              <c:ext xmlns:c16="http://schemas.microsoft.com/office/drawing/2014/chart" uri="{C3380CC4-5D6E-409C-BE32-E72D297353CC}">
                <c16:uniqueId val="{0000001D-9195-4EDB-BAF9-430670F0FDD1}"/>
              </c:ext>
            </c:extLst>
          </c:dPt>
          <c:dPt>
            <c:idx val="8"/>
            <c:invertIfNegative val="0"/>
            <c:bubble3D val="0"/>
            <c:spPr>
              <a:noFill/>
              <a:ln w="19050">
                <a:solidFill>
                  <a:srgbClr val="FA7800"/>
                </a:solidFill>
              </a:ln>
            </c:spPr>
            <c:extLst>
              <c:ext xmlns:c16="http://schemas.microsoft.com/office/drawing/2014/chart" uri="{C3380CC4-5D6E-409C-BE32-E72D297353CC}">
                <c16:uniqueId val="{0000001F-9195-4EDB-BAF9-430670F0FDD1}"/>
              </c:ext>
            </c:extLst>
          </c:dPt>
          <c:cat>
            <c:strRef>
              <c:f>'KFI old'!$E$193:$N$193</c:f>
              <c:strCache>
                <c:ptCount val="10"/>
                <c:pt idx="0">
                  <c:v>Q2 11</c:v>
                </c:pt>
                <c:pt idx="1">
                  <c:v>Q3 11</c:v>
                </c:pt>
                <c:pt idx="2">
                  <c:v>Q4 11</c:v>
                </c:pt>
                <c:pt idx="3">
                  <c:v>Q1 12</c:v>
                </c:pt>
                <c:pt idx="4">
                  <c:v>Q2 12</c:v>
                </c:pt>
                <c:pt idx="5">
                  <c:v>Q3 12</c:v>
                </c:pt>
                <c:pt idx="6">
                  <c:v>Q4 12</c:v>
                </c:pt>
                <c:pt idx="7">
                  <c:v>Q1 13</c:v>
                </c:pt>
                <c:pt idx="8">
                  <c:v>Q2 13</c:v>
                </c:pt>
                <c:pt idx="9">
                  <c:v>Q3 13</c:v>
                </c:pt>
              </c:strCache>
            </c:strRef>
          </c:cat>
          <c:val>
            <c:numRef>
              <c:f>'KFI old'!$E$195:$N$195</c:f>
              <c:numCache>
                <c:formatCode>0</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20-9195-4EDB-BAF9-430670F0FDD1}"/>
            </c:ext>
          </c:extLst>
        </c:ser>
        <c:ser>
          <c:idx val="2"/>
          <c:order val="2"/>
          <c:tx>
            <c:strRef>
              <c:f>'KFI old'!$Q$196</c:f>
              <c:strCache>
                <c:ptCount val="1"/>
              </c:strCache>
            </c:strRef>
          </c:tx>
          <c:spPr>
            <a:noFill/>
          </c:spPr>
          <c:invertIfNegative val="0"/>
          <c:dLbls>
            <c:dLbl>
              <c:idx val="1"/>
              <c:delete val="1"/>
              <c:extLst>
                <c:ext xmlns:c15="http://schemas.microsoft.com/office/drawing/2012/chart" uri="{CE6537A1-D6FC-4f65-9D91-7224C49458BB}"/>
                <c:ext xmlns:c16="http://schemas.microsoft.com/office/drawing/2014/chart" uri="{C3380CC4-5D6E-409C-BE32-E72D297353CC}">
                  <c16:uniqueId val="{00000021-9195-4EDB-BAF9-430670F0FDD1}"/>
                </c:ext>
              </c:extLst>
            </c:dLbl>
            <c:dLbl>
              <c:idx val="2"/>
              <c:delete val="1"/>
              <c:extLst>
                <c:ext xmlns:c15="http://schemas.microsoft.com/office/drawing/2012/chart" uri="{CE6537A1-D6FC-4f65-9D91-7224C49458BB}"/>
                <c:ext xmlns:c16="http://schemas.microsoft.com/office/drawing/2014/chart" uri="{C3380CC4-5D6E-409C-BE32-E72D297353CC}">
                  <c16:uniqueId val="{00000022-9195-4EDB-BAF9-430670F0FDD1}"/>
                </c:ext>
              </c:extLst>
            </c:dLbl>
            <c:dLbl>
              <c:idx val="3"/>
              <c:delete val="1"/>
              <c:extLst>
                <c:ext xmlns:c15="http://schemas.microsoft.com/office/drawing/2012/chart" uri="{CE6537A1-D6FC-4f65-9D91-7224C49458BB}"/>
                <c:ext xmlns:c16="http://schemas.microsoft.com/office/drawing/2014/chart" uri="{C3380CC4-5D6E-409C-BE32-E72D297353CC}">
                  <c16:uniqueId val="{00000023-9195-4EDB-BAF9-430670F0FDD1}"/>
                </c:ext>
              </c:extLst>
            </c:dLbl>
            <c:dLbl>
              <c:idx val="5"/>
              <c:delete val="1"/>
              <c:extLst>
                <c:ext xmlns:c15="http://schemas.microsoft.com/office/drawing/2012/chart" uri="{CE6537A1-D6FC-4f65-9D91-7224C49458BB}"/>
                <c:ext xmlns:c16="http://schemas.microsoft.com/office/drawing/2014/chart" uri="{C3380CC4-5D6E-409C-BE32-E72D297353CC}">
                  <c16:uniqueId val="{00000024-9195-4EDB-BAF9-430670F0FDD1}"/>
                </c:ext>
              </c:extLst>
            </c:dLbl>
            <c:dLbl>
              <c:idx val="6"/>
              <c:delete val="1"/>
              <c:extLst>
                <c:ext xmlns:c15="http://schemas.microsoft.com/office/drawing/2012/chart" uri="{CE6537A1-D6FC-4f65-9D91-7224C49458BB}"/>
                <c:ext xmlns:c16="http://schemas.microsoft.com/office/drawing/2014/chart" uri="{C3380CC4-5D6E-409C-BE32-E72D297353CC}">
                  <c16:uniqueId val="{00000025-9195-4EDB-BAF9-430670F0FDD1}"/>
                </c:ext>
              </c:extLst>
            </c:dLbl>
            <c:dLbl>
              <c:idx val="7"/>
              <c:delete val="1"/>
              <c:extLst>
                <c:ext xmlns:c15="http://schemas.microsoft.com/office/drawing/2012/chart" uri="{CE6537A1-D6FC-4f65-9D91-7224C49458BB}"/>
                <c:ext xmlns:c16="http://schemas.microsoft.com/office/drawing/2014/chart" uri="{C3380CC4-5D6E-409C-BE32-E72D297353CC}">
                  <c16:uniqueId val="{00000026-9195-4EDB-BAF9-430670F0FDD1}"/>
                </c:ext>
              </c:extLst>
            </c:dLbl>
            <c:spPr>
              <a:noFill/>
              <a:ln>
                <a:noFill/>
              </a:ln>
              <a:effectLst/>
            </c:sp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'KFI old'!$E$193:$N$193</c:f>
              <c:strCache>
                <c:ptCount val="10"/>
                <c:pt idx="0">
                  <c:v>Q2 11</c:v>
                </c:pt>
                <c:pt idx="1">
                  <c:v>Q3 11</c:v>
                </c:pt>
                <c:pt idx="2">
                  <c:v>Q4 11</c:v>
                </c:pt>
                <c:pt idx="3">
                  <c:v>Q1 12</c:v>
                </c:pt>
                <c:pt idx="4">
                  <c:v>Q2 12</c:v>
                </c:pt>
                <c:pt idx="5">
                  <c:v>Q3 12</c:v>
                </c:pt>
                <c:pt idx="6">
                  <c:v>Q4 12</c:v>
                </c:pt>
                <c:pt idx="7">
                  <c:v>Q1 13</c:v>
                </c:pt>
                <c:pt idx="8">
                  <c:v>Q2 13</c:v>
                </c:pt>
                <c:pt idx="9">
                  <c:v>Q3 13</c:v>
                </c:pt>
              </c:strCache>
            </c:strRef>
          </c:cat>
          <c:val>
            <c:numRef>
              <c:f>'KFI old'!$E$196:$N$196</c:f>
              <c:numCache>
                <c:formatCode>0</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27-9195-4EDB-BAF9-430670F0FDD1}"/>
            </c:ext>
          </c:extLst>
        </c:ser>
        <c:dLbls>
          <c:showLegendKey val="0"/>
          <c:showVal val="0"/>
          <c:showCatName val="0"/>
          <c:showSerName val="0"/>
          <c:showPercent val="0"/>
          <c:showBubbleSize val="0"/>
        </c:dLbls>
        <c:gapWidth val="40"/>
        <c:overlap val="100"/>
        <c:axId val="587402168"/>
        <c:axId val="587391976"/>
      </c:barChart>
      <c:catAx>
        <c:axId val="587402168"/>
        <c:scaling>
          <c:orientation val="minMax"/>
        </c:scaling>
        <c:delete val="0"/>
        <c:axPos val="b"/>
        <c:numFmt formatCode="General" sourceLinked="1"/>
        <c:majorTickMark val="none"/>
        <c:minorTickMark val="none"/>
        <c:tickLblPos val="none"/>
        <c:spPr>
          <a:ln w="31750">
            <a:solidFill>
              <a:schemeClr val="tx1"/>
            </a:solidFill>
          </a:ln>
        </c:spPr>
        <c:crossAx val="587391976"/>
        <c:crosses val="autoZero"/>
        <c:auto val="1"/>
        <c:lblAlgn val="ctr"/>
        <c:lblOffset val="0"/>
        <c:noMultiLvlLbl val="0"/>
      </c:catAx>
      <c:valAx>
        <c:axId val="587391976"/>
        <c:scaling>
          <c:orientation val="minMax"/>
          <c:max val="140"/>
          <c:min val="0"/>
        </c:scaling>
        <c:delete val="1"/>
        <c:axPos val="l"/>
        <c:numFmt formatCode="0" sourceLinked="1"/>
        <c:majorTickMark val="out"/>
        <c:minorTickMark val="none"/>
        <c:tickLblPos val="nextTo"/>
        <c:crossAx val="587402168"/>
        <c:crosses val="autoZero"/>
        <c:crossBetween val="between"/>
        <c:majorUnit val="20"/>
      </c:valAx>
      <c:spPr>
        <a:noFill/>
        <a:ln>
          <a:noFill/>
        </a:ln>
      </c:spPr>
    </c:plotArea>
    <c:plotVisOnly val="1"/>
    <c:dispBlanksAs val="gap"/>
    <c:showDLblsOverMax val="0"/>
  </c:chart>
  <c:spPr>
    <a:noFill/>
    <a:ln>
      <a:noFill/>
    </a:ln>
  </c:sp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7343511370901375E-2"/>
          <c:y val="3.2171880154324969E-2"/>
          <c:w val="0.96318886226178246"/>
          <c:h val="0.83508414389377794"/>
        </c:manualLayout>
      </c:layout>
      <c:barChart>
        <c:barDir val="col"/>
        <c:grouping val="clustered"/>
        <c:varyColors val="0"/>
        <c:ser>
          <c:idx val="0"/>
          <c:order val="0"/>
          <c:tx>
            <c:strRef>
              <c:f>'KFI old'!$A$82</c:f>
              <c:strCache>
                <c:ptCount val="1"/>
                <c:pt idx="0">
                  <c:v>Cost-to-income ratio</c:v>
                </c:pt>
              </c:strCache>
            </c:strRef>
          </c:tx>
          <c:spPr>
            <a:solidFill>
              <a:srgbClr val="3562A8">
                <a:alpha val="40000"/>
              </a:srgbClr>
            </a:solidFill>
          </c:spPr>
          <c:invertIfNegative val="0"/>
          <c:dPt>
            <c:idx val="0"/>
            <c:invertIfNegative val="0"/>
            <c:bubble3D val="0"/>
            <c:spPr>
              <a:solidFill>
                <a:srgbClr val="5D88C2"/>
              </a:solidFill>
            </c:spPr>
            <c:extLst>
              <c:ext xmlns:c16="http://schemas.microsoft.com/office/drawing/2014/chart" uri="{C3380CC4-5D6E-409C-BE32-E72D297353CC}">
                <c16:uniqueId val="{00000001-01DD-43B8-9AD6-A71BA8D26ACF}"/>
              </c:ext>
            </c:extLst>
          </c:dPt>
          <c:dPt>
            <c:idx val="4"/>
            <c:invertIfNegative val="0"/>
            <c:bubble3D val="0"/>
            <c:spPr>
              <a:solidFill>
                <a:srgbClr val="3562A8"/>
              </a:solidFill>
            </c:spPr>
            <c:extLst>
              <c:ext xmlns:c16="http://schemas.microsoft.com/office/drawing/2014/chart" uri="{C3380CC4-5D6E-409C-BE32-E72D297353CC}">
                <c16:uniqueId val="{00000003-01DD-43B8-9AD6-A71BA8D26ACF}"/>
              </c:ext>
            </c:extLst>
          </c:dPt>
          <c:dPt>
            <c:idx val="8"/>
            <c:invertIfNegative val="0"/>
            <c:bubble3D val="0"/>
            <c:spPr>
              <a:solidFill>
                <a:srgbClr val="FA7800"/>
              </a:solidFill>
            </c:spPr>
            <c:extLst>
              <c:ext xmlns:c16="http://schemas.microsoft.com/office/drawing/2014/chart" uri="{C3380CC4-5D6E-409C-BE32-E72D297353CC}">
                <c16:uniqueId val="{00000005-01DD-43B8-9AD6-A71BA8D26ACF}"/>
              </c:ext>
            </c:extLst>
          </c:dPt>
          <c:dPt>
            <c:idx val="9"/>
            <c:invertIfNegative val="0"/>
            <c:bubble3D val="0"/>
            <c:extLst>
              <c:ext xmlns:c16="http://schemas.microsoft.com/office/drawing/2014/chart" uri="{C3380CC4-5D6E-409C-BE32-E72D297353CC}">
                <c16:uniqueId val="{00000006-01DD-43B8-9AD6-A71BA8D26ACF}"/>
              </c:ext>
            </c:extLst>
          </c:dPt>
          <c:dLbls>
            <c:dLbl>
              <c:idx val="0"/>
              <c:tx>
                <c:rich>
                  <a:bodyPr/>
                  <a:lstStyle/>
                  <a:p>
                    <a:r>
                      <a:rPr lang="en-US" sz="850" baseline="0"/>
                      <a:t>53.0</a:t>
                    </a:r>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1-01DD-43B8-9AD6-A71BA8D26ACF}"/>
                </c:ext>
              </c:extLst>
            </c:dLbl>
            <c:dLbl>
              <c:idx val="1"/>
              <c:tx>
                <c:rich>
                  <a:bodyPr/>
                  <a:lstStyle/>
                  <a:p>
                    <a:r>
                      <a:rPr lang="en-US" sz="850" baseline="0"/>
                      <a:t>51.8</a:t>
                    </a:r>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7-01DD-43B8-9AD6-A71BA8D26ACF}"/>
                </c:ext>
              </c:extLst>
            </c:dLbl>
            <c:dLbl>
              <c:idx val="2"/>
              <c:tx>
                <c:rich>
                  <a:bodyPr/>
                  <a:lstStyle/>
                  <a:p>
                    <a:r>
                      <a:rPr lang="en-US" sz="850" baseline="0"/>
                      <a:t>53.3</a:t>
                    </a:r>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8-01DD-43B8-9AD6-A71BA8D26ACF}"/>
                </c:ext>
              </c:extLst>
            </c:dLbl>
            <c:dLbl>
              <c:idx val="3"/>
              <c:tx>
                <c:rich>
                  <a:bodyPr/>
                  <a:lstStyle/>
                  <a:p>
                    <a:r>
                      <a:rPr lang="en-US" sz="850" baseline="0"/>
                      <a:t>53.1</a:t>
                    </a:r>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9-01DD-43B8-9AD6-A71BA8D26ACF}"/>
                </c:ext>
              </c:extLst>
            </c:dLbl>
            <c:dLbl>
              <c:idx val="4"/>
              <c:tx>
                <c:rich>
                  <a:bodyPr/>
                  <a:lstStyle/>
                  <a:p>
                    <a:r>
                      <a:rPr lang="en-US" sz="850" baseline="0"/>
                      <a:t>50.9</a:t>
                    </a:r>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3-01DD-43B8-9AD6-A71BA8D26ACF}"/>
                </c:ext>
              </c:extLst>
            </c:dLbl>
            <c:dLbl>
              <c:idx val="5"/>
              <c:tx>
                <c:rich>
                  <a:bodyPr/>
                  <a:lstStyle/>
                  <a:p>
                    <a:r>
                      <a:rPr lang="en-US" sz="850" baseline="0"/>
                      <a:t>45.6</a:t>
                    </a:r>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A-01DD-43B8-9AD6-A71BA8D26ACF}"/>
                </c:ext>
              </c:extLst>
            </c:dLbl>
            <c:dLbl>
              <c:idx val="6"/>
              <c:tx>
                <c:rich>
                  <a:bodyPr/>
                  <a:lstStyle/>
                  <a:p>
                    <a:r>
                      <a:rPr lang="en-US" sz="850" baseline="0"/>
                      <a:t>49.9</a:t>
                    </a:r>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B-01DD-43B8-9AD6-A71BA8D26ACF}"/>
                </c:ext>
              </c:extLst>
            </c:dLbl>
            <c:dLbl>
              <c:idx val="7"/>
              <c:tx>
                <c:rich>
                  <a:bodyPr/>
                  <a:lstStyle/>
                  <a:p>
                    <a:r>
                      <a:rPr lang="en-US" sz="850" baseline="0"/>
                      <a:t>72.6</a:t>
                    </a:r>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C-01DD-43B8-9AD6-A71BA8D26ACF}"/>
                </c:ext>
              </c:extLst>
            </c:dLbl>
            <c:dLbl>
              <c:idx val="8"/>
              <c:tx>
                <c:rich>
                  <a:bodyPr/>
                  <a:lstStyle/>
                  <a:p>
                    <a:r>
                      <a:rPr lang="en-US" sz="850" baseline="0"/>
                      <a:t>54.4</a:t>
                    </a:r>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5-01DD-43B8-9AD6-A71BA8D26ACF}"/>
                </c:ext>
              </c:extLst>
            </c:dLbl>
            <c:numFmt formatCode="#,##0.0" sourceLinked="0"/>
            <c:spPr>
              <a:noFill/>
              <a:ln>
                <a:noFill/>
              </a:ln>
              <a:effectLst/>
            </c:spPr>
            <c:txPr>
              <a:bodyPr/>
              <a:lstStyle/>
              <a:p>
                <a:pPr>
                  <a:defRPr sz="850" baseline="0">
                    <a:latin typeface="+mn-lt"/>
                    <a:cs typeface="Arial" pitchFamily="34" charset="0"/>
                  </a:defRPr>
                </a:pPr>
                <a:endParaRPr lang="is-I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'KFI old'!$E$81:$N$81</c:f>
              <c:strCache>
                <c:ptCount val="10"/>
                <c:pt idx="0">
                  <c:v>Q2 11</c:v>
                </c:pt>
                <c:pt idx="1">
                  <c:v>Q3 11</c:v>
                </c:pt>
                <c:pt idx="2">
                  <c:v>Q4 11</c:v>
                </c:pt>
                <c:pt idx="3">
                  <c:v>Q1 12</c:v>
                </c:pt>
                <c:pt idx="4">
                  <c:v>Q2 12</c:v>
                </c:pt>
                <c:pt idx="5">
                  <c:v>Q3 12</c:v>
                </c:pt>
                <c:pt idx="6">
                  <c:v>Q4 12</c:v>
                </c:pt>
                <c:pt idx="7">
                  <c:v>Q1 13</c:v>
                </c:pt>
                <c:pt idx="8">
                  <c:v>Q2 13</c:v>
                </c:pt>
                <c:pt idx="9">
                  <c:v>Q3 13</c:v>
                </c:pt>
              </c:strCache>
            </c:strRef>
          </c:cat>
          <c:val>
            <c:numRef>
              <c:f>'KFI old'!$E$82:$N$82</c:f>
              <c:numCache>
                <c:formatCode>0.0</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D-01DD-43B8-9AD6-A71BA8D26ACF}"/>
            </c:ext>
          </c:extLst>
        </c:ser>
        <c:dLbls>
          <c:showLegendKey val="0"/>
          <c:showVal val="0"/>
          <c:showCatName val="0"/>
          <c:showSerName val="0"/>
          <c:showPercent val="0"/>
          <c:showBubbleSize val="0"/>
        </c:dLbls>
        <c:gapWidth val="50"/>
        <c:axId val="587399424"/>
        <c:axId val="587397072"/>
      </c:barChart>
      <c:dateAx>
        <c:axId val="587399424"/>
        <c:scaling>
          <c:orientation val="minMax"/>
        </c:scaling>
        <c:delete val="0"/>
        <c:axPos val="b"/>
        <c:numFmt formatCode="General" sourceLinked="1"/>
        <c:majorTickMark val="none"/>
        <c:minorTickMark val="none"/>
        <c:tickLblPos val="low"/>
        <c:spPr>
          <a:ln w="31750">
            <a:solidFill>
              <a:schemeClr val="tx1"/>
            </a:solidFill>
          </a:ln>
        </c:spPr>
        <c:txPr>
          <a:bodyPr rot="0"/>
          <a:lstStyle/>
          <a:p>
            <a:pPr>
              <a:defRPr sz="800" baseline="0"/>
            </a:pPr>
            <a:endParaRPr lang="is-IS"/>
          </a:p>
        </c:txPr>
        <c:crossAx val="587397072"/>
        <c:crosses val="autoZero"/>
        <c:auto val="0"/>
        <c:lblOffset val="0"/>
        <c:baseTimeUnit val="days"/>
      </c:dateAx>
      <c:valAx>
        <c:axId val="587397072"/>
        <c:scaling>
          <c:orientation val="minMax"/>
          <c:max val="100"/>
          <c:min val="0"/>
        </c:scaling>
        <c:delete val="1"/>
        <c:axPos val="l"/>
        <c:numFmt formatCode="0.0" sourceLinked="1"/>
        <c:majorTickMark val="out"/>
        <c:minorTickMark val="none"/>
        <c:tickLblPos val="nextTo"/>
        <c:crossAx val="587399424"/>
        <c:crosses val="autoZero"/>
        <c:crossBetween val="between"/>
        <c:majorUnit val="15"/>
      </c:valAx>
      <c:spPr>
        <a:noFill/>
        <a:ln>
          <a:noFill/>
        </a:ln>
      </c:spPr>
    </c:plotArea>
    <c:plotVisOnly val="1"/>
    <c:dispBlanksAs val="gap"/>
    <c:showDLblsOverMax val="0"/>
  </c:chart>
  <c:spPr>
    <a:noFill/>
    <a:ln>
      <a:noFill/>
    </a:ln>
  </c:sp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'KFI old'!$A$238</c:f>
              <c:strCache>
                <c:ptCount val="1"/>
                <c:pt idx="0">
                  <c:v>Rekstrartekjur</c:v>
                </c:pt>
              </c:strCache>
            </c:strRef>
          </c:tx>
          <c:spPr>
            <a:solidFill>
              <a:srgbClr val="3562A8">
                <a:alpha val="40000"/>
              </a:srgbClr>
            </a:solidFill>
          </c:spPr>
          <c:invertIfNegative val="0"/>
          <c:dPt>
            <c:idx val="0"/>
            <c:invertIfNegative val="0"/>
            <c:bubble3D val="0"/>
            <c:spPr>
              <a:solidFill>
                <a:srgbClr val="5D88C2"/>
              </a:solidFill>
            </c:spPr>
            <c:extLst>
              <c:ext xmlns:c16="http://schemas.microsoft.com/office/drawing/2014/chart" uri="{C3380CC4-5D6E-409C-BE32-E72D297353CC}">
                <c16:uniqueId val="{00000001-81A5-4597-9BAB-BAEABDD5FCB4}"/>
              </c:ext>
            </c:extLst>
          </c:dPt>
          <c:dPt>
            <c:idx val="4"/>
            <c:invertIfNegative val="0"/>
            <c:bubble3D val="0"/>
            <c:spPr>
              <a:solidFill>
                <a:srgbClr val="3562A8"/>
              </a:solidFill>
            </c:spPr>
            <c:extLst>
              <c:ext xmlns:c16="http://schemas.microsoft.com/office/drawing/2014/chart" uri="{C3380CC4-5D6E-409C-BE32-E72D297353CC}">
                <c16:uniqueId val="{00000003-81A5-4597-9BAB-BAEABDD5FCB4}"/>
              </c:ext>
            </c:extLst>
          </c:dPt>
          <c:dPt>
            <c:idx val="8"/>
            <c:invertIfNegative val="0"/>
            <c:bubble3D val="0"/>
            <c:spPr>
              <a:solidFill>
                <a:srgbClr val="FA7800"/>
              </a:solidFill>
            </c:spPr>
            <c:extLst>
              <c:ext xmlns:c16="http://schemas.microsoft.com/office/drawing/2014/chart" uri="{C3380CC4-5D6E-409C-BE32-E72D297353CC}">
                <c16:uniqueId val="{00000005-81A5-4597-9BAB-BAEABDD5FCB4}"/>
              </c:ext>
            </c:extLst>
          </c:dPt>
          <c:dPt>
            <c:idx val="9"/>
            <c:invertIfNegative val="0"/>
            <c:bubble3D val="0"/>
            <c:extLst>
              <c:ext xmlns:c16="http://schemas.microsoft.com/office/drawing/2014/chart" uri="{C3380CC4-5D6E-409C-BE32-E72D297353CC}">
                <c16:uniqueId val="{00000006-81A5-4597-9BAB-BAEABDD5FCB4}"/>
              </c:ext>
            </c:extLst>
          </c:dPt>
          <c:dLbls>
            <c:dLbl>
              <c:idx val="1"/>
              <c:tx>
                <c:rich>
                  <a:bodyPr/>
                  <a:lstStyle/>
                  <a:p>
                    <a:r>
                      <a:rPr lang="en-US"/>
                      <a:t>9.5</a:t>
                    </a:r>
                  </a:p>
                </c:rich>
              </c:tx>
              <c:showLegendKey val="0"/>
              <c:showVal val="1"/>
              <c:showCatName val="0"/>
              <c:showSerName val="0"/>
              <c:showPercent val="0"/>
              <c:showBubbleSize val="0"/>
              <c:separator>, </c:separator>
              <c:extLst>
                <c:ext xmlns:c15="http://schemas.microsoft.com/office/drawing/2012/chart" uri="{CE6537A1-D6FC-4f65-9D91-7224C49458BB}">
                  <c15:showDataLabelsRange val="0"/>
                </c:ext>
                <c:ext xmlns:c16="http://schemas.microsoft.com/office/drawing/2014/chart" uri="{C3380CC4-5D6E-409C-BE32-E72D297353CC}">
                  <c16:uniqueId val="{00000007-81A5-4597-9BAB-BAEABDD5FCB4}"/>
                </c:ext>
              </c:extLst>
            </c:dLbl>
            <c:dLbl>
              <c:idx val="2"/>
              <c:tx>
                <c:rich>
                  <a:bodyPr/>
                  <a:lstStyle/>
                  <a:p>
                    <a:r>
                      <a:rPr lang="en-US"/>
                      <a:t>-0.7</a:t>
                    </a:r>
                  </a:p>
                </c:rich>
              </c:tx>
              <c:showLegendKey val="0"/>
              <c:showVal val="1"/>
              <c:showCatName val="0"/>
              <c:showSerName val="0"/>
              <c:showPercent val="0"/>
              <c:showBubbleSize val="0"/>
              <c:separator>, </c:separator>
              <c:extLst>
                <c:ext xmlns:c15="http://schemas.microsoft.com/office/drawing/2012/chart" uri="{CE6537A1-D6FC-4f65-9D91-7224C49458BB}">
                  <c15:showDataLabelsRange val="0"/>
                </c:ext>
                <c:ext xmlns:c16="http://schemas.microsoft.com/office/drawing/2014/chart" uri="{C3380CC4-5D6E-409C-BE32-E72D297353CC}">
                  <c16:uniqueId val="{00000008-81A5-4597-9BAB-BAEABDD5FCB4}"/>
                </c:ext>
              </c:extLst>
            </c:dLbl>
            <c:dLbl>
              <c:idx val="3"/>
              <c:tx>
                <c:rich>
                  <a:bodyPr/>
                  <a:lstStyle/>
                  <a:p>
                    <a:r>
                      <a:rPr lang="en-US"/>
                      <a:t>10.9</a:t>
                    </a:r>
                  </a:p>
                </c:rich>
              </c:tx>
              <c:showLegendKey val="0"/>
              <c:showVal val="1"/>
              <c:showCatName val="0"/>
              <c:showSerName val="0"/>
              <c:showPercent val="0"/>
              <c:showBubbleSize val="0"/>
              <c:separator>, </c:separator>
              <c:extLst>
                <c:ext xmlns:c15="http://schemas.microsoft.com/office/drawing/2012/chart" uri="{CE6537A1-D6FC-4f65-9D91-7224C49458BB}">
                  <c15:showDataLabelsRange val="0"/>
                </c:ext>
                <c:ext xmlns:c16="http://schemas.microsoft.com/office/drawing/2014/chart" uri="{C3380CC4-5D6E-409C-BE32-E72D297353CC}">
                  <c16:uniqueId val="{00000009-81A5-4597-9BAB-BAEABDD5FCB4}"/>
                </c:ext>
              </c:extLst>
            </c:dLbl>
            <c:dLbl>
              <c:idx val="4"/>
              <c:tx>
                <c:rich>
                  <a:bodyPr/>
                  <a:lstStyle/>
                  <a:p>
                    <a:r>
                      <a:rPr lang="en-US"/>
                      <a:t>14.1</a:t>
                    </a:r>
                  </a:p>
                </c:rich>
              </c:tx>
              <c:showLegendKey val="0"/>
              <c:showVal val="1"/>
              <c:showCatName val="0"/>
              <c:showSerName val="0"/>
              <c:showPercent val="0"/>
              <c:showBubbleSize val="0"/>
              <c:separator>, </c:separator>
              <c:extLst>
                <c:ext xmlns:c15="http://schemas.microsoft.com/office/drawing/2012/chart" uri="{CE6537A1-D6FC-4f65-9D91-7224C49458BB}">
                  <c15:showDataLabelsRange val="0"/>
                </c:ext>
                <c:ext xmlns:c16="http://schemas.microsoft.com/office/drawing/2014/chart" uri="{C3380CC4-5D6E-409C-BE32-E72D297353CC}">
                  <c16:uniqueId val="{00000003-81A5-4597-9BAB-BAEABDD5FCB4}"/>
                </c:ext>
              </c:extLst>
            </c:dLbl>
            <c:dLbl>
              <c:idx val="5"/>
              <c:tx>
                <c:rich>
                  <a:bodyPr/>
                  <a:lstStyle/>
                  <a:p>
                    <a:r>
                      <a:rPr lang="en-US"/>
                      <a:t>9.4</a:t>
                    </a:r>
                  </a:p>
                </c:rich>
              </c:tx>
              <c:showLegendKey val="0"/>
              <c:showVal val="1"/>
              <c:showCatName val="0"/>
              <c:showSerName val="0"/>
              <c:showPercent val="0"/>
              <c:showBubbleSize val="0"/>
              <c:separator>, </c:separator>
              <c:extLst>
                <c:ext xmlns:c15="http://schemas.microsoft.com/office/drawing/2012/chart" uri="{CE6537A1-D6FC-4f65-9D91-7224C49458BB}">
                  <c15:showDataLabelsRange val="0"/>
                </c:ext>
                <c:ext xmlns:c16="http://schemas.microsoft.com/office/drawing/2014/chart" uri="{C3380CC4-5D6E-409C-BE32-E72D297353CC}">
                  <c16:uniqueId val="{0000000A-81A5-4597-9BAB-BAEABDD5FCB4}"/>
                </c:ext>
              </c:extLst>
            </c:dLbl>
            <c:dLbl>
              <c:idx val="6"/>
              <c:tx>
                <c:rich>
                  <a:bodyPr/>
                  <a:lstStyle/>
                  <a:p>
                    <a:r>
                      <a:rPr lang="en-US"/>
                      <a:t>10.5</a:t>
                    </a:r>
                  </a:p>
                </c:rich>
              </c:tx>
              <c:showLegendKey val="0"/>
              <c:showVal val="1"/>
              <c:showCatName val="0"/>
              <c:showSerName val="0"/>
              <c:showPercent val="0"/>
              <c:showBubbleSize val="0"/>
              <c:separator>, </c:separator>
              <c:extLst>
                <c:ext xmlns:c15="http://schemas.microsoft.com/office/drawing/2012/chart" uri="{CE6537A1-D6FC-4f65-9D91-7224C49458BB}">
                  <c15:showDataLabelsRange val="0"/>
                </c:ext>
                <c:ext xmlns:c16="http://schemas.microsoft.com/office/drawing/2014/chart" uri="{C3380CC4-5D6E-409C-BE32-E72D297353CC}">
                  <c16:uniqueId val="{0000000B-81A5-4597-9BAB-BAEABDD5FCB4}"/>
                </c:ext>
              </c:extLst>
            </c:dLbl>
            <c:dLbl>
              <c:idx val="7"/>
              <c:tx>
                <c:rich>
                  <a:bodyPr/>
                  <a:lstStyle/>
                  <a:p>
                    <a:r>
                      <a:rPr lang="en-US"/>
                      <a:t>8.7</a:t>
                    </a:r>
                  </a:p>
                </c:rich>
              </c:tx>
              <c:showLegendKey val="0"/>
              <c:showVal val="1"/>
              <c:showCatName val="0"/>
              <c:showSerName val="0"/>
              <c:showPercent val="0"/>
              <c:showBubbleSize val="0"/>
              <c:separator>, </c:separator>
              <c:extLst>
                <c:ext xmlns:c15="http://schemas.microsoft.com/office/drawing/2012/chart" uri="{CE6537A1-D6FC-4f65-9D91-7224C49458BB}">
                  <c15:showDataLabelsRange val="0"/>
                </c:ext>
                <c:ext xmlns:c16="http://schemas.microsoft.com/office/drawing/2014/chart" uri="{C3380CC4-5D6E-409C-BE32-E72D297353CC}">
                  <c16:uniqueId val="{0000000C-81A5-4597-9BAB-BAEABDD5FCB4}"/>
                </c:ext>
              </c:extLst>
            </c:dLbl>
            <c:dLbl>
              <c:idx val="8"/>
              <c:tx>
                <c:rich>
                  <a:bodyPr/>
                  <a:lstStyle/>
                  <a:p>
                    <a:r>
                      <a:rPr lang="en-US"/>
                      <a:t>12.1</a:t>
                    </a:r>
                  </a:p>
                </c:rich>
              </c:tx>
              <c:showLegendKey val="0"/>
              <c:showVal val="1"/>
              <c:showCatName val="0"/>
              <c:showSerName val="0"/>
              <c:showPercent val="0"/>
              <c:showBubbleSize val="0"/>
              <c:separator>, </c:separator>
              <c:extLst>
                <c:ext xmlns:c15="http://schemas.microsoft.com/office/drawing/2012/chart" uri="{CE6537A1-D6FC-4f65-9D91-7224C49458BB}">
                  <c15:showDataLabelsRange val="0"/>
                </c:ext>
                <c:ext xmlns:c16="http://schemas.microsoft.com/office/drawing/2014/chart" uri="{C3380CC4-5D6E-409C-BE32-E72D297353CC}">
                  <c16:uniqueId val="{00000005-81A5-4597-9BAB-BAEABDD5FCB4}"/>
                </c:ext>
              </c:extLst>
            </c:dLbl>
            <c:spPr>
              <a:noFill/>
              <a:ln>
                <a:noFill/>
              </a:ln>
              <a:effectLst/>
            </c:spPr>
            <c:txPr>
              <a:bodyPr/>
              <a:lstStyle/>
              <a:p>
                <a:pPr>
                  <a:defRPr sz="850" baseline="0">
                    <a:latin typeface="+mn-lt"/>
                    <a:cs typeface="Arial" pitchFamily="34" charset="0"/>
                  </a:defRPr>
                </a:pPr>
                <a:endParaRPr lang="is-IS"/>
              </a:p>
            </c:txPr>
            <c:showLegendKey val="0"/>
            <c:showVal val="1"/>
            <c:showCatName val="0"/>
            <c:showSerName val="0"/>
            <c:showPercent val="0"/>
            <c:showBubbleSize val="0"/>
            <c:separator>, </c:separator>
            <c:showLeaderLines val="0"/>
            <c:extLst>
              <c:ext xmlns:c15="http://schemas.microsoft.com/office/drawing/2012/chart" uri="{CE6537A1-D6FC-4f65-9D91-7224C49458BB}">
                <c15:showLeaderLines val="0"/>
              </c:ext>
            </c:extLst>
          </c:dLbls>
          <c:cat>
            <c:strRef>
              <c:f>'KFI old'!$E$237:$N$237</c:f>
              <c:strCache>
                <c:ptCount val="10"/>
                <c:pt idx="0">
                  <c:v>Q2 11</c:v>
                </c:pt>
                <c:pt idx="1">
                  <c:v>Q3 11</c:v>
                </c:pt>
                <c:pt idx="2">
                  <c:v>Q4 11</c:v>
                </c:pt>
                <c:pt idx="3">
                  <c:v>Q1 12</c:v>
                </c:pt>
                <c:pt idx="4">
                  <c:v>Q2 12</c:v>
                </c:pt>
                <c:pt idx="5">
                  <c:v>Q3 12</c:v>
                </c:pt>
                <c:pt idx="6">
                  <c:v>Q4 12</c:v>
                </c:pt>
                <c:pt idx="7">
                  <c:v>Q1 13</c:v>
                </c:pt>
                <c:pt idx="8">
                  <c:v>Q2 13</c:v>
                </c:pt>
                <c:pt idx="9">
                  <c:v>Q3 13</c:v>
                </c:pt>
              </c:strCache>
            </c:strRef>
          </c:cat>
          <c:val>
            <c:numRef>
              <c:f>'KFI old'!$E$238:$N$238</c:f>
              <c:numCache>
                <c:formatCode>General</c:formatCode>
                <c:ptCount val="10"/>
                <c:pt idx="0">
                  <c:v>15</c:v>
                </c:pt>
                <c:pt idx="1">
                  <c:v>9.5</c:v>
                </c:pt>
                <c:pt idx="2">
                  <c:v>-0.7</c:v>
                </c:pt>
                <c:pt idx="3">
                  <c:v>10.9</c:v>
                </c:pt>
                <c:pt idx="4">
                  <c:v>14.1</c:v>
                </c:pt>
                <c:pt idx="5">
                  <c:v>9.4</c:v>
                </c:pt>
                <c:pt idx="6">
                  <c:v>10.5</c:v>
                </c:pt>
                <c:pt idx="7">
                  <c:v>8.7000000000000011</c:v>
                </c:pt>
                <c:pt idx="8">
                  <c:v>12.1</c:v>
                </c:pt>
              </c:numCache>
            </c:numRef>
          </c:val>
          <c:extLst>
            <c:ext xmlns:c16="http://schemas.microsoft.com/office/drawing/2014/chart" uri="{C3380CC4-5D6E-409C-BE32-E72D297353CC}">
              <c16:uniqueId val="{0000000D-81A5-4597-9BAB-BAEABDD5FCB4}"/>
            </c:ext>
          </c:extLst>
        </c:ser>
        <c:dLbls>
          <c:showLegendKey val="0"/>
          <c:showVal val="1"/>
          <c:showCatName val="0"/>
          <c:showSerName val="0"/>
          <c:showPercent val="0"/>
          <c:showBubbleSize val="0"/>
        </c:dLbls>
        <c:gapWidth val="75"/>
        <c:axId val="587401384"/>
        <c:axId val="587390016"/>
      </c:barChart>
      <c:dateAx>
        <c:axId val="587401384"/>
        <c:scaling>
          <c:orientation val="minMax"/>
        </c:scaling>
        <c:delete val="0"/>
        <c:axPos val="b"/>
        <c:numFmt formatCode="General" sourceLinked="1"/>
        <c:majorTickMark val="none"/>
        <c:minorTickMark val="none"/>
        <c:tickLblPos val="low"/>
        <c:spPr>
          <a:ln w="31750">
            <a:solidFill>
              <a:schemeClr val="tx1"/>
            </a:solidFill>
          </a:ln>
        </c:spPr>
        <c:txPr>
          <a:bodyPr rot="0"/>
          <a:lstStyle/>
          <a:p>
            <a:pPr>
              <a:defRPr sz="800" baseline="0"/>
            </a:pPr>
            <a:endParaRPr lang="is-IS"/>
          </a:p>
        </c:txPr>
        <c:crossAx val="587390016"/>
        <c:crosses val="autoZero"/>
        <c:auto val="0"/>
        <c:lblOffset val="0"/>
        <c:baseTimeUnit val="days"/>
      </c:dateAx>
      <c:valAx>
        <c:axId val="587390016"/>
        <c:scaling>
          <c:orientation val="minMax"/>
        </c:scaling>
        <c:delete val="0"/>
        <c:axPos val="l"/>
        <c:numFmt formatCode="General" sourceLinked="1"/>
        <c:majorTickMark val="none"/>
        <c:minorTickMark val="none"/>
        <c:tickLblPos val="none"/>
        <c:spPr>
          <a:ln>
            <a:noFill/>
          </a:ln>
        </c:spPr>
        <c:crossAx val="587401384"/>
        <c:crosses val="autoZero"/>
        <c:crossBetween val="between"/>
      </c:valAx>
      <c:spPr>
        <a:noFill/>
        <a:ln>
          <a:noFill/>
        </a:ln>
      </c:spPr>
    </c:plotArea>
    <c:plotVisOnly val="1"/>
    <c:dispBlanksAs val="gap"/>
    <c:showDLblsOverMax val="0"/>
  </c:chart>
  <c:spPr>
    <a:noFill/>
    <a:ln>
      <a:noFill/>
    </a:ln>
  </c:sp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'KFI old'!$A$244</c:f>
              <c:strCache>
                <c:ptCount val="1"/>
                <c:pt idx="0">
                  <c:v>Hagnaður</c:v>
                </c:pt>
              </c:strCache>
            </c:strRef>
          </c:tx>
          <c:spPr>
            <a:solidFill>
              <a:srgbClr val="3562A8">
                <a:alpha val="40000"/>
              </a:srgbClr>
            </a:solidFill>
          </c:spPr>
          <c:invertIfNegative val="0"/>
          <c:dPt>
            <c:idx val="0"/>
            <c:invertIfNegative val="0"/>
            <c:bubble3D val="0"/>
            <c:spPr>
              <a:solidFill>
                <a:srgbClr val="5D88C2"/>
              </a:solidFill>
            </c:spPr>
            <c:extLst>
              <c:ext xmlns:c16="http://schemas.microsoft.com/office/drawing/2014/chart" uri="{C3380CC4-5D6E-409C-BE32-E72D297353CC}">
                <c16:uniqueId val="{00000001-394C-42D6-BE35-4C3C9B0B6A60}"/>
              </c:ext>
            </c:extLst>
          </c:dPt>
          <c:dPt>
            <c:idx val="4"/>
            <c:invertIfNegative val="0"/>
            <c:bubble3D val="0"/>
            <c:spPr>
              <a:solidFill>
                <a:srgbClr val="3562A8"/>
              </a:solidFill>
            </c:spPr>
            <c:extLst>
              <c:ext xmlns:c16="http://schemas.microsoft.com/office/drawing/2014/chart" uri="{C3380CC4-5D6E-409C-BE32-E72D297353CC}">
                <c16:uniqueId val="{00000003-394C-42D6-BE35-4C3C9B0B6A60}"/>
              </c:ext>
            </c:extLst>
          </c:dPt>
          <c:dPt>
            <c:idx val="8"/>
            <c:invertIfNegative val="0"/>
            <c:bubble3D val="0"/>
            <c:spPr>
              <a:solidFill>
                <a:srgbClr val="FA7800"/>
              </a:solidFill>
            </c:spPr>
            <c:extLst>
              <c:ext xmlns:c16="http://schemas.microsoft.com/office/drawing/2014/chart" uri="{C3380CC4-5D6E-409C-BE32-E72D297353CC}">
                <c16:uniqueId val="{00000005-394C-42D6-BE35-4C3C9B0B6A60}"/>
              </c:ext>
            </c:extLst>
          </c:dPt>
          <c:dPt>
            <c:idx val="9"/>
            <c:invertIfNegative val="0"/>
            <c:bubble3D val="0"/>
            <c:extLst>
              <c:ext xmlns:c16="http://schemas.microsoft.com/office/drawing/2014/chart" uri="{C3380CC4-5D6E-409C-BE32-E72D297353CC}">
                <c16:uniqueId val="{00000006-394C-42D6-BE35-4C3C9B0B6A60}"/>
              </c:ext>
            </c:extLst>
          </c:dPt>
          <c:dLbls>
            <c:dLbl>
              <c:idx val="0"/>
              <c:tx>
                <c:rich>
                  <a:bodyPr/>
                  <a:lstStyle/>
                  <a:p>
                    <a:r>
                      <a:rPr lang="en-US"/>
                      <a:t>7.2</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1-394C-42D6-BE35-4C3C9B0B6A60}"/>
                </c:ext>
              </c:extLst>
            </c:dLbl>
            <c:dLbl>
              <c:idx val="1"/>
              <c:tx>
                <c:rich>
                  <a:bodyPr/>
                  <a:lstStyle/>
                  <a:p>
                    <a:r>
                      <a:rPr lang="en-US"/>
                      <a:t>3.4</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7-394C-42D6-BE35-4C3C9B0B6A60}"/>
                </c:ext>
              </c:extLst>
            </c:dLbl>
            <c:dLbl>
              <c:idx val="2"/>
              <c:tx>
                <c:rich>
                  <a:bodyPr/>
                  <a:lstStyle/>
                  <a:p>
                    <a:r>
                      <a:rPr lang="en-US"/>
                      <a:t>-2.6</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8-394C-42D6-BE35-4C3C9B0B6A60}"/>
                </c:ext>
              </c:extLst>
            </c:dLbl>
            <c:dLbl>
              <c:idx val="3"/>
              <c:tx>
                <c:rich>
                  <a:bodyPr/>
                  <a:lstStyle/>
                  <a:p>
                    <a:r>
                      <a:rPr lang="en-US"/>
                      <a:t>4.5</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9-394C-42D6-BE35-4C3C9B0B6A60}"/>
                </c:ext>
              </c:extLst>
            </c:dLbl>
            <c:dLbl>
              <c:idx val="4"/>
              <c:tx>
                <c:rich>
                  <a:bodyPr/>
                  <a:lstStyle/>
                  <a:p>
                    <a:r>
                      <a:rPr lang="en-US"/>
                      <a:t>6.8</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3-394C-42D6-BE35-4C3C9B0B6A60}"/>
                </c:ext>
              </c:extLst>
            </c:dLbl>
            <c:dLbl>
              <c:idx val="5"/>
              <c:tx>
                <c:rich>
                  <a:bodyPr/>
                  <a:lstStyle/>
                  <a:p>
                    <a:r>
                      <a:rPr lang="en-US"/>
                      <a:t>3.3</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A-394C-42D6-BE35-4C3C9B0B6A60}"/>
                </c:ext>
              </c:extLst>
            </c:dLbl>
            <c:dLbl>
              <c:idx val="6"/>
              <c:tx>
                <c:rich>
                  <a:bodyPr/>
                  <a:lstStyle/>
                  <a:p>
                    <a:r>
                      <a:rPr lang="en-US"/>
                      <a:t>2.5</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B-394C-42D6-BE35-4C3C9B0B6A60}"/>
                </c:ext>
              </c:extLst>
            </c:dLbl>
            <c:dLbl>
              <c:idx val="7"/>
              <c:tx>
                <c:rich>
                  <a:bodyPr/>
                  <a:lstStyle/>
                  <a:p>
                    <a:r>
                      <a:rPr lang="en-US"/>
                      <a:t>1.4</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C-394C-42D6-BE35-4C3C9B0B6A60}"/>
                </c:ext>
              </c:extLst>
            </c:dLbl>
            <c:dLbl>
              <c:idx val="8"/>
              <c:tx>
                <c:rich>
                  <a:bodyPr/>
                  <a:lstStyle/>
                  <a:p>
                    <a:r>
                      <a:rPr lang="en-US"/>
                      <a:t>4.5</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5-394C-42D6-BE35-4C3C9B0B6A60}"/>
                </c:ext>
              </c:extLst>
            </c:dLbl>
            <c:numFmt formatCode="#,##0.0" sourceLinked="0"/>
            <c:spPr>
              <a:noFill/>
              <a:ln>
                <a:noFill/>
              </a:ln>
              <a:effectLst/>
            </c:spPr>
            <c:txPr>
              <a:bodyPr/>
              <a:lstStyle/>
              <a:p>
                <a:pPr>
                  <a:defRPr sz="850" baseline="0">
                    <a:latin typeface="+mn-lt"/>
                    <a:cs typeface="Arial" pitchFamily="34" charset="0"/>
                  </a:defRPr>
                </a:pPr>
                <a:endParaRPr lang="is-I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'KFI old'!$E$243:$N$243</c:f>
              <c:strCache>
                <c:ptCount val="10"/>
                <c:pt idx="0">
                  <c:v>Q2 11</c:v>
                </c:pt>
                <c:pt idx="1">
                  <c:v>Q3 11</c:v>
                </c:pt>
                <c:pt idx="2">
                  <c:v>Q4 11</c:v>
                </c:pt>
                <c:pt idx="3">
                  <c:v>Q1 12</c:v>
                </c:pt>
                <c:pt idx="4">
                  <c:v>Q2 12</c:v>
                </c:pt>
                <c:pt idx="5">
                  <c:v>Q3 12</c:v>
                </c:pt>
                <c:pt idx="6">
                  <c:v>Q4 12</c:v>
                </c:pt>
                <c:pt idx="7">
                  <c:v>Q1 13</c:v>
                </c:pt>
                <c:pt idx="8">
                  <c:v>Q2 13</c:v>
                </c:pt>
                <c:pt idx="9">
                  <c:v>Q3 13</c:v>
                </c:pt>
              </c:strCache>
            </c:strRef>
          </c:cat>
          <c:val>
            <c:numRef>
              <c:f>'KFI old'!$E$244:$N$244</c:f>
              <c:numCache>
                <c:formatCode>General</c:formatCode>
                <c:ptCount val="10"/>
                <c:pt idx="0">
                  <c:v>7.2</c:v>
                </c:pt>
                <c:pt idx="1">
                  <c:v>3.4</c:v>
                </c:pt>
                <c:pt idx="2">
                  <c:v>-2.6</c:v>
                </c:pt>
                <c:pt idx="3">
                  <c:v>4.5</c:v>
                </c:pt>
                <c:pt idx="4">
                  <c:v>6.8</c:v>
                </c:pt>
                <c:pt idx="5">
                  <c:v>3.3</c:v>
                </c:pt>
                <c:pt idx="6">
                  <c:v>2.5</c:v>
                </c:pt>
                <c:pt idx="7">
                  <c:v>1.4000000000000004</c:v>
                </c:pt>
                <c:pt idx="8">
                  <c:v>4.5</c:v>
                </c:pt>
              </c:numCache>
            </c:numRef>
          </c:val>
          <c:extLst>
            <c:ext xmlns:c16="http://schemas.microsoft.com/office/drawing/2014/chart" uri="{C3380CC4-5D6E-409C-BE32-E72D297353CC}">
              <c16:uniqueId val="{0000000D-394C-42D6-BE35-4C3C9B0B6A60}"/>
            </c:ext>
          </c:extLst>
        </c:ser>
        <c:dLbls>
          <c:showLegendKey val="0"/>
          <c:showVal val="1"/>
          <c:showCatName val="0"/>
          <c:showSerName val="0"/>
          <c:showPercent val="0"/>
          <c:showBubbleSize val="0"/>
        </c:dLbls>
        <c:gapWidth val="75"/>
        <c:axId val="587390800"/>
        <c:axId val="587392368"/>
      </c:barChart>
      <c:dateAx>
        <c:axId val="587390800"/>
        <c:scaling>
          <c:orientation val="minMax"/>
        </c:scaling>
        <c:delete val="0"/>
        <c:axPos val="b"/>
        <c:numFmt formatCode="General" sourceLinked="1"/>
        <c:majorTickMark val="none"/>
        <c:minorTickMark val="none"/>
        <c:tickLblPos val="low"/>
        <c:spPr>
          <a:ln w="31750">
            <a:solidFill>
              <a:schemeClr val="tx1"/>
            </a:solidFill>
          </a:ln>
        </c:spPr>
        <c:txPr>
          <a:bodyPr rot="0"/>
          <a:lstStyle/>
          <a:p>
            <a:pPr>
              <a:defRPr sz="800" baseline="0"/>
            </a:pPr>
            <a:endParaRPr lang="is-IS"/>
          </a:p>
        </c:txPr>
        <c:crossAx val="587392368"/>
        <c:crosses val="autoZero"/>
        <c:auto val="0"/>
        <c:lblOffset val="0"/>
        <c:baseTimeUnit val="days"/>
      </c:dateAx>
      <c:valAx>
        <c:axId val="587392368"/>
        <c:scaling>
          <c:orientation val="minMax"/>
        </c:scaling>
        <c:delete val="0"/>
        <c:axPos val="l"/>
        <c:numFmt formatCode="General" sourceLinked="1"/>
        <c:majorTickMark val="none"/>
        <c:minorTickMark val="none"/>
        <c:tickLblPos val="none"/>
        <c:spPr>
          <a:ln>
            <a:noFill/>
          </a:ln>
        </c:spPr>
        <c:crossAx val="587390800"/>
        <c:crosses val="autoZero"/>
        <c:crossBetween val="between"/>
      </c:valAx>
      <c:spPr>
        <a:noFill/>
        <a:ln>
          <a:noFill/>
        </a:ln>
      </c:spPr>
    </c:plotArea>
    <c:plotVisOnly val="1"/>
    <c:dispBlanksAs val="gap"/>
    <c:showDLblsOverMax val="0"/>
  </c:chart>
  <c:spPr>
    <a:noFill/>
    <a:ln>
      <a:noFill/>
    </a:ln>
  </c:sp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2318512364420846E-2"/>
          <c:y val="3.4477512344855202E-2"/>
          <c:w val="0.81536297527115831"/>
          <c:h val="0.61113905795987811"/>
        </c:manualLayout>
      </c:layout>
      <c:barChart>
        <c:barDir val="col"/>
        <c:grouping val="clustered"/>
        <c:varyColors val="0"/>
        <c:ser>
          <c:idx val="0"/>
          <c:order val="0"/>
          <c:tx>
            <c:strRef>
              <c:f>'FTE´S old'!$AH$72</c:f>
              <c:strCache>
                <c:ptCount val="1"/>
                <c:pt idx="0">
                  <c:v>Salaries &amp; related cost</c:v>
                </c:pt>
              </c:strCache>
            </c:strRef>
          </c:tx>
          <c:spPr>
            <a:solidFill>
              <a:srgbClr val="356AAE"/>
            </a:solidFill>
            <a:ln>
              <a:solidFill>
                <a:srgbClr val="A6A6A6"/>
              </a:solidFill>
            </a:ln>
          </c:spPr>
          <c:invertIfNegative val="0"/>
          <c:dLbls>
            <c:spPr>
              <a:noFill/>
              <a:ln>
                <a:noFill/>
              </a:ln>
              <a:effectLst/>
            </c:spPr>
            <c:txPr>
              <a:bodyPr/>
              <a:lstStyle/>
              <a:p>
                <a:pPr>
                  <a:defRPr sz="800">
                    <a:solidFill>
                      <a:schemeClr val="bg1"/>
                    </a:solidFill>
                    <a:latin typeface="Arial" pitchFamily="34" charset="0"/>
                    <a:cs typeface="Arial" pitchFamily="34" charset="0"/>
                  </a:defRPr>
                </a:pPr>
                <a:endParaRPr lang="is-I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'FTE´S old'!$AL$70:$AR$71</c:f>
              <c:multiLvlStrCache>
                <c:ptCount val="7"/>
                <c:lvl>
                  <c:pt idx="0">
                    <c:v>Q4</c:v>
                  </c:pt>
                  <c:pt idx="1">
                    <c:v>Q1</c:v>
                  </c:pt>
                  <c:pt idx="2">
                    <c:v>Q2</c:v>
                  </c:pt>
                  <c:pt idx="3">
                    <c:v>Q3</c:v>
                  </c:pt>
                  <c:pt idx="4">
                    <c:v>Q4</c:v>
                  </c:pt>
                  <c:pt idx="5">
                    <c:v>Q1</c:v>
                  </c:pt>
                  <c:pt idx="6">
                    <c:v>Q2</c:v>
                  </c:pt>
                </c:lvl>
                <c:lvl>
                  <c:pt idx="0">
                    <c:v>2010</c:v>
                  </c:pt>
                  <c:pt idx="1">
                    <c:v>2011</c:v>
                  </c:pt>
                  <c:pt idx="5">
                    <c:v>2012</c:v>
                  </c:pt>
                </c:lvl>
              </c:multiLvlStrCache>
            </c:multiLvlStrRef>
          </c:cat>
          <c:val>
            <c:numRef>
              <c:f>'FTE´S old'!$AL$72:$AR$72</c:f>
              <c:numCache>
                <c:formatCode>#,##0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1392-4EFD-92CD-E8AE45B820AD}"/>
            </c:ext>
          </c:extLst>
        </c:ser>
        <c:dLbls>
          <c:showLegendKey val="0"/>
          <c:showVal val="0"/>
          <c:showCatName val="0"/>
          <c:showSerName val="0"/>
          <c:showPercent val="0"/>
          <c:showBubbleSize val="0"/>
        </c:dLbls>
        <c:gapWidth val="100"/>
        <c:axId val="587399816"/>
        <c:axId val="587393152"/>
      </c:barChart>
      <c:lineChart>
        <c:grouping val="standard"/>
        <c:varyColors val="0"/>
        <c:ser>
          <c:idx val="1"/>
          <c:order val="1"/>
          <c:tx>
            <c:strRef>
              <c:f>'FTE´S old'!$AH$73</c:f>
              <c:strCache>
                <c:ptCount val="1"/>
                <c:pt idx="0">
                  <c:v>Avg employee</c:v>
                </c:pt>
              </c:strCache>
            </c:strRef>
          </c:tx>
          <c:spPr>
            <a:ln>
              <a:solidFill>
                <a:schemeClr val="bg1">
                  <a:lumMod val="65000"/>
                </a:schemeClr>
              </a:solidFill>
            </a:ln>
          </c:spPr>
          <c:marker>
            <c:symbol val="none"/>
          </c:marker>
          <c:dLbls>
            <c:spPr>
              <a:noFill/>
              <a:ln>
                <a:noFill/>
              </a:ln>
              <a:effectLst/>
            </c:spPr>
            <c:txPr>
              <a:bodyPr/>
              <a:lstStyle/>
              <a:p>
                <a:pPr>
                  <a:defRPr sz="800">
                    <a:solidFill>
                      <a:sysClr val="windowText" lastClr="000000"/>
                    </a:solidFill>
                    <a:latin typeface="Arial" pitchFamily="34" charset="0"/>
                    <a:cs typeface="Arial" pitchFamily="34" charset="0"/>
                  </a:defRPr>
                </a:pPr>
                <a:endParaRPr lang="is-I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'FTE´S old'!$L$24:$Q$24</c:f>
              <c:strCache>
                <c:ptCount val="6"/>
                <c:pt idx="0">
                  <c:v>Q1 10</c:v>
                </c:pt>
                <c:pt idx="1">
                  <c:v>Q2 10</c:v>
                </c:pt>
                <c:pt idx="2">
                  <c:v>Q3 10</c:v>
                </c:pt>
                <c:pt idx="3">
                  <c:v>Q4-10</c:v>
                </c:pt>
                <c:pt idx="4">
                  <c:v>Q1-11</c:v>
                </c:pt>
                <c:pt idx="5">
                  <c:v>Q2-11</c:v>
                </c:pt>
              </c:strCache>
            </c:strRef>
          </c:cat>
          <c:val>
            <c:numRef>
              <c:f>'FTE´S old'!$AL$73:$AR$73</c:f>
              <c:numCache>
                <c:formatCode>#,##0</c:formatCode>
                <c:ptCount val="7"/>
                <c:pt idx="0">
                  <c:v>0</c:v>
                </c:pt>
                <c:pt idx="1">
                  <c:v>0</c:v>
                </c:pt>
                <c:pt idx="2">
                  <c:v>0</c:v>
                </c:pt>
                <c:pt idx="3">
                  <c:v>0</c:v>
                </c:pt>
                <c:pt idx="4">
                  <c:v>0</c:v>
                </c:pt>
                <c:pt idx="5">
                  <c:v>0</c:v>
                </c:pt>
                <c:pt idx="6">
                  <c:v>0</c:v>
                </c:pt>
              </c:numCache>
            </c:numRef>
          </c:val>
          <c:smooth val="0"/>
          <c:extLst>
            <c:ext xmlns:c16="http://schemas.microsoft.com/office/drawing/2014/chart" uri="{C3380CC4-5D6E-409C-BE32-E72D297353CC}">
              <c16:uniqueId val="{00000001-1392-4EFD-92CD-E8AE45B820AD}"/>
            </c:ext>
          </c:extLst>
        </c:ser>
        <c:dLbls>
          <c:showLegendKey val="0"/>
          <c:showVal val="0"/>
          <c:showCatName val="0"/>
          <c:showSerName val="0"/>
          <c:showPercent val="0"/>
          <c:showBubbleSize val="0"/>
        </c:dLbls>
        <c:marker val="1"/>
        <c:smooth val="0"/>
        <c:axId val="587393544"/>
        <c:axId val="587400208"/>
      </c:lineChart>
      <c:catAx>
        <c:axId val="587399816"/>
        <c:scaling>
          <c:orientation val="minMax"/>
        </c:scaling>
        <c:delete val="0"/>
        <c:axPos val="b"/>
        <c:numFmt formatCode="General" sourceLinked="1"/>
        <c:majorTickMark val="out"/>
        <c:minorTickMark val="none"/>
        <c:tickLblPos val="nextTo"/>
        <c:spPr>
          <a:ln>
            <a:solidFill>
              <a:sysClr val="windowText" lastClr="000000"/>
            </a:solidFill>
          </a:ln>
        </c:spPr>
        <c:txPr>
          <a:bodyPr/>
          <a:lstStyle/>
          <a:p>
            <a:pPr>
              <a:defRPr sz="1000">
                <a:latin typeface="Arial" pitchFamily="34" charset="0"/>
                <a:cs typeface="Arial" pitchFamily="34" charset="0"/>
              </a:defRPr>
            </a:pPr>
            <a:endParaRPr lang="is-IS"/>
          </a:p>
        </c:txPr>
        <c:crossAx val="587393152"/>
        <c:crosses val="autoZero"/>
        <c:auto val="1"/>
        <c:lblAlgn val="ctr"/>
        <c:lblOffset val="100"/>
        <c:noMultiLvlLbl val="0"/>
      </c:catAx>
      <c:valAx>
        <c:axId val="587393152"/>
        <c:scaling>
          <c:orientation val="minMax"/>
          <c:max val="3500"/>
        </c:scaling>
        <c:delete val="0"/>
        <c:axPos val="l"/>
        <c:numFmt formatCode="#,##0" sourceLinked="0"/>
        <c:majorTickMark val="out"/>
        <c:minorTickMark val="none"/>
        <c:tickLblPos val="nextTo"/>
        <c:spPr>
          <a:noFill/>
          <a:ln>
            <a:noFill/>
          </a:ln>
        </c:spPr>
        <c:txPr>
          <a:bodyPr/>
          <a:lstStyle/>
          <a:p>
            <a:pPr>
              <a:defRPr sz="1000">
                <a:solidFill>
                  <a:schemeClr val="bg1"/>
                </a:solidFill>
              </a:defRPr>
            </a:pPr>
            <a:endParaRPr lang="is-IS"/>
          </a:p>
        </c:txPr>
        <c:crossAx val="587399816"/>
        <c:crosses val="autoZero"/>
        <c:crossBetween val="between"/>
        <c:majorUnit val="500"/>
      </c:valAx>
      <c:valAx>
        <c:axId val="587400208"/>
        <c:scaling>
          <c:orientation val="minMax"/>
          <c:min val="0"/>
        </c:scaling>
        <c:delete val="0"/>
        <c:axPos val="r"/>
        <c:numFmt formatCode="#,##0" sourceLinked="1"/>
        <c:majorTickMark val="out"/>
        <c:minorTickMark val="none"/>
        <c:tickLblPos val="nextTo"/>
        <c:spPr>
          <a:noFill/>
          <a:ln>
            <a:noFill/>
          </a:ln>
        </c:spPr>
        <c:txPr>
          <a:bodyPr/>
          <a:lstStyle/>
          <a:p>
            <a:pPr>
              <a:defRPr>
                <a:solidFill>
                  <a:schemeClr val="bg1"/>
                </a:solidFill>
              </a:defRPr>
            </a:pPr>
            <a:endParaRPr lang="is-IS"/>
          </a:p>
        </c:txPr>
        <c:crossAx val="587393544"/>
        <c:crosses val="max"/>
        <c:crossBetween val="between"/>
      </c:valAx>
      <c:catAx>
        <c:axId val="587393544"/>
        <c:scaling>
          <c:orientation val="minMax"/>
        </c:scaling>
        <c:delete val="1"/>
        <c:axPos val="b"/>
        <c:numFmt formatCode="General" sourceLinked="1"/>
        <c:majorTickMark val="out"/>
        <c:minorTickMark val="none"/>
        <c:tickLblPos val="none"/>
        <c:crossAx val="587400208"/>
        <c:crosses val="autoZero"/>
        <c:auto val="1"/>
        <c:lblAlgn val="ctr"/>
        <c:lblOffset val="100"/>
        <c:noMultiLvlLbl val="0"/>
      </c:catAx>
      <c:spPr>
        <a:noFill/>
        <a:ln w="25400">
          <a:noFill/>
        </a:ln>
      </c:spPr>
    </c:plotArea>
    <c:legend>
      <c:legendPos val="b"/>
      <c:layout>
        <c:manualLayout>
          <c:xMode val="edge"/>
          <c:yMode val="edge"/>
          <c:x val="2.7612318631320271E-2"/>
          <c:y val="0.88088749499532859"/>
          <c:w val="0.93173568462866363"/>
          <c:h val="0.102163352462299"/>
        </c:manualLayout>
      </c:layout>
      <c:overlay val="0"/>
      <c:txPr>
        <a:bodyPr/>
        <a:lstStyle/>
        <a:p>
          <a:pPr>
            <a:defRPr>
              <a:latin typeface="Arial" pitchFamily="34" charset="0"/>
              <a:cs typeface="Arial" pitchFamily="34" charset="0"/>
            </a:defRPr>
          </a:pPr>
          <a:endParaRPr lang="is-IS"/>
        </a:p>
      </c:txPr>
    </c:legend>
    <c:plotVisOnly val="1"/>
    <c:dispBlanksAs val="gap"/>
    <c:showDLblsOverMax val="0"/>
  </c:chart>
  <c:spPr>
    <a:noFill/>
    <a:ln>
      <a:noFill/>
    </a:ln>
  </c:spPr>
  <c:printSettings>
    <c:headerFooter/>
    <c:pageMargins b="0.75000000000001465" l="0.70000000000000062" r="0.70000000000000062" t="0.75000000000001465" header="0.30000000000000032" footer="0.30000000000000032"/>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2.4804017688744181E-2"/>
          <c:y val="0.21157099005618041"/>
          <c:w val="0.95561007840936085"/>
          <c:h val="0.53512438387748262"/>
        </c:manualLayout>
      </c:layout>
      <c:barChart>
        <c:barDir val="col"/>
        <c:grouping val="stacked"/>
        <c:varyColors val="0"/>
        <c:ser>
          <c:idx val="0"/>
          <c:order val="0"/>
          <c:tx>
            <c:strRef>
              <c:f>'FTE´S old'!$H$25</c:f>
              <c:strCache>
                <c:ptCount val="1"/>
                <c:pt idx="0">
                  <c:v>Parent company</c:v>
                </c:pt>
              </c:strCache>
            </c:strRef>
          </c:tx>
          <c:spPr>
            <a:solidFill>
              <a:srgbClr val="3562A8"/>
            </a:solidFill>
          </c:spPr>
          <c:invertIfNegative val="0"/>
          <c:dPt>
            <c:idx val="0"/>
            <c:invertIfNegative val="0"/>
            <c:bubble3D val="0"/>
            <c:extLst>
              <c:ext xmlns:c16="http://schemas.microsoft.com/office/drawing/2014/chart" uri="{C3380CC4-5D6E-409C-BE32-E72D297353CC}">
                <c16:uniqueId val="{00000000-4096-42EE-A5AB-6E982FEF502F}"/>
              </c:ext>
            </c:extLst>
          </c:dPt>
          <c:dPt>
            <c:idx val="1"/>
            <c:invertIfNegative val="0"/>
            <c:bubble3D val="0"/>
            <c:spPr>
              <a:solidFill>
                <a:srgbClr val="87A4D4"/>
              </a:solidFill>
            </c:spPr>
            <c:extLst>
              <c:ext xmlns:c16="http://schemas.microsoft.com/office/drawing/2014/chart" uri="{C3380CC4-5D6E-409C-BE32-E72D297353CC}">
                <c16:uniqueId val="{00000002-4096-42EE-A5AB-6E982FEF502F}"/>
              </c:ext>
            </c:extLst>
          </c:dPt>
          <c:dPt>
            <c:idx val="2"/>
            <c:invertIfNegative val="0"/>
            <c:bubble3D val="0"/>
            <c:spPr>
              <a:solidFill>
                <a:srgbClr val="87A4D4"/>
              </a:solidFill>
            </c:spPr>
            <c:extLst>
              <c:ext xmlns:c16="http://schemas.microsoft.com/office/drawing/2014/chart" uri="{C3380CC4-5D6E-409C-BE32-E72D297353CC}">
                <c16:uniqueId val="{00000004-4096-42EE-A5AB-6E982FEF502F}"/>
              </c:ext>
            </c:extLst>
          </c:dPt>
          <c:dPt>
            <c:idx val="3"/>
            <c:invertIfNegative val="0"/>
            <c:bubble3D val="0"/>
            <c:spPr>
              <a:solidFill>
                <a:srgbClr val="87A4D4"/>
              </a:solidFill>
            </c:spPr>
            <c:extLst>
              <c:ext xmlns:c16="http://schemas.microsoft.com/office/drawing/2014/chart" uri="{C3380CC4-5D6E-409C-BE32-E72D297353CC}">
                <c16:uniqueId val="{00000006-4096-42EE-A5AB-6E982FEF502F}"/>
              </c:ext>
            </c:extLst>
          </c:dPt>
          <c:dPt>
            <c:idx val="4"/>
            <c:invertIfNegative val="0"/>
            <c:bubble3D val="0"/>
            <c:extLst>
              <c:ext xmlns:c16="http://schemas.microsoft.com/office/drawing/2014/chart" uri="{C3380CC4-5D6E-409C-BE32-E72D297353CC}">
                <c16:uniqueId val="{00000007-4096-42EE-A5AB-6E982FEF502F}"/>
              </c:ext>
            </c:extLst>
          </c:dPt>
          <c:dPt>
            <c:idx val="5"/>
            <c:invertIfNegative val="0"/>
            <c:bubble3D val="0"/>
            <c:spPr>
              <a:solidFill>
                <a:srgbClr val="87A4D4"/>
              </a:solidFill>
            </c:spPr>
            <c:extLst>
              <c:ext xmlns:c16="http://schemas.microsoft.com/office/drawing/2014/chart" uri="{C3380CC4-5D6E-409C-BE32-E72D297353CC}">
                <c16:uniqueId val="{00000009-4096-42EE-A5AB-6E982FEF502F}"/>
              </c:ext>
            </c:extLst>
          </c:dPt>
          <c:dPt>
            <c:idx val="6"/>
            <c:invertIfNegative val="0"/>
            <c:bubble3D val="0"/>
            <c:spPr>
              <a:solidFill>
                <a:srgbClr val="87A4D4"/>
              </a:solidFill>
            </c:spPr>
            <c:extLst>
              <c:ext xmlns:c16="http://schemas.microsoft.com/office/drawing/2014/chart" uri="{C3380CC4-5D6E-409C-BE32-E72D297353CC}">
                <c16:uniqueId val="{0000000B-4096-42EE-A5AB-6E982FEF502F}"/>
              </c:ext>
            </c:extLst>
          </c:dPt>
          <c:dPt>
            <c:idx val="7"/>
            <c:invertIfNegative val="0"/>
            <c:bubble3D val="0"/>
            <c:spPr>
              <a:solidFill>
                <a:srgbClr val="87A4D4"/>
              </a:solidFill>
            </c:spPr>
            <c:extLst>
              <c:ext xmlns:c16="http://schemas.microsoft.com/office/drawing/2014/chart" uri="{C3380CC4-5D6E-409C-BE32-E72D297353CC}">
                <c16:uniqueId val="{0000000D-4096-42EE-A5AB-6E982FEF502F}"/>
              </c:ext>
            </c:extLst>
          </c:dPt>
          <c:dPt>
            <c:idx val="8"/>
            <c:invertIfNegative val="0"/>
            <c:bubble3D val="0"/>
            <c:extLst>
              <c:ext xmlns:c16="http://schemas.microsoft.com/office/drawing/2014/chart" uri="{C3380CC4-5D6E-409C-BE32-E72D297353CC}">
                <c16:uniqueId val="{0000000E-4096-42EE-A5AB-6E982FEF502F}"/>
              </c:ext>
            </c:extLst>
          </c:dPt>
          <c:dLbls>
            <c:dLbl>
              <c:idx val="1"/>
              <c:delete val="1"/>
              <c:extLst>
                <c:ext xmlns:c15="http://schemas.microsoft.com/office/drawing/2012/chart" uri="{CE6537A1-D6FC-4f65-9D91-7224C49458BB}"/>
                <c:ext xmlns:c16="http://schemas.microsoft.com/office/drawing/2014/chart" uri="{C3380CC4-5D6E-409C-BE32-E72D297353CC}">
                  <c16:uniqueId val="{00000002-4096-42EE-A5AB-6E982FEF502F}"/>
                </c:ext>
              </c:extLst>
            </c:dLbl>
            <c:dLbl>
              <c:idx val="2"/>
              <c:delete val="1"/>
              <c:extLst>
                <c:ext xmlns:c15="http://schemas.microsoft.com/office/drawing/2012/chart" uri="{CE6537A1-D6FC-4f65-9D91-7224C49458BB}"/>
                <c:ext xmlns:c16="http://schemas.microsoft.com/office/drawing/2014/chart" uri="{C3380CC4-5D6E-409C-BE32-E72D297353CC}">
                  <c16:uniqueId val="{00000004-4096-42EE-A5AB-6E982FEF502F}"/>
                </c:ext>
              </c:extLst>
            </c:dLbl>
            <c:dLbl>
              <c:idx val="3"/>
              <c:delete val="1"/>
              <c:extLst>
                <c:ext xmlns:c15="http://schemas.microsoft.com/office/drawing/2012/chart" uri="{CE6537A1-D6FC-4f65-9D91-7224C49458BB}"/>
                <c:ext xmlns:c16="http://schemas.microsoft.com/office/drawing/2014/chart" uri="{C3380CC4-5D6E-409C-BE32-E72D297353CC}">
                  <c16:uniqueId val="{00000006-4096-42EE-A5AB-6E982FEF502F}"/>
                </c:ext>
              </c:extLst>
            </c:dLbl>
            <c:dLbl>
              <c:idx val="5"/>
              <c:delete val="1"/>
              <c:extLst>
                <c:ext xmlns:c15="http://schemas.microsoft.com/office/drawing/2012/chart" uri="{CE6537A1-D6FC-4f65-9D91-7224C49458BB}"/>
                <c:ext xmlns:c16="http://schemas.microsoft.com/office/drawing/2014/chart" uri="{C3380CC4-5D6E-409C-BE32-E72D297353CC}">
                  <c16:uniqueId val="{00000009-4096-42EE-A5AB-6E982FEF502F}"/>
                </c:ext>
              </c:extLst>
            </c:dLbl>
            <c:dLbl>
              <c:idx val="6"/>
              <c:delete val="1"/>
              <c:extLst>
                <c:ext xmlns:c15="http://schemas.microsoft.com/office/drawing/2012/chart" uri="{CE6537A1-D6FC-4f65-9D91-7224C49458BB}"/>
                <c:ext xmlns:c16="http://schemas.microsoft.com/office/drawing/2014/chart" uri="{C3380CC4-5D6E-409C-BE32-E72D297353CC}">
                  <c16:uniqueId val="{0000000B-4096-42EE-A5AB-6E982FEF502F}"/>
                </c:ext>
              </c:extLst>
            </c:dLbl>
            <c:dLbl>
              <c:idx val="7"/>
              <c:delete val="1"/>
              <c:extLst>
                <c:ext xmlns:c15="http://schemas.microsoft.com/office/drawing/2012/chart" uri="{CE6537A1-D6FC-4f65-9D91-7224C49458BB}"/>
                <c:ext xmlns:c16="http://schemas.microsoft.com/office/drawing/2014/chart" uri="{C3380CC4-5D6E-409C-BE32-E72D297353CC}">
                  <c16:uniqueId val="{0000000D-4096-42EE-A5AB-6E982FEF502F}"/>
                </c:ext>
              </c:extLst>
            </c:dLbl>
            <c:spPr>
              <a:noFill/>
              <a:ln>
                <a:noFill/>
              </a:ln>
              <a:effectLst/>
            </c:spPr>
            <c:txPr>
              <a:bodyPr/>
              <a:lstStyle/>
              <a:p>
                <a:pPr>
                  <a:defRPr sz="900">
                    <a:solidFill>
                      <a:schemeClr val="bg1"/>
                    </a:solidFill>
                  </a:defRPr>
                </a:pPr>
                <a:endParaRPr lang="is-I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'FTE´S old'!$R$24:$Z$24</c:f>
              <c:strCache>
                <c:ptCount val="9"/>
                <c:pt idx="0">
                  <c:v>Q3-11</c:v>
                </c:pt>
                <c:pt idx="1">
                  <c:v>Q4-11</c:v>
                </c:pt>
                <c:pt idx="2">
                  <c:v>Q1-12</c:v>
                </c:pt>
                <c:pt idx="3">
                  <c:v>Q2-12</c:v>
                </c:pt>
                <c:pt idx="4">
                  <c:v>Q3-12</c:v>
                </c:pt>
                <c:pt idx="5">
                  <c:v>Q4-12</c:v>
                </c:pt>
                <c:pt idx="6">
                  <c:v>Q1-13</c:v>
                </c:pt>
                <c:pt idx="7">
                  <c:v>Q2-13</c:v>
                </c:pt>
                <c:pt idx="8">
                  <c:v>Q3-13</c:v>
                </c:pt>
              </c:strCache>
            </c:strRef>
          </c:cat>
          <c:val>
            <c:numRef>
              <c:f>'FTE´S old'!$R$25:$Z$25</c:f>
              <c:numCache>
                <c:formatCode>#,##0</c:formatCode>
                <c:ptCount val="9"/>
                <c:pt idx="0">
                  <c:v>924.17000000000007</c:v>
                </c:pt>
                <c:pt idx="1">
                  <c:v>913.07999999999993</c:v>
                </c:pt>
                <c:pt idx="2">
                  <c:v>935</c:v>
                </c:pt>
                <c:pt idx="3">
                  <c:v>934</c:v>
                </c:pt>
                <c:pt idx="4">
                  <c:v>935.74</c:v>
                </c:pt>
                <c:pt idx="5">
                  <c:v>949.34</c:v>
                </c:pt>
                <c:pt idx="6">
                  <c:v>950</c:v>
                </c:pt>
                <c:pt idx="7">
                  <c:v>918</c:v>
                </c:pt>
                <c:pt idx="8" formatCode="0">
                  <c:v>0</c:v>
                </c:pt>
              </c:numCache>
            </c:numRef>
          </c:val>
          <c:extLst>
            <c:ext xmlns:c16="http://schemas.microsoft.com/office/drawing/2014/chart" uri="{C3380CC4-5D6E-409C-BE32-E72D297353CC}">
              <c16:uniqueId val="{0000000F-4096-42EE-A5AB-6E982FEF502F}"/>
            </c:ext>
          </c:extLst>
        </c:ser>
        <c:ser>
          <c:idx val="1"/>
          <c:order val="1"/>
          <c:tx>
            <c:strRef>
              <c:f>'FTE´S old'!$H$26</c:f>
              <c:strCache>
                <c:ptCount val="1"/>
                <c:pt idx="0">
                  <c:v>Subsidiaries</c:v>
                </c:pt>
              </c:strCache>
            </c:strRef>
          </c:tx>
          <c:spPr>
            <a:solidFill>
              <a:schemeClr val="bg1">
                <a:lumMod val="65000"/>
              </a:schemeClr>
            </a:solidFill>
          </c:spPr>
          <c:invertIfNegative val="0"/>
          <c:dPt>
            <c:idx val="0"/>
            <c:invertIfNegative val="0"/>
            <c:bubble3D val="0"/>
            <c:extLst>
              <c:ext xmlns:c16="http://schemas.microsoft.com/office/drawing/2014/chart" uri="{C3380CC4-5D6E-409C-BE32-E72D297353CC}">
                <c16:uniqueId val="{00000010-4096-42EE-A5AB-6E982FEF502F}"/>
              </c:ext>
            </c:extLst>
          </c:dPt>
          <c:dPt>
            <c:idx val="1"/>
            <c:invertIfNegative val="0"/>
            <c:bubble3D val="0"/>
            <c:spPr>
              <a:solidFill>
                <a:schemeClr val="bg1">
                  <a:lumMod val="85000"/>
                </a:schemeClr>
              </a:solidFill>
            </c:spPr>
            <c:extLst>
              <c:ext xmlns:c16="http://schemas.microsoft.com/office/drawing/2014/chart" uri="{C3380CC4-5D6E-409C-BE32-E72D297353CC}">
                <c16:uniqueId val="{00000012-4096-42EE-A5AB-6E982FEF502F}"/>
              </c:ext>
            </c:extLst>
          </c:dPt>
          <c:dPt>
            <c:idx val="2"/>
            <c:invertIfNegative val="0"/>
            <c:bubble3D val="0"/>
            <c:spPr>
              <a:solidFill>
                <a:schemeClr val="bg1">
                  <a:lumMod val="85000"/>
                </a:schemeClr>
              </a:solidFill>
            </c:spPr>
            <c:extLst>
              <c:ext xmlns:c16="http://schemas.microsoft.com/office/drawing/2014/chart" uri="{C3380CC4-5D6E-409C-BE32-E72D297353CC}">
                <c16:uniqueId val="{00000014-4096-42EE-A5AB-6E982FEF502F}"/>
              </c:ext>
            </c:extLst>
          </c:dPt>
          <c:dPt>
            <c:idx val="3"/>
            <c:invertIfNegative val="0"/>
            <c:bubble3D val="0"/>
            <c:spPr>
              <a:solidFill>
                <a:schemeClr val="bg1">
                  <a:lumMod val="85000"/>
                </a:schemeClr>
              </a:solidFill>
            </c:spPr>
            <c:extLst>
              <c:ext xmlns:c16="http://schemas.microsoft.com/office/drawing/2014/chart" uri="{C3380CC4-5D6E-409C-BE32-E72D297353CC}">
                <c16:uniqueId val="{00000016-4096-42EE-A5AB-6E982FEF502F}"/>
              </c:ext>
            </c:extLst>
          </c:dPt>
          <c:dPt>
            <c:idx val="4"/>
            <c:invertIfNegative val="0"/>
            <c:bubble3D val="0"/>
            <c:extLst>
              <c:ext xmlns:c16="http://schemas.microsoft.com/office/drawing/2014/chart" uri="{C3380CC4-5D6E-409C-BE32-E72D297353CC}">
                <c16:uniqueId val="{00000017-4096-42EE-A5AB-6E982FEF502F}"/>
              </c:ext>
            </c:extLst>
          </c:dPt>
          <c:dPt>
            <c:idx val="5"/>
            <c:invertIfNegative val="0"/>
            <c:bubble3D val="0"/>
            <c:spPr>
              <a:solidFill>
                <a:schemeClr val="bg1">
                  <a:lumMod val="85000"/>
                </a:schemeClr>
              </a:solidFill>
            </c:spPr>
            <c:extLst>
              <c:ext xmlns:c16="http://schemas.microsoft.com/office/drawing/2014/chart" uri="{C3380CC4-5D6E-409C-BE32-E72D297353CC}">
                <c16:uniqueId val="{00000019-4096-42EE-A5AB-6E982FEF502F}"/>
              </c:ext>
            </c:extLst>
          </c:dPt>
          <c:dPt>
            <c:idx val="6"/>
            <c:invertIfNegative val="0"/>
            <c:bubble3D val="0"/>
            <c:spPr>
              <a:solidFill>
                <a:schemeClr val="bg1">
                  <a:lumMod val="85000"/>
                </a:schemeClr>
              </a:solidFill>
            </c:spPr>
            <c:extLst>
              <c:ext xmlns:c16="http://schemas.microsoft.com/office/drawing/2014/chart" uri="{C3380CC4-5D6E-409C-BE32-E72D297353CC}">
                <c16:uniqueId val="{0000001B-4096-42EE-A5AB-6E982FEF502F}"/>
              </c:ext>
            </c:extLst>
          </c:dPt>
          <c:dPt>
            <c:idx val="7"/>
            <c:invertIfNegative val="0"/>
            <c:bubble3D val="0"/>
            <c:spPr>
              <a:solidFill>
                <a:schemeClr val="bg1">
                  <a:lumMod val="85000"/>
                </a:schemeClr>
              </a:solidFill>
            </c:spPr>
            <c:extLst>
              <c:ext xmlns:c16="http://schemas.microsoft.com/office/drawing/2014/chart" uri="{C3380CC4-5D6E-409C-BE32-E72D297353CC}">
                <c16:uniqueId val="{0000001D-4096-42EE-A5AB-6E982FEF502F}"/>
              </c:ext>
            </c:extLst>
          </c:dPt>
          <c:dPt>
            <c:idx val="8"/>
            <c:invertIfNegative val="0"/>
            <c:bubble3D val="0"/>
            <c:extLst>
              <c:ext xmlns:c16="http://schemas.microsoft.com/office/drawing/2014/chart" uri="{C3380CC4-5D6E-409C-BE32-E72D297353CC}">
                <c16:uniqueId val="{0000001E-4096-42EE-A5AB-6E982FEF502F}"/>
              </c:ext>
            </c:extLst>
          </c:dPt>
          <c:dLbls>
            <c:dLbl>
              <c:idx val="1"/>
              <c:delete val="1"/>
              <c:extLst>
                <c:ext xmlns:c15="http://schemas.microsoft.com/office/drawing/2012/chart" uri="{CE6537A1-D6FC-4f65-9D91-7224C49458BB}"/>
                <c:ext xmlns:c16="http://schemas.microsoft.com/office/drawing/2014/chart" uri="{C3380CC4-5D6E-409C-BE32-E72D297353CC}">
                  <c16:uniqueId val="{00000012-4096-42EE-A5AB-6E982FEF502F}"/>
                </c:ext>
              </c:extLst>
            </c:dLbl>
            <c:dLbl>
              <c:idx val="2"/>
              <c:delete val="1"/>
              <c:extLst>
                <c:ext xmlns:c15="http://schemas.microsoft.com/office/drawing/2012/chart" uri="{CE6537A1-D6FC-4f65-9D91-7224C49458BB}"/>
                <c:ext xmlns:c16="http://schemas.microsoft.com/office/drawing/2014/chart" uri="{C3380CC4-5D6E-409C-BE32-E72D297353CC}">
                  <c16:uniqueId val="{00000014-4096-42EE-A5AB-6E982FEF502F}"/>
                </c:ext>
              </c:extLst>
            </c:dLbl>
            <c:dLbl>
              <c:idx val="3"/>
              <c:delete val="1"/>
              <c:extLst>
                <c:ext xmlns:c15="http://schemas.microsoft.com/office/drawing/2012/chart" uri="{CE6537A1-D6FC-4f65-9D91-7224C49458BB}"/>
                <c:ext xmlns:c16="http://schemas.microsoft.com/office/drawing/2014/chart" uri="{C3380CC4-5D6E-409C-BE32-E72D297353CC}">
                  <c16:uniqueId val="{00000016-4096-42EE-A5AB-6E982FEF502F}"/>
                </c:ext>
              </c:extLst>
            </c:dLbl>
            <c:dLbl>
              <c:idx val="5"/>
              <c:delete val="1"/>
              <c:extLst>
                <c:ext xmlns:c15="http://schemas.microsoft.com/office/drawing/2012/chart" uri="{CE6537A1-D6FC-4f65-9D91-7224C49458BB}"/>
                <c:ext xmlns:c16="http://schemas.microsoft.com/office/drawing/2014/chart" uri="{C3380CC4-5D6E-409C-BE32-E72D297353CC}">
                  <c16:uniqueId val="{00000019-4096-42EE-A5AB-6E982FEF502F}"/>
                </c:ext>
              </c:extLst>
            </c:dLbl>
            <c:dLbl>
              <c:idx val="6"/>
              <c:delete val="1"/>
              <c:extLst>
                <c:ext xmlns:c15="http://schemas.microsoft.com/office/drawing/2012/chart" uri="{CE6537A1-D6FC-4f65-9D91-7224C49458BB}"/>
                <c:ext xmlns:c16="http://schemas.microsoft.com/office/drawing/2014/chart" uri="{C3380CC4-5D6E-409C-BE32-E72D297353CC}">
                  <c16:uniqueId val="{0000001B-4096-42EE-A5AB-6E982FEF502F}"/>
                </c:ext>
              </c:extLst>
            </c:dLbl>
            <c:dLbl>
              <c:idx val="7"/>
              <c:delete val="1"/>
              <c:extLst>
                <c:ext xmlns:c15="http://schemas.microsoft.com/office/drawing/2012/chart" uri="{CE6537A1-D6FC-4f65-9D91-7224C49458BB}"/>
                <c:ext xmlns:c16="http://schemas.microsoft.com/office/drawing/2014/chart" uri="{C3380CC4-5D6E-409C-BE32-E72D297353CC}">
                  <c16:uniqueId val="{0000001D-4096-42EE-A5AB-6E982FEF502F}"/>
                </c:ext>
              </c:extLst>
            </c:dLbl>
            <c:spPr>
              <a:noFill/>
              <a:ln>
                <a:noFill/>
              </a:ln>
              <a:effectLst/>
            </c:spPr>
            <c:txPr>
              <a:bodyPr/>
              <a:lstStyle/>
              <a:p>
                <a:pPr>
                  <a:defRPr sz="900">
                    <a:solidFill>
                      <a:schemeClr val="bg1"/>
                    </a:solidFill>
                  </a:defRPr>
                </a:pPr>
                <a:endParaRPr lang="is-I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'FTE´S old'!$R$24:$Z$24</c:f>
              <c:strCache>
                <c:ptCount val="9"/>
                <c:pt idx="0">
                  <c:v>Q3-11</c:v>
                </c:pt>
                <c:pt idx="1">
                  <c:v>Q4-11</c:v>
                </c:pt>
                <c:pt idx="2">
                  <c:v>Q1-12</c:v>
                </c:pt>
                <c:pt idx="3">
                  <c:v>Q2-12</c:v>
                </c:pt>
                <c:pt idx="4">
                  <c:v>Q3-12</c:v>
                </c:pt>
                <c:pt idx="5">
                  <c:v>Q4-12</c:v>
                </c:pt>
                <c:pt idx="6">
                  <c:v>Q1-13</c:v>
                </c:pt>
                <c:pt idx="7">
                  <c:v>Q2-13</c:v>
                </c:pt>
                <c:pt idx="8">
                  <c:v>Q3-13</c:v>
                </c:pt>
              </c:strCache>
            </c:strRef>
          </c:cat>
          <c:val>
            <c:numRef>
              <c:f>'FTE´S old'!$R$26:$Z$26</c:f>
              <c:numCache>
                <c:formatCode>#,##0</c:formatCode>
                <c:ptCount val="9"/>
                <c:pt idx="0">
                  <c:v>243.25</c:v>
                </c:pt>
                <c:pt idx="1">
                  <c:v>245</c:v>
                </c:pt>
                <c:pt idx="2">
                  <c:v>244</c:v>
                </c:pt>
                <c:pt idx="3">
                  <c:v>239</c:v>
                </c:pt>
                <c:pt idx="4">
                  <c:v>241</c:v>
                </c:pt>
                <c:pt idx="5">
                  <c:v>240.19999999999993</c:v>
                </c:pt>
                <c:pt idx="6">
                  <c:v>237</c:v>
                </c:pt>
                <c:pt idx="7">
                  <c:v>253</c:v>
                </c:pt>
                <c:pt idx="8">
                  <c:v>0</c:v>
                </c:pt>
              </c:numCache>
            </c:numRef>
          </c:val>
          <c:extLst>
            <c:ext xmlns:c16="http://schemas.microsoft.com/office/drawing/2014/chart" uri="{C3380CC4-5D6E-409C-BE32-E72D297353CC}">
              <c16:uniqueId val="{0000001F-4096-42EE-A5AB-6E982FEF502F}"/>
            </c:ext>
          </c:extLst>
        </c:ser>
        <c:ser>
          <c:idx val="2"/>
          <c:order val="2"/>
          <c:tx>
            <c:strRef>
              <c:f>'FTE´S old'!$H$27</c:f>
              <c:strCache>
                <c:ptCount val="1"/>
                <c:pt idx="0">
                  <c:v>Total employees</c:v>
                </c:pt>
              </c:strCache>
            </c:strRef>
          </c:tx>
          <c:spPr>
            <a:noFill/>
            <a:ln>
              <a:noFill/>
            </a:ln>
          </c:spPr>
          <c:invertIfNegative val="0"/>
          <c:dLbls>
            <c:dLbl>
              <c:idx val="1"/>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0-4096-42EE-A5AB-6E982FEF502F}"/>
                </c:ext>
              </c:extLst>
            </c:dLbl>
            <c:dLbl>
              <c:idx val="2"/>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1-4096-42EE-A5AB-6E982FEF502F}"/>
                </c:ext>
              </c:extLst>
            </c:dLbl>
            <c:dLbl>
              <c:idx val="3"/>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2-4096-42EE-A5AB-6E982FEF502F}"/>
                </c:ext>
              </c:extLst>
            </c:dLbl>
            <c:dLbl>
              <c:idx val="5"/>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3-4096-42EE-A5AB-6E982FEF502F}"/>
                </c:ext>
              </c:extLst>
            </c:dLbl>
            <c:dLbl>
              <c:idx val="6"/>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4-4096-42EE-A5AB-6E982FEF502F}"/>
                </c:ext>
              </c:extLst>
            </c:dLbl>
            <c:dLbl>
              <c:idx val="7"/>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5-4096-42EE-A5AB-6E982FEF502F}"/>
                </c:ext>
              </c:extLst>
            </c:dLbl>
            <c:dLbl>
              <c:idx val="8"/>
              <c:layout>
                <c:manualLayout>
                  <c:x val="-4.6235042735042736E-3"/>
                  <c:y val="0.1580055555555555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6-4096-42EE-A5AB-6E982FEF502F}"/>
                </c:ext>
              </c:extLst>
            </c:dLbl>
            <c:spPr>
              <a:noFill/>
              <a:ln>
                <a:noFill/>
              </a:ln>
              <a:effectLst/>
            </c:spPr>
            <c:txPr>
              <a:bodyPr/>
              <a:lstStyle/>
              <a:p>
                <a:pPr>
                  <a:defRPr sz="900"/>
                </a:pPr>
                <a:endParaRPr lang="is-I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'FTE´S old'!$R$24:$Z$24</c:f>
              <c:strCache>
                <c:ptCount val="9"/>
                <c:pt idx="0">
                  <c:v>Q3-11</c:v>
                </c:pt>
                <c:pt idx="1">
                  <c:v>Q4-11</c:v>
                </c:pt>
                <c:pt idx="2">
                  <c:v>Q1-12</c:v>
                </c:pt>
                <c:pt idx="3">
                  <c:v>Q2-12</c:v>
                </c:pt>
                <c:pt idx="4">
                  <c:v>Q3-12</c:v>
                </c:pt>
                <c:pt idx="5">
                  <c:v>Q4-12</c:v>
                </c:pt>
                <c:pt idx="6">
                  <c:v>Q1-13</c:v>
                </c:pt>
                <c:pt idx="7">
                  <c:v>Q2-13</c:v>
                </c:pt>
                <c:pt idx="8">
                  <c:v>Q3-13</c:v>
                </c:pt>
              </c:strCache>
            </c:strRef>
          </c:cat>
          <c:val>
            <c:numRef>
              <c:f>'FTE´S old'!$Q$27:$Z$27</c:f>
              <c:numCache>
                <c:formatCode>#,##0</c:formatCode>
                <c:ptCount val="10"/>
                <c:pt idx="0">
                  <c:v>1199.7177000000001</c:v>
                </c:pt>
                <c:pt idx="1">
                  <c:v>1167.42</c:v>
                </c:pt>
                <c:pt idx="2">
                  <c:v>1158.08</c:v>
                </c:pt>
                <c:pt idx="3">
                  <c:v>1179</c:v>
                </c:pt>
                <c:pt idx="4">
                  <c:v>1173</c:v>
                </c:pt>
                <c:pt idx="5">
                  <c:v>1176.74</c:v>
                </c:pt>
                <c:pt idx="6">
                  <c:v>1189.54</c:v>
                </c:pt>
                <c:pt idx="7">
                  <c:v>1187</c:v>
                </c:pt>
                <c:pt idx="8">
                  <c:v>0</c:v>
                </c:pt>
                <c:pt idx="9">
                  <c:v>0</c:v>
                </c:pt>
              </c:numCache>
            </c:numRef>
          </c:val>
          <c:extLst>
            <c:ext xmlns:c16="http://schemas.microsoft.com/office/drawing/2014/chart" uri="{C3380CC4-5D6E-409C-BE32-E72D297353CC}">
              <c16:uniqueId val="{00000027-4096-42EE-A5AB-6E982FEF502F}"/>
            </c:ext>
          </c:extLst>
        </c:ser>
        <c:dLbls>
          <c:showLegendKey val="0"/>
          <c:showVal val="0"/>
          <c:showCatName val="0"/>
          <c:showSerName val="0"/>
          <c:showPercent val="0"/>
          <c:showBubbleSize val="0"/>
        </c:dLbls>
        <c:gapWidth val="40"/>
        <c:overlap val="100"/>
        <c:axId val="587395896"/>
        <c:axId val="587397464"/>
      </c:barChart>
      <c:catAx>
        <c:axId val="587395896"/>
        <c:scaling>
          <c:orientation val="minMax"/>
        </c:scaling>
        <c:delete val="0"/>
        <c:axPos val="b"/>
        <c:numFmt formatCode="General" sourceLinked="0"/>
        <c:majorTickMark val="none"/>
        <c:minorTickMark val="none"/>
        <c:tickLblPos val="none"/>
        <c:spPr>
          <a:ln w="31750">
            <a:solidFill>
              <a:schemeClr val="tx1"/>
            </a:solidFill>
          </a:ln>
        </c:spPr>
        <c:crossAx val="587397464"/>
        <c:crosses val="autoZero"/>
        <c:auto val="1"/>
        <c:lblAlgn val="ctr"/>
        <c:lblOffset val="100"/>
        <c:noMultiLvlLbl val="0"/>
      </c:catAx>
      <c:valAx>
        <c:axId val="587397464"/>
        <c:scaling>
          <c:orientation val="minMax"/>
          <c:max val="1300"/>
          <c:min val="0"/>
        </c:scaling>
        <c:delete val="1"/>
        <c:axPos val="l"/>
        <c:numFmt formatCode="#,##0" sourceLinked="1"/>
        <c:majorTickMark val="out"/>
        <c:minorTickMark val="none"/>
        <c:tickLblPos val="nextTo"/>
        <c:crossAx val="587395896"/>
        <c:crosses val="autoZero"/>
        <c:crossBetween val="between"/>
      </c:valAx>
      <c:spPr>
        <a:noFill/>
        <a:ln>
          <a:noFill/>
        </a:ln>
      </c:spPr>
    </c:plotArea>
    <c:legend>
      <c:legendPos val="b"/>
      <c:legendEntry>
        <c:idx val="2"/>
        <c:delete val="1"/>
      </c:legendEntry>
      <c:layout>
        <c:manualLayout>
          <c:xMode val="edge"/>
          <c:yMode val="edge"/>
          <c:x val="4.8399572649572654E-2"/>
          <c:y val="0.87661799665640916"/>
          <c:w val="0.84131282051282053"/>
          <c:h val="0.11906333333333331"/>
        </c:manualLayout>
      </c:layout>
      <c:overlay val="0"/>
      <c:txPr>
        <a:bodyPr/>
        <a:lstStyle/>
        <a:p>
          <a:pPr>
            <a:defRPr sz="900"/>
          </a:pPr>
          <a:endParaRPr lang="is-IS"/>
        </a:p>
      </c:txPr>
    </c:legend>
    <c:plotVisOnly val="1"/>
    <c:dispBlanksAs val="gap"/>
    <c:showDLblsOverMax val="0"/>
  </c:chart>
  <c:spPr>
    <a:noFill/>
    <a:ln>
      <a:noFill/>
    </a:ln>
  </c:sp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9754294226735206"/>
          <c:y val="0.22208345792219028"/>
          <c:w val="0.39148633447846093"/>
          <c:h val="0.64174025715140193"/>
        </c:manualLayout>
      </c:layout>
      <c:doughnutChart>
        <c:varyColors val="1"/>
        <c:ser>
          <c:idx val="0"/>
          <c:order val="0"/>
          <c:dPt>
            <c:idx val="0"/>
            <c:bubble3D val="0"/>
            <c:spPr>
              <a:solidFill>
                <a:srgbClr val="356AAE"/>
              </a:solidFill>
            </c:spPr>
            <c:extLst>
              <c:ext xmlns:c16="http://schemas.microsoft.com/office/drawing/2014/chart" uri="{C3380CC4-5D6E-409C-BE32-E72D297353CC}">
                <c16:uniqueId val="{00000001-0596-45BB-BA1B-75562A485EC0}"/>
              </c:ext>
            </c:extLst>
          </c:dPt>
          <c:dPt>
            <c:idx val="1"/>
            <c:bubble3D val="0"/>
            <c:spPr>
              <a:solidFill>
                <a:schemeClr val="bg1">
                  <a:lumMod val="50000"/>
                  <a:alpha val="90000"/>
                </a:schemeClr>
              </a:solidFill>
            </c:spPr>
            <c:extLst>
              <c:ext xmlns:c16="http://schemas.microsoft.com/office/drawing/2014/chart" uri="{C3380CC4-5D6E-409C-BE32-E72D297353CC}">
                <c16:uniqueId val="{00000003-0596-45BB-BA1B-75562A485EC0}"/>
              </c:ext>
            </c:extLst>
          </c:dPt>
          <c:dPt>
            <c:idx val="2"/>
            <c:bubble3D val="0"/>
            <c:spPr>
              <a:solidFill>
                <a:srgbClr val="FA7800">
                  <a:alpha val="80000"/>
                </a:srgbClr>
              </a:solidFill>
            </c:spPr>
            <c:extLst>
              <c:ext xmlns:c16="http://schemas.microsoft.com/office/drawing/2014/chart" uri="{C3380CC4-5D6E-409C-BE32-E72D297353CC}">
                <c16:uniqueId val="{00000005-0596-45BB-BA1B-75562A485EC0}"/>
              </c:ext>
            </c:extLst>
          </c:dPt>
          <c:dPt>
            <c:idx val="3"/>
            <c:bubble3D val="0"/>
            <c:spPr>
              <a:solidFill>
                <a:srgbClr val="356AAE">
                  <a:alpha val="69804"/>
                </a:srgbClr>
              </a:solidFill>
            </c:spPr>
            <c:extLst>
              <c:ext xmlns:c16="http://schemas.microsoft.com/office/drawing/2014/chart" uri="{C3380CC4-5D6E-409C-BE32-E72D297353CC}">
                <c16:uniqueId val="{00000007-0596-45BB-BA1B-75562A485EC0}"/>
              </c:ext>
            </c:extLst>
          </c:dPt>
          <c:dPt>
            <c:idx val="4"/>
            <c:bubble3D val="0"/>
            <c:spPr>
              <a:solidFill>
                <a:srgbClr val="356AAE">
                  <a:alpha val="60000"/>
                </a:srgbClr>
              </a:solidFill>
            </c:spPr>
            <c:extLst>
              <c:ext xmlns:c16="http://schemas.microsoft.com/office/drawing/2014/chart" uri="{C3380CC4-5D6E-409C-BE32-E72D297353CC}">
                <c16:uniqueId val="{00000009-0596-45BB-BA1B-75562A485EC0}"/>
              </c:ext>
            </c:extLst>
          </c:dPt>
          <c:dPt>
            <c:idx val="5"/>
            <c:bubble3D val="0"/>
            <c:spPr>
              <a:solidFill>
                <a:schemeClr val="bg1">
                  <a:lumMod val="50000"/>
                </a:schemeClr>
              </a:solidFill>
            </c:spPr>
            <c:extLst>
              <c:ext xmlns:c16="http://schemas.microsoft.com/office/drawing/2014/chart" uri="{C3380CC4-5D6E-409C-BE32-E72D297353CC}">
                <c16:uniqueId val="{0000000B-0596-45BB-BA1B-75562A485EC0}"/>
              </c:ext>
            </c:extLst>
          </c:dPt>
          <c:dPt>
            <c:idx val="6"/>
            <c:bubble3D val="0"/>
            <c:spPr>
              <a:solidFill>
                <a:schemeClr val="bg1">
                  <a:lumMod val="65000"/>
                </a:schemeClr>
              </a:solidFill>
            </c:spPr>
            <c:extLst>
              <c:ext xmlns:c16="http://schemas.microsoft.com/office/drawing/2014/chart" uri="{C3380CC4-5D6E-409C-BE32-E72D297353CC}">
                <c16:uniqueId val="{0000000D-0596-45BB-BA1B-75562A485EC0}"/>
              </c:ext>
            </c:extLst>
          </c:dPt>
          <c:dPt>
            <c:idx val="7"/>
            <c:bubble3D val="0"/>
            <c:spPr>
              <a:solidFill>
                <a:schemeClr val="bg1">
                  <a:lumMod val="75000"/>
                </a:schemeClr>
              </a:solidFill>
            </c:spPr>
            <c:extLst>
              <c:ext xmlns:c16="http://schemas.microsoft.com/office/drawing/2014/chart" uri="{C3380CC4-5D6E-409C-BE32-E72D297353CC}">
                <c16:uniqueId val="{0000000F-0596-45BB-BA1B-75562A485EC0}"/>
              </c:ext>
            </c:extLst>
          </c:dPt>
          <c:dPt>
            <c:idx val="8"/>
            <c:bubble3D val="0"/>
            <c:spPr>
              <a:solidFill>
                <a:schemeClr val="bg1">
                  <a:lumMod val="85000"/>
                </a:schemeClr>
              </a:solidFill>
            </c:spPr>
            <c:extLst>
              <c:ext xmlns:c16="http://schemas.microsoft.com/office/drawing/2014/chart" uri="{C3380CC4-5D6E-409C-BE32-E72D297353CC}">
                <c16:uniqueId val="{00000011-0596-45BB-BA1B-75562A485EC0}"/>
              </c:ext>
            </c:extLst>
          </c:dPt>
          <c:dLbls>
            <c:dLbl>
              <c:idx val="0"/>
              <c:layout>
                <c:manualLayout>
                  <c:x val="0.12605651281037569"/>
                  <c:y val="4.9502309046812264E-2"/>
                </c:manualLayout>
              </c:layout>
              <c:spPr/>
              <c:txPr>
                <a:bodyPr/>
                <a:lstStyle/>
                <a:p>
                  <a:pPr>
                    <a:defRPr sz="900" b="0">
                      <a:solidFill>
                        <a:sysClr val="windowText" lastClr="000000"/>
                      </a:solidFill>
                      <a:latin typeface="Arial" pitchFamily="34" charset="0"/>
                      <a:cs typeface="Arial" pitchFamily="34" charset="0"/>
                    </a:defRPr>
                  </a:pPr>
                  <a:endParaRPr lang="is-IS"/>
                </a:p>
              </c:txPr>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1-0596-45BB-BA1B-75562A485EC0}"/>
                </c:ext>
              </c:extLst>
            </c:dLbl>
            <c:dLbl>
              <c:idx val="1"/>
              <c:layout>
                <c:manualLayout>
                  <c:x val="-0.13047716315795255"/>
                  <c:y val="5.3929698661085088E-2"/>
                </c:manualLayout>
              </c:layou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3-0596-45BB-BA1B-75562A485EC0}"/>
                </c:ext>
              </c:extLst>
            </c:dLbl>
            <c:dLbl>
              <c:idx val="2"/>
              <c:layout>
                <c:manualLayout>
                  <c:x val="-7.0085329291997497E-2"/>
                  <c:y val="-0.10473902787468026"/>
                </c:manualLayout>
              </c:layou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5-0596-45BB-BA1B-75562A485EC0}"/>
                </c:ext>
              </c:extLst>
            </c:dLbl>
            <c:dLbl>
              <c:idx val="3"/>
              <c:layout>
                <c:manualLayout>
                  <c:x val="-0.12171829872617272"/>
                  <c:y val="0.12645071264826074"/>
                </c:manualLayout>
              </c:layou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7-0596-45BB-BA1B-75562A485EC0}"/>
                </c:ext>
              </c:extLst>
            </c:dLbl>
            <c:dLbl>
              <c:idx val="4"/>
              <c:layout>
                <c:manualLayout>
                  <c:x val="-0.13963056919140338"/>
                  <c:y val="6.5519120236552708E-2"/>
                </c:manualLayout>
              </c:layou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9-0596-45BB-BA1B-75562A485EC0}"/>
                </c:ext>
              </c:extLst>
            </c:dLbl>
            <c:dLbl>
              <c:idx val="5"/>
              <c:layout>
                <c:manualLayout>
                  <c:x val="-0.11145169615304364"/>
                  <c:y val="-6.212830991062826E-2"/>
                </c:manualLayout>
              </c:layou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B-0596-45BB-BA1B-75562A485EC0}"/>
                </c:ext>
              </c:extLst>
            </c:dLbl>
            <c:dLbl>
              <c:idx val="6"/>
              <c:layout>
                <c:manualLayout>
                  <c:x val="-5.9215453716820965E-2"/>
                  <c:y val="-0.13545466626798233"/>
                </c:manualLayout>
              </c:layou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D-0596-45BB-BA1B-75562A485EC0}"/>
                </c:ext>
              </c:extLst>
            </c:dLbl>
            <c:dLbl>
              <c:idx val="7"/>
              <c:layout>
                <c:manualLayout>
                  <c:x val="-9.6265058917844471E-3"/>
                  <c:y val="-0.15695837070999036"/>
                </c:manualLayout>
              </c:layou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F-0596-45BB-BA1B-75562A485EC0}"/>
                </c:ext>
              </c:extLst>
            </c:dLbl>
            <c:dLbl>
              <c:idx val="8"/>
              <c:layout>
                <c:manualLayout>
                  <c:x val="0.28888698536113949"/>
                  <c:y val="4.3131001029934552E-3"/>
                </c:manualLayout>
              </c:layout>
              <c:tx>
                <c:rich>
                  <a:bodyPr/>
                  <a:lstStyle/>
                  <a:p>
                    <a:pPr>
                      <a:defRPr sz="900">
                        <a:latin typeface="Arial" pitchFamily="34" charset="0"/>
                        <a:cs typeface="Arial" pitchFamily="34" charset="0"/>
                      </a:defRPr>
                    </a:pPr>
                    <a:r>
                      <a:rPr lang="en-US"/>
                      <a:t>Other </a:t>
                    </a:r>
                  </a:p>
                  <a:p>
                    <a:pPr>
                      <a:defRPr sz="900">
                        <a:latin typeface="Arial" pitchFamily="34" charset="0"/>
                        <a:cs typeface="Arial" pitchFamily="34" charset="0"/>
                      </a:defRPr>
                    </a:pPr>
                    <a:r>
                      <a:rPr lang="en-US"/>
                      <a:t>services
3%</a:t>
                    </a:r>
                  </a:p>
                </c:rich>
              </c:tx>
              <c:numFmt formatCode="0.0%" sourceLinked="0"/>
              <c:spPr/>
              <c:showLegendKey val="0"/>
              <c:showVal val="1"/>
              <c:showCatName val="1"/>
              <c:showSerName val="0"/>
              <c:showPercent val="1"/>
              <c:showBubbleSize val="0"/>
              <c:separator>
</c:separator>
              <c:extLst>
                <c:ext xmlns:c15="http://schemas.microsoft.com/office/drawing/2012/chart" uri="{CE6537A1-D6FC-4f65-9D91-7224C49458BB}">
                  <c15:showDataLabelsRange val="0"/>
                </c:ext>
                <c:ext xmlns:c16="http://schemas.microsoft.com/office/drawing/2014/chart" uri="{C3380CC4-5D6E-409C-BE32-E72D297353CC}">
                  <c16:uniqueId val="{00000011-0596-45BB-BA1B-75562A485EC0}"/>
                </c:ext>
              </c:extLst>
            </c:dLbl>
            <c:dLbl>
              <c:idx val="9"/>
              <c:layout>
                <c:manualLayout>
                  <c:x val="3.9051603905160388E-2"/>
                  <c:y val="-0.15611814345991562"/>
                </c:manualLayout>
              </c:layou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2-0596-45BB-BA1B-75562A485EC0}"/>
                </c:ext>
              </c:extLst>
            </c:dLbl>
            <c:dLbl>
              <c:idx val="10"/>
              <c:layout>
                <c:manualLayout>
                  <c:x val="0.15899581589958159"/>
                  <c:y val="-0.10970464135021098"/>
                </c:manualLayout>
              </c:layou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3-0596-45BB-BA1B-75562A485EC0}"/>
                </c:ext>
              </c:extLst>
            </c:dLbl>
            <c:spPr>
              <a:noFill/>
              <a:ln>
                <a:noFill/>
              </a:ln>
              <a:effectLst/>
            </c:spPr>
            <c:txPr>
              <a:bodyPr/>
              <a:lstStyle/>
              <a:p>
                <a:pPr>
                  <a:defRPr sz="900">
                    <a:latin typeface="Arial" pitchFamily="34" charset="0"/>
                    <a:cs typeface="Arial" pitchFamily="34" charset="0"/>
                  </a:defRPr>
                </a:pPr>
                <a:endParaRPr lang="is-IS"/>
              </a:p>
            </c:txPr>
            <c:showLegendKey val="0"/>
            <c:showVal val="1"/>
            <c:showCatName val="1"/>
            <c:showSerName val="0"/>
            <c:showPercent val="0"/>
            <c:showBubbleSize val="0"/>
            <c:separator>
</c:separator>
            <c:showLeaderLines val="0"/>
            <c:extLst>
              <c:ext xmlns:c15="http://schemas.microsoft.com/office/drawing/2012/chart" uri="{CE6537A1-D6FC-4f65-9D91-7224C49458BB}"/>
            </c:extLst>
          </c:dLbls>
          <c:cat>
            <c:numRef>
              <c:f>'LB_Q old'!$B$70:$B$70</c:f>
              <c:numCache>
                <c:formatCode>General</c:formatCode>
                <c:ptCount val="1"/>
              </c:numCache>
            </c:numRef>
          </c:cat>
          <c:val>
            <c:numRef>
              <c:f>'LB_Q old'!$N$77:$N$79</c:f>
              <c:numCache>
                <c:formatCode>0%</c:formatCode>
                <c:ptCount val="3"/>
              </c:numCache>
            </c:numRef>
          </c:val>
          <c:extLst>
            <c:ext xmlns:c16="http://schemas.microsoft.com/office/drawing/2014/chart" uri="{C3380CC4-5D6E-409C-BE32-E72D297353CC}">
              <c16:uniqueId val="{00000014-0596-45BB-BA1B-75562A485EC0}"/>
            </c:ext>
          </c:extLst>
        </c:ser>
        <c:dLbls>
          <c:showLegendKey val="0"/>
          <c:showVal val="0"/>
          <c:showCatName val="0"/>
          <c:showSerName val="0"/>
          <c:showPercent val="0"/>
          <c:showBubbleSize val="0"/>
          <c:showLeaderLines val="0"/>
        </c:dLbls>
        <c:firstSliceAng val="0"/>
        <c:holeSize val="50"/>
      </c:doughnutChart>
    </c:plotArea>
    <c:plotVisOnly val="1"/>
    <c:dispBlanksAs val="zero"/>
    <c:showDLblsOverMax val="0"/>
  </c:chart>
  <c:spPr>
    <a:noFill/>
    <a:ln>
      <a:noFill/>
    </a:ln>
  </c:spPr>
  <c:printSettings>
    <c:headerFooter/>
    <c:pageMargins b="0.75000000000001465" l="0.70000000000000062" r="0.70000000000000062" t="0.75000000000001465" header="0.30000000000000032" footer="0.30000000000000032"/>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310934300751673"/>
          <c:y val="8.8378238452387375E-2"/>
          <c:w val="0.50709782321111507"/>
          <c:h val="0.71220567643493515"/>
        </c:manualLayout>
      </c:layout>
      <c:barChart>
        <c:barDir val="col"/>
        <c:grouping val="percentStacked"/>
        <c:varyColors val="0"/>
        <c:ser>
          <c:idx val="2"/>
          <c:order val="0"/>
          <c:tx>
            <c:strRef>
              <c:f>'LB_Q old'!$B$74</c:f>
              <c:strCache>
                <c:ptCount val="1"/>
                <c:pt idx="0">
                  <c:v>FX</c:v>
                </c:pt>
              </c:strCache>
            </c:strRef>
          </c:tx>
          <c:spPr>
            <a:solidFill>
              <a:srgbClr val="FA7800"/>
            </a:solidFill>
          </c:spPr>
          <c:invertIfNegative val="0"/>
          <c:dLbls>
            <c:spPr>
              <a:noFill/>
              <a:ln>
                <a:noFill/>
              </a:ln>
              <a:effectLst/>
            </c:spPr>
            <c:txPr>
              <a:bodyPr/>
              <a:lstStyle/>
              <a:p>
                <a:pPr>
                  <a:defRPr sz="1000">
                    <a:solidFill>
                      <a:schemeClr val="bg1"/>
                    </a:solidFill>
                  </a:defRPr>
                </a:pPr>
                <a:endParaRPr lang="is-I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'LB_Q old'!$I$71:$L$71</c:f>
              <c:strCache>
                <c:ptCount val="4"/>
                <c:pt idx="0">
                  <c:v>Q3-13</c:v>
                </c:pt>
                <c:pt idx="1">
                  <c:v>Q4-13</c:v>
                </c:pt>
                <c:pt idx="2">
                  <c:v>Q1-14</c:v>
                </c:pt>
                <c:pt idx="3">
                  <c:v>Q2-14</c:v>
                </c:pt>
              </c:strCache>
            </c:strRef>
          </c:cat>
          <c:val>
            <c:numRef>
              <c:f>'LB_Q old'!$D$80:$G$80</c:f>
              <c:numCache>
                <c:formatCode>#,##0\ ;\(#,##0\);"-"\ </c:formatCode>
                <c:ptCount val="4"/>
                <c:pt idx="0">
                  <c:v>61.805973632537636</c:v>
                </c:pt>
                <c:pt idx="1">
                  <c:v>29.998575371738941</c:v>
                </c:pt>
                <c:pt idx="2">
                  <c:v>24</c:v>
                </c:pt>
                <c:pt idx="3">
                  <c:v>22.065298500864682</c:v>
                </c:pt>
              </c:numCache>
            </c:numRef>
          </c:val>
          <c:extLst>
            <c:ext xmlns:c16="http://schemas.microsoft.com/office/drawing/2014/chart" uri="{C3380CC4-5D6E-409C-BE32-E72D297353CC}">
              <c16:uniqueId val="{00000000-96F9-4437-B800-F4E3DB2F453A}"/>
            </c:ext>
          </c:extLst>
        </c:ser>
        <c:ser>
          <c:idx val="1"/>
          <c:order val="1"/>
          <c:tx>
            <c:strRef>
              <c:f>'LB_Q old'!$B$73</c:f>
              <c:strCache>
                <c:ptCount val="1"/>
                <c:pt idx="0">
                  <c:v>Non-CPI linked</c:v>
                </c:pt>
              </c:strCache>
            </c:strRef>
          </c:tx>
          <c:spPr>
            <a:solidFill>
              <a:schemeClr val="bg1">
                <a:lumMod val="50000"/>
              </a:schemeClr>
            </a:solidFill>
          </c:spPr>
          <c:invertIfNegative val="0"/>
          <c:dLbls>
            <c:spPr>
              <a:noFill/>
              <a:ln>
                <a:noFill/>
              </a:ln>
              <a:effectLst/>
            </c:spPr>
            <c:txPr>
              <a:bodyPr/>
              <a:lstStyle/>
              <a:p>
                <a:pPr>
                  <a:defRPr sz="1000">
                    <a:solidFill>
                      <a:schemeClr val="bg1"/>
                    </a:solidFill>
                  </a:defRPr>
                </a:pPr>
                <a:endParaRPr lang="is-I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'LB_Q old'!$I$71:$L$71</c:f>
              <c:strCache>
                <c:ptCount val="4"/>
                <c:pt idx="0">
                  <c:v>Q3-13</c:v>
                </c:pt>
                <c:pt idx="1">
                  <c:v>Q4-13</c:v>
                </c:pt>
                <c:pt idx="2">
                  <c:v>Q1-14</c:v>
                </c:pt>
                <c:pt idx="3">
                  <c:v>Q2-14</c:v>
                </c:pt>
              </c:strCache>
            </c:strRef>
          </c:cat>
          <c:val>
            <c:numRef>
              <c:f>'LB_Q old'!$D$79:$G$79</c:f>
              <c:numCache>
                <c:formatCode>#,##0\ ;\(#,##0\);"-"\ </c:formatCode>
                <c:ptCount val="4"/>
                <c:pt idx="0">
                  <c:v>22.700728471097182</c:v>
                </c:pt>
                <c:pt idx="1">
                  <c:v>29.980233282877755</c:v>
                </c:pt>
                <c:pt idx="2">
                  <c:v>31</c:v>
                </c:pt>
                <c:pt idx="3">
                  <c:v>33.553894957968339</c:v>
                </c:pt>
              </c:numCache>
            </c:numRef>
          </c:val>
          <c:extLst>
            <c:ext xmlns:c16="http://schemas.microsoft.com/office/drawing/2014/chart" uri="{C3380CC4-5D6E-409C-BE32-E72D297353CC}">
              <c16:uniqueId val="{00000001-96F9-4437-B800-F4E3DB2F453A}"/>
            </c:ext>
          </c:extLst>
        </c:ser>
        <c:ser>
          <c:idx val="0"/>
          <c:order val="2"/>
          <c:tx>
            <c:strRef>
              <c:f>'LB_Q old'!$B$72</c:f>
              <c:strCache>
                <c:ptCount val="1"/>
                <c:pt idx="0">
                  <c:v>CPI linked</c:v>
                </c:pt>
              </c:strCache>
            </c:strRef>
          </c:tx>
          <c:spPr>
            <a:solidFill>
              <a:srgbClr val="3562A8"/>
            </a:solidFill>
          </c:spPr>
          <c:invertIfNegative val="0"/>
          <c:dLbls>
            <c:spPr>
              <a:noFill/>
              <a:ln>
                <a:noFill/>
              </a:ln>
              <a:effectLst/>
            </c:spPr>
            <c:txPr>
              <a:bodyPr/>
              <a:lstStyle/>
              <a:p>
                <a:pPr>
                  <a:defRPr sz="1000">
                    <a:solidFill>
                      <a:schemeClr val="bg1"/>
                    </a:solidFill>
                  </a:defRPr>
                </a:pPr>
                <a:endParaRPr lang="is-I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'LB_Q old'!$I$71:$L$71</c:f>
              <c:strCache>
                <c:ptCount val="4"/>
                <c:pt idx="0">
                  <c:v>Q3-13</c:v>
                </c:pt>
                <c:pt idx="1">
                  <c:v>Q4-13</c:v>
                </c:pt>
                <c:pt idx="2">
                  <c:v>Q1-14</c:v>
                </c:pt>
                <c:pt idx="3">
                  <c:v>Q2-14</c:v>
                </c:pt>
              </c:strCache>
            </c:strRef>
          </c:cat>
          <c:val>
            <c:numRef>
              <c:f>'LB_Q old'!$D$78:$G$78</c:f>
              <c:numCache>
                <c:formatCode>#,##0\ ;\(#,##0\);"-"\ </c:formatCode>
                <c:ptCount val="4"/>
                <c:pt idx="0">
                  <c:v>15.49329789636518</c:v>
                </c:pt>
                <c:pt idx="1">
                  <c:v>40.021191345383315</c:v>
                </c:pt>
                <c:pt idx="2">
                  <c:v>45</c:v>
                </c:pt>
                <c:pt idx="3">
                  <c:v>44.38080654116699</c:v>
                </c:pt>
              </c:numCache>
            </c:numRef>
          </c:val>
          <c:extLst>
            <c:ext xmlns:c16="http://schemas.microsoft.com/office/drawing/2014/chart" uri="{C3380CC4-5D6E-409C-BE32-E72D297353CC}">
              <c16:uniqueId val="{00000002-96F9-4437-B800-F4E3DB2F453A}"/>
            </c:ext>
          </c:extLst>
        </c:ser>
        <c:dLbls>
          <c:showLegendKey val="0"/>
          <c:showVal val="0"/>
          <c:showCatName val="0"/>
          <c:showSerName val="0"/>
          <c:showPercent val="0"/>
          <c:showBubbleSize val="0"/>
        </c:dLbls>
        <c:gapWidth val="80"/>
        <c:overlap val="100"/>
        <c:axId val="587396680"/>
        <c:axId val="587396288"/>
      </c:barChart>
      <c:catAx>
        <c:axId val="587396680"/>
        <c:scaling>
          <c:orientation val="minMax"/>
        </c:scaling>
        <c:delete val="0"/>
        <c:axPos val="b"/>
        <c:numFmt formatCode="General" sourceLinked="1"/>
        <c:majorTickMark val="none"/>
        <c:minorTickMark val="none"/>
        <c:tickLblPos val="nextTo"/>
        <c:spPr>
          <a:ln w="31750">
            <a:solidFill>
              <a:schemeClr val="tx1"/>
            </a:solidFill>
          </a:ln>
        </c:spPr>
        <c:txPr>
          <a:bodyPr/>
          <a:lstStyle/>
          <a:p>
            <a:pPr>
              <a:defRPr sz="1100"/>
            </a:pPr>
            <a:endParaRPr lang="is-IS"/>
          </a:p>
        </c:txPr>
        <c:crossAx val="587396288"/>
        <c:crosses val="autoZero"/>
        <c:auto val="1"/>
        <c:lblAlgn val="ctr"/>
        <c:lblOffset val="100"/>
        <c:noMultiLvlLbl val="0"/>
      </c:catAx>
      <c:valAx>
        <c:axId val="587396288"/>
        <c:scaling>
          <c:orientation val="minMax"/>
          <c:max val="1"/>
          <c:min val="0"/>
        </c:scaling>
        <c:delete val="0"/>
        <c:axPos val="l"/>
        <c:numFmt formatCode="0%" sourceLinked="1"/>
        <c:majorTickMark val="none"/>
        <c:minorTickMark val="none"/>
        <c:tickLblPos val="nextTo"/>
        <c:spPr>
          <a:ln w="31750">
            <a:solidFill>
              <a:schemeClr val="tx1"/>
            </a:solidFill>
          </a:ln>
        </c:spPr>
        <c:txPr>
          <a:bodyPr/>
          <a:lstStyle/>
          <a:p>
            <a:pPr>
              <a:defRPr sz="1100"/>
            </a:pPr>
            <a:endParaRPr lang="is-IS"/>
          </a:p>
        </c:txPr>
        <c:crossAx val="587396680"/>
        <c:crosses val="autoZero"/>
        <c:crossBetween val="between"/>
        <c:majorUnit val="0.2"/>
      </c:valAx>
      <c:spPr>
        <a:noFill/>
        <a:ln>
          <a:noFill/>
        </a:ln>
      </c:spPr>
    </c:plotArea>
    <c:legend>
      <c:legendPos val="r"/>
      <c:layout>
        <c:manualLayout>
          <c:xMode val="edge"/>
          <c:yMode val="edge"/>
          <c:x val="0.63015691840912746"/>
          <c:y val="0.18251165335729952"/>
          <c:w val="0.29785797811683662"/>
          <c:h val="0.51939279370304581"/>
        </c:manualLayout>
      </c:layout>
      <c:overlay val="0"/>
      <c:spPr>
        <a:noFill/>
        <a:ln>
          <a:noFill/>
        </a:ln>
      </c:spPr>
      <c:txPr>
        <a:bodyPr/>
        <a:lstStyle/>
        <a:p>
          <a:pPr>
            <a:defRPr sz="1100"/>
          </a:pPr>
          <a:endParaRPr lang="is-IS"/>
        </a:p>
      </c:txPr>
    </c:legend>
    <c:plotVisOnly val="1"/>
    <c:dispBlanksAs val="gap"/>
    <c:showDLblsOverMax val="0"/>
  </c:chart>
  <c:spPr>
    <a:noFill/>
    <a:ln>
      <a:noFill/>
    </a:ln>
  </c:sp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7479674796747968"/>
          <c:y val="0.10149953391588398"/>
          <c:w val="0.62195121951219512"/>
          <c:h val="0.66734308804158216"/>
        </c:manualLayout>
      </c:layout>
      <c:barChart>
        <c:barDir val="col"/>
        <c:grouping val="clustered"/>
        <c:varyColors val="0"/>
        <c:ser>
          <c:idx val="0"/>
          <c:order val="0"/>
          <c:spPr>
            <a:solidFill>
              <a:srgbClr val="3562A8"/>
            </a:solidFill>
          </c:spPr>
          <c:invertIfNegative val="0"/>
          <c:dPt>
            <c:idx val="3"/>
            <c:invertIfNegative val="0"/>
            <c:bubble3D val="0"/>
            <c:spPr>
              <a:solidFill>
                <a:srgbClr val="FA7800"/>
              </a:solidFill>
            </c:spPr>
            <c:extLst>
              <c:ext xmlns:c16="http://schemas.microsoft.com/office/drawing/2014/chart" uri="{C3380CC4-5D6E-409C-BE32-E72D297353CC}">
                <c16:uniqueId val="{00000001-386F-426D-8A80-AA3975343A51}"/>
              </c:ext>
            </c:extLst>
          </c:dPt>
          <c:dLbls>
            <c:dLbl>
              <c:idx val="3"/>
              <c:layout>
                <c:manualLayout>
                  <c:x val="8.130081300813009E-3"/>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86F-426D-8A80-AA3975343A51}"/>
                </c:ext>
              </c:extLst>
            </c:dLbl>
            <c:spPr>
              <a:noFill/>
              <a:ln>
                <a:noFill/>
              </a:ln>
              <a:effectLst/>
            </c:spPr>
            <c:txPr>
              <a:bodyPr/>
              <a:lstStyle/>
              <a:p>
                <a:pPr>
                  <a:defRPr sz="1000"/>
                </a:pPr>
                <a:endParaRPr lang="is-I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'LB_Q old'!$D$92:$G$92</c:f>
              <c:strCache>
                <c:ptCount val="4"/>
                <c:pt idx="0">
                  <c:v>2010</c:v>
                </c:pt>
                <c:pt idx="1">
                  <c:v>2011</c:v>
                </c:pt>
                <c:pt idx="2">
                  <c:v>2012</c:v>
                </c:pt>
                <c:pt idx="3">
                  <c:v>Q1-13</c:v>
                </c:pt>
              </c:strCache>
            </c:strRef>
          </c:cat>
          <c:val>
            <c:numRef>
              <c:f>'LB_Q old'!$D$93:$G$93</c:f>
              <c:numCache>
                <c:formatCode>0%</c:formatCode>
                <c:ptCount val="4"/>
                <c:pt idx="0">
                  <c:v>0.27</c:v>
                </c:pt>
                <c:pt idx="1">
                  <c:v>0.42612055916659253</c:v>
                </c:pt>
                <c:pt idx="2">
                  <c:v>0.4284355254333016</c:v>
                </c:pt>
                <c:pt idx="3">
                  <c:v>0.43719490442085646</c:v>
                </c:pt>
              </c:numCache>
            </c:numRef>
          </c:val>
          <c:extLst>
            <c:ext xmlns:c16="http://schemas.microsoft.com/office/drawing/2014/chart" uri="{C3380CC4-5D6E-409C-BE32-E72D297353CC}">
              <c16:uniqueId val="{00000002-386F-426D-8A80-AA3975343A51}"/>
            </c:ext>
          </c:extLst>
        </c:ser>
        <c:dLbls>
          <c:showLegendKey val="0"/>
          <c:showVal val="0"/>
          <c:showCatName val="0"/>
          <c:showSerName val="0"/>
          <c:showPercent val="0"/>
          <c:showBubbleSize val="0"/>
        </c:dLbls>
        <c:gapWidth val="80"/>
        <c:axId val="587395112"/>
        <c:axId val="587398640"/>
      </c:barChart>
      <c:catAx>
        <c:axId val="587395112"/>
        <c:scaling>
          <c:orientation val="minMax"/>
        </c:scaling>
        <c:delete val="0"/>
        <c:axPos val="b"/>
        <c:numFmt formatCode="General" sourceLinked="1"/>
        <c:majorTickMark val="none"/>
        <c:minorTickMark val="none"/>
        <c:tickLblPos val="nextTo"/>
        <c:spPr>
          <a:ln w="31750">
            <a:solidFill>
              <a:schemeClr val="tx1"/>
            </a:solidFill>
          </a:ln>
        </c:spPr>
        <c:txPr>
          <a:bodyPr/>
          <a:lstStyle/>
          <a:p>
            <a:pPr>
              <a:defRPr sz="1100"/>
            </a:pPr>
            <a:endParaRPr lang="is-IS"/>
          </a:p>
        </c:txPr>
        <c:crossAx val="587398640"/>
        <c:crosses val="autoZero"/>
        <c:auto val="1"/>
        <c:lblAlgn val="ctr"/>
        <c:lblOffset val="100"/>
        <c:noMultiLvlLbl val="0"/>
      </c:catAx>
      <c:valAx>
        <c:axId val="587398640"/>
        <c:scaling>
          <c:orientation val="minMax"/>
          <c:max val="0.5"/>
          <c:min val="0"/>
        </c:scaling>
        <c:delete val="1"/>
        <c:axPos val="l"/>
        <c:numFmt formatCode="0%" sourceLinked="1"/>
        <c:majorTickMark val="out"/>
        <c:minorTickMark val="none"/>
        <c:tickLblPos val="nextTo"/>
        <c:crossAx val="587395112"/>
        <c:crosses val="autoZero"/>
        <c:crossBetween val="between"/>
      </c:valAx>
      <c:spPr>
        <a:noFill/>
        <a:ln>
          <a:noFill/>
        </a:ln>
      </c:spPr>
    </c:plotArea>
    <c:plotVisOnly val="1"/>
    <c:dispBlanksAs val="gap"/>
    <c:showDLblsOverMax val="0"/>
  </c:chart>
  <c:spPr>
    <a:noFill/>
    <a:ln>
      <a:noFill/>
    </a:ln>
  </c:sp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5507018144471075E-2"/>
          <c:y val="0.11960346683283295"/>
          <c:w val="0.96318886226178246"/>
          <c:h val="0.83508414389377794"/>
        </c:manualLayout>
      </c:layout>
      <c:barChart>
        <c:barDir val="col"/>
        <c:grouping val="clustered"/>
        <c:varyColors val="0"/>
        <c:ser>
          <c:idx val="0"/>
          <c:order val="0"/>
          <c:tx>
            <c:strRef>
              <c:f>'KFI old'!$A$82</c:f>
              <c:strCache>
                <c:ptCount val="1"/>
                <c:pt idx="0">
                  <c:v>Cost-to-income ratio</c:v>
                </c:pt>
              </c:strCache>
            </c:strRef>
          </c:tx>
          <c:spPr>
            <a:solidFill>
              <a:srgbClr val="87A4D4"/>
            </a:solidFill>
          </c:spPr>
          <c:invertIfNegative val="0"/>
          <c:dPt>
            <c:idx val="0"/>
            <c:invertIfNegative val="0"/>
            <c:bubble3D val="0"/>
            <c:spPr>
              <a:solidFill>
                <a:srgbClr val="3562A8"/>
              </a:solidFill>
            </c:spPr>
            <c:extLst>
              <c:ext xmlns:c16="http://schemas.microsoft.com/office/drawing/2014/chart" uri="{C3380CC4-5D6E-409C-BE32-E72D297353CC}">
                <c16:uniqueId val="{00000001-C72C-4230-9D11-E29850365981}"/>
              </c:ext>
            </c:extLst>
          </c:dPt>
          <c:dPt>
            <c:idx val="1"/>
            <c:invertIfNegative val="0"/>
            <c:bubble3D val="0"/>
            <c:extLst>
              <c:ext xmlns:c16="http://schemas.microsoft.com/office/drawing/2014/chart" uri="{C3380CC4-5D6E-409C-BE32-E72D297353CC}">
                <c16:uniqueId val="{00000002-C72C-4230-9D11-E29850365981}"/>
              </c:ext>
            </c:extLst>
          </c:dPt>
          <c:dPt>
            <c:idx val="2"/>
            <c:invertIfNegative val="0"/>
            <c:bubble3D val="0"/>
            <c:extLst>
              <c:ext xmlns:c16="http://schemas.microsoft.com/office/drawing/2014/chart" uri="{C3380CC4-5D6E-409C-BE32-E72D297353CC}">
                <c16:uniqueId val="{00000003-C72C-4230-9D11-E29850365981}"/>
              </c:ext>
            </c:extLst>
          </c:dPt>
          <c:dPt>
            <c:idx val="3"/>
            <c:invertIfNegative val="0"/>
            <c:bubble3D val="0"/>
            <c:extLst>
              <c:ext xmlns:c16="http://schemas.microsoft.com/office/drawing/2014/chart" uri="{C3380CC4-5D6E-409C-BE32-E72D297353CC}">
                <c16:uniqueId val="{00000004-C72C-4230-9D11-E29850365981}"/>
              </c:ext>
            </c:extLst>
          </c:dPt>
          <c:dPt>
            <c:idx val="4"/>
            <c:invertIfNegative val="0"/>
            <c:bubble3D val="0"/>
            <c:spPr>
              <a:solidFill>
                <a:srgbClr val="3562A8"/>
              </a:solidFill>
            </c:spPr>
            <c:extLst>
              <c:ext xmlns:c16="http://schemas.microsoft.com/office/drawing/2014/chart" uri="{C3380CC4-5D6E-409C-BE32-E72D297353CC}">
                <c16:uniqueId val="{00000006-C72C-4230-9D11-E29850365981}"/>
              </c:ext>
            </c:extLst>
          </c:dPt>
          <c:dPt>
            <c:idx val="5"/>
            <c:invertIfNegative val="0"/>
            <c:bubble3D val="0"/>
            <c:extLst>
              <c:ext xmlns:c16="http://schemas.microsoft.com/office/drawing/2014/chart" uri="{C3380CC4-5D6E-409C-BE32-E72D297353CC}">
                <c16:uniqueId val="{00000007-C72C-4230-9D11-E29850365981}"/>
              </c:ext>
            </c:extLst>
          </c:dPt>
          <c:dPt>
            <c:idx val="6"/>
            <c:invertIfNegative val="0"/>
            <c:bubble3D val="0"/>
            <c:extLst>
              <c:ext xmlns:c16="http://schemas.microsoft.com/office/drawing/2014/chart" uri="{C3380CC4-5D6E-409C-BE32-E72D297353CC}">
                <c16:uniqueId val="{00000008-C72C-4230-9D11-E29850365981}"/>
              </c:ext>
            </c:extLst>
          </c:dPt>
          <c:dPt>
            <c:idx val="7"/>
            <c:invertIfNegative val="0"/>
            <c:bubble3D val="0"/>
            <c:extLst>
              <c:ext xmlns:c16="http://schemas.microsoft.com/office/drawing/2014/chart" uri="{C3380CC4-5D6E-409C-BE32-E72D297353CC}">
                <c16:uniqueId val="{00000009-C72C-4230-9D11-E29850365981}"/>
              </c:ext>
            </c:extLst>
          </c:dPt>
          <c:dPt>
            <c:idx val="8"/>
            <c:invertIfNegative val="0"/>
            <c:bubble3D val="0"/>
            <c:spPr>
              <a:solidFill>
                <a:srgbClr val="FA7800"/>
              </a:solidFill>
            </c:spPr>
            <c:extLst>
              <c:ext xmlns:c16="http://schemas.microsoft.com/office/drawing/2014/chart" uri="{C3380CC4-5D6E-409C-BE32-E72D297353CC}">
                <c16:uniqueId val="{0000000B-C72C-4230-9D11-E29850365981}"/>
              </c:ext>
            </c:extLst>
          </c:dPt>
          <c:dPt>
            <c:idx val="9"/>
            <c:invertIfNegative val="0"/>
            <c:bubble3D val="0"/>
            <c:extLst>
              <c:ext xmlns:c16="http://schemas.microsoft.com/office/drawing/2014/chart" uri="{C3380CC4-5D6E-409C-BE32-E72D297353CC}">
                <c16:uniqueId val="{0000000C-C72C-4230-9D11-E29850365981}"/>
              </c:ext>
            </c:extLst>
          </c:dPt>
          <c:dLbls>
            <c:dLbl>
              <c:idx val="1"/>
              <c:delete val="1"/>
              <c:extLst>
                <c:ext xmlns:c15="http://schemas.microsoft.com/office/drawing/2012/chart" uri="{CE6537A1-D6FC-4f65-9D91-7224C49458BB}"/>
                <c:ext xmlns:c16="http://schemas.microsoft.com/office/drawing/2014/chart" uri="{C3380CC4-5D6E-409C-BE32-E72D297353CC}">
                  <c16:uniqueId val="{00000002-C72C-4230-9D11-E29850365981}"/>
                </c:ext>
              </c:extLst>
            </c:dLbl>
            <c:dLbl>
              <c:idx val="2"/>
              <c:delete val="1"/>
              <c:extLst>
                <c:ext xmlns:c15="http://schemas.microsoft.com/office/drawing/2012/chart" uri="{CE6537A1-D6FC-4f65-9D91-7224C49458BB}"/>
                <c:ext xmlns:c16="http://schemas.microsoft.com/office/drawing/2014/chart" uri="{C3380CC4-5D6E-409C-BE32-E72D297353CC}">
                  <c16:uniqueId val="{00000003-C72C-4230-9D11-E29850365981}"/>
                </c:ext>
              </c:extLst>
            </c:dLbl>
            <c:dLbl>
              <c:idx val="3"/>
              <c:delete val="1"/>
              <c:extLst>
                <c:ext xmlns:c15="http://schemas.microsoft.com/office/drawing/2012/chart" uri="{CE6537A1-D6FC-4f65-9D91-7224C49458BB}"/>
                <c:ext xmlns:c16="http://schemas.microsoft.com/office/drawing/2014/chart" uri="{C3380CC4-5D6E-409C-BE32-E72D297353CC}">
                  <c16:uniqueId val="{00000004-C72C-4230-9D11-E29850365981}"/>
                </c:ext>
              </c:extLst>
            </c:dLbl>
            <c:dLbl>
              <c:idx val="5"/>
              <c:delete val="1"/>
              <c:extLst>
                <c:ext xmlns:c15="http://schemas.microsoft.com/office/drawing/2012/chart" uri="{CE6537A1-D6FC-4f65-9D91-7224C49458BB}"/>
                <c:ext xmlns:c16="http://schemas.microsoft.com/office/drawing/2014/chart" uri="{C3380CC4-5D6E-409C-BE32-E72D297353CC}">
                  <c16:uniqueId val="{00000007-C72C-4230-9D11-E29850365981}"/>
                </c:ext>
              </c:extLst>
            </c:dLbl>
            <c:dLbl>
              <c:idx val="6"/>
              <c:delete val="1"/>
              <c:extLst>
                <c:ext xmlns:c15="http://schemas.microsoft.com/office/drawing/2012/chart" uri="{CE6537A1-D6FC-4f65-9D91-7224C49458BB}"/>
                <c:ext xmlns:c16="http://schemas.microsoft.com/office/drawing/2014/chart" uri="{C3380CC4-5D6E-409C-BE32-E72D297353CC}">
                  <c16:uniqueId val="{00000008-C72C-4230-9D11-E29850365981}"/>
                </c:ext>
              </c:extLst>
            </c:dLbl>
            <c:dLbl>
              <c:idx val="7"/>
              <c:delete val="1"/>
              <c:extLst>
                <c:ext xmlns:c15="http://schemas.microsoft.com/office/drawing/2012/chart" uri="{CE6537A1-D6FC-4f65-9D91-7224C49458BB}"/>
                <c:ext xmlns:c16="http://schemas.microsoft.com/office/drawing/2014/chart" uri="{C3380CC4-5D6E-409C-BE32-E72D297353CC}">
                  <c16:uniqueId val="{00000009-C72C-4230-9D11-E29850365981}"/>
                </c:ext>
              </c:extLst>
            </c:dLbl>
            <c:numFmt formatCode="#,##0.0" sourceLinked="0"/>
            <c:spPr>
              <a:noFill/>
              <a:ln>
                <a:noFill/>
              </a:ln>
              <a:effectLst/>
            </c:spPr>
            <c:txPr>
              <a:bodyPr/>
              <a:lstStyle/>
              <a:p>
                <a:pPr>
                  <a:defRPr sz="900"/>
                </a:pPr>
                <a:endParaRPr lang="is-I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'KFI old'!$F$81:$N$81</c:f>
              <c:strCache>
                <c:ptCount val="9"/>
                <c:pt idx="0">
                  <c:v>Q3 11</c:v>
                </c:pt>
                <c:pt idx="1">
                  <c:v>Q4 11</c:v>
                </c:pt>
                <c:pt idx="2">
                  <c:v>Q1 12</c:v>
                </c:pt>
                <c:pt idx="3">
                  <c:v>Q2 12</c:v>
                </c:pt>
                <c:pt idx="4">
                  <c:v>Q3 12</c:v>
                </c:pt>
                <c:pt idx="5">
                  <c:v>Q4 12</c:v>
                </c:pt>
                <c:pt idx="6">
                  <c:v>Q1 13</c:v>
                </c:pt>
                <c:pt idx="7">
                  <c:v>Q2 13</c:v>
                </c:pt>
                <c:pt idx="8">
                  <c:v>Q3 13</c:v>
                </c:pt>
              </c:strCache>
            </c:strRef>
          </c:cat>
          <c:val>
            <c:numRef>
              <c:f>'KFI old'!$F$82:$N$82</c:f>
              <c:numCache>
                <c:formatCode>0.0</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D-C72C-4230-9D11-E29850365981}"/>
            </c:ext>
          </c:extLst>
        </c:ser>
        <c:dLbls>
          <c:showLegendKey val="0"/>
          <c:showVal val="0"/>
          <c:showCatName val="0"/>
          <c:showSerName val="0"/>
          <c:showPercent val="0"/>
          <c:showBubbleSize val="0"/>
        </c:dLbls>
        <c:gapWidth val="40"/>
        <c:axId val="580974936"/>
        <c:axId val="580979640"/>
      </c:barChart>
      <c:lineChart>
        <c:grouping val="standard"/>
        <c:varyColors val="0"/>
        <c:ser>
          <c:idx val="1"/>
          <c:order val="1"/>
          <c:tx>
            <c:strRef>
              <c:f>'KFI old'!$A$83</c:f>
              <c:strCache>
                <c:ptCount val="1"/>
              </c:strCache>
            </c:strRef>
          </c:tx>
          <c:spPr>
            <a:ln w="25400">
              <a:solidFill>
                <a:srgbClr val="FF0000"/>
              </a:solidFill>
              <a:prstDash val="sysDash"/>
            </a:ln>
          </c:spPr>
          <c:marker>
            <c:symbol val="none"/>
          </c:marker>
          <c:cat>
            <c:strRef>
              <c:f>'KFI old'!$F$81:$N$81</c:f>
              <c:strCache>
                <c:ptCount val="9"/>
                <c:pt idx="0">
                  <c:v>Q3 11</c:v>
                </c:pt>
                <c:pt idx="1">
                  <c:v>Q4 11</c:v>
                </c:pt>
                <c:pt idx="2">
                  <c:v>Q1 12</c:v>
                </c:pt>
                <c:pt idx="3">
                  <c:v>Q2 12</c:v>
                </c:pt>
                <c:pt idx="4">
                  <c:v>Q3 12</c:v>
                </c:pt>
                <c:pt idx="5">
                  <c:v>Q4 12</c:v>
                </c:pt>
                <c:pt idx="6">
                  <c:v>Q1 13</c:v>
                </c:pt>
                <c:pt idx="7">
                  <c:v>Q2 13</c:v>
                </c:pt>
                <c:pt idx="8">
                  <c:v>Q3 13</c:v>
                </c:pt>
              </c:strCache>
            </c:strRef>
          </c:cat>
          <c:val>
            <c:numRef>
              <c:f>'KFI old'!$F$83:$N$83</c:f>
              <c:numCache>
                <c:formatCode>0.0</c:formatCode>
                <c:ptCount val="9"/>
                <c:pt idx="0">
                  <c:v>50</c:v>
                </c:pt>
                <c:pt idx="1">
                  <c:v>50</c:v>
                </c:pt>
                <c:pt idx="2">
                  <c:v>50</c:v>
                </c:pt>
                <c:pt idx="3">
                  <c:v>50</c:v>
                </c:pt>
                <c:pt idx="4">
                  <c:v>50</c:v>
                </c:pt>
                <c:pt idx="5">
                  <c:v>50</c:v>
                </c:pt>
                <c:pt idx="6">
                  <c:v>50</c:v>
                </c:pt>
                <c:pt idx="7">
                  <c:v>50</c:v>
                </c:pt>
                <c:pt idx="8">
                  <c:v>50</c:v>
                </c:pt>
              </c:numCache>
            </c:numRef>
          </c:val>
          <c:smooth val="0"/>
          <c:extLst>
            <c:ext xmlns:c16="http://schemas.microsoft.com/office/drawing/2014/chart" uri="{C3380CC4-5D6E-409C-BE32-E72D297353CC}">
              <c16:uniqueId val="{0000000E-C72C-4230-9D11-E29850365981}"/>
            </c:ext>
          </c:extLst>
        </c:ser>
        <c:dLbls>
          <c:showLegendKey val="0"/>
          <c:showVal val="0"/>
          <c:showCatName val="0"/>
          <c:showSerName val="0"/>
          <c:showPercent val="0"/>
          <c:showBubbleSize val="0"/>
        </c:dLbls>
        <c:marker val="1"/>
        <c:smooth val="0"/>
        <c:axId val="580974936"/>
        <c:axId val="580979640"/>
      </c:lineChart>
      <c:catAx>
        <c:axId val="580974936"/>
        <c:scaling>
          <c:orientation val="minMax"/>
        </c:scaling>
        <c:delete val="0"/>
        <c:axPos val="b"/>
        <c:numFmt formatCode="General" sourceLinked="1"/>
        <c:majorTickMark val="none"/>
        <c:minorTickMark val="none"/>
        <c:tickLblPos val="none"/>
        <c:spPr>
          <a:ln w="31750">
            <a:solidFill>
              <a:schemeClr val="tx1"/>
            </a:solidFill>
          </a:ln>
        </c:spPr>
        <c:crossAx val="580979640"/>
        <c:crosses val="autoZero"/>
        <c:auto val="1"/>
        <c:lblAlgn val="ctr"/>
        <c:lblOffset val="0"/>
        <c:noMultiLvlLbl val="0"/>
      </c:catAx>
      <c:valAx>
        <c:axId val="580979640"/>
        <c:scaling>
          <c:orientation val="minMax"/>
          <c:max val="100"/>
          <c:min val="0"/>
        </c:scaling>
        <c:delete val="1"/>
        <c:axPos val="l"/>
        <c:numFmt formatCode="0.0" sourceLinked="1"/>
        <c:majorTickMark val="out"/>
        <c:minorTickMark val="none"/>
        <c:tickLblPos val="nextTo"/>
        <c:crossAx val="580974936"/>
        <c:crosses val="autoZero"/>
        <c:crossBetween val="between"/>
        <c:majorUnit val="15"/>
      </c:valAx>
      <c:spPr>
        <a:noFill/>
        <a:ln>
          <a:noFill/>
        </a:ln>
      </c:spPr>
    </c:plotArea>
    <c:plotVisOnly val="1"/>
    <c:dispBlanksAs val="gap"/>
    <c:showDLblsOverMax val="0"/>
  </c:chart>
  <c:spPr>
    <a:noFill/>
    <a:ln>
      <a:noFill/>
    </a:ln>
  </c:sp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016788946157849E-2"/>
          <c:y val="0.15694198352623276"/>
          <c:w val="0.32149511161851035"/>
          <c:h val="0.59833787512482806"/>
        </c:manualLayout>
      </c:layout>
      <c:doughnutChart>
        <c:varyColors val="1"/>
        <c:ser>
          <c:idx val="0"/>
          <c:order val="0"/>
          <c:dPt>
            <c:idx val="0"/>
            <c:bubble3D val="0"/>
            <c:spPr>
              <a:solidFill>
                <a:srgbClr val="3562A8"/>
              </a:solidFill>
            </c:spPr>
            <c:extLst>
              <c:ext xmlns:c16="http://schemas.microsoft.com/office/drawing/2014/chart" uri="{C3380CC4-5D6E-409C-BE32-E72D297353CC}">
                <c16:uniqueId val="{00000001-E415-4784-8B9A-6A775ECC6C2B}"/>
              </c:ext>
            </c:extLst>
          </c:dPt>
          <c:dPt>
            <c:idx val="1"/>
            <c:bubble3D val="0"/>
            <c:spPr>
              <a:solidFill>
                <a:srgbClr val="5D88C2"/>
              </a:solidFill>
            </c:spPr>
            <c:extLst>
              <c:ext xmlns:c16="http://schemas.microsoft.com/office/drawing/2014/chart" uri="{C3380CC4-5D6E-409C-BE32-E72D297353CC}">
                <c16:uniqueId val="{00000003-E415-4784-8B9A-6A775ECC6C2B}"/>
              </c:ext>
            </c:extLst>
          </c:dPt>
          <c:dPt>
            <c:idx val="2"/>
            <c:bubble3D val="0"/>
            <c:spPr>
              <a:solidFill>
                <a:srgbClr val="87A4D4"/>
              </a:solidFill>
            </c:spPr>
            <c:extLst>
              <c:ext xmlns:c16="http://schemas.microsoft.com/office/drawing/2014/chart" uri="{C3380CC4-5D6E-409C-BE32-E72D297353CC}">
                <c16:uniqueId val="{00000005-E415-4784-8B9A-6A775ECC6C2B}"/>
              </c:ext>
            </c:extLst>
          </c:dPt>
          <c:dPt>
            <c:idx val="3"/>
            <c:bubble3D val="0"/>
            <c:spPr>
              <a:solidFill>
                <a:srgbClr val="B4C9E9"/>
              </a:solidFill>
            </c:spPr>
            <c:extLst>
              <c:ext xmlns:c16="http://schemas.microsoft.com/office/drawing/2014/chart" uri="{C3380CC4-5D6E-409C-BE32-E72D297353CC}">
                <c16:uniqueId val="{00000007-E415-4784-8B9A-6A775ECC6C2B}"/>
              </c:ext>
            </c:extLst>
          </c:dPt>
          <c:dPt>
            <c:idx val="4"/>
            <c:bubble3D val="0"/>
            <c:spPr>
              <a:solidFill>
                <a:srgbClr val="333333"/>
              </a:solidFill>
            </c:spPr>
            <c:extLst>
              <c:ext xmlns:c16="http://schemas.microsoft.com/office/drawing/2014/chart" uri="{C3380CC4-5D6E-409C-BE32-E72D297353CC}">
                <c16:uniqueId val="{00000009-E415-4784-8B9A-6A775ECC6C2B}"/>
              </c:ext>
            </c:extLst>
          </c:dPt>
          <c:dPt>
            <c:idx val="5"/>
            <c:bubble3D val="0"/>
            <c:spPr>
              <a:solidFill>
                <a:srgbClr val="FA7800"/>
              </a:solidFill>
            </c:spPr>
            <c:extLst>
              <c:ext xmlns:c16="http://schemas.microsoft.com/office/drawing/2014/chart" uri="{C3380CC4-5D6E-409C-BE32-E72D297353CC}">
                <c16:uniqueId val="{0000000B-E415-4784-8B9A-6A775ECC6C2B}"/>
              </c:ext>
            </c:extLst>
          </c:dPt>
          <c:dPt>
            <c:idx val="6"/>
            <c:bubble3D val="0"/>
            <c:spPr>
              <a:solidFill>
                <a:schemeClr val="bg1">
                  <a:lumMod val="50000"/>
                </a:schemeClr>
              </a:solidFill>
            </c:spPr>
            <c:extLst>
              <c:ext xmlns:c16="http://schemas.microsoft.com/office/drawing/2014/chart" uri="{C3380CC4-5D6E-409C-BE32-E72D297353CC}">
                <c16:uniqueId val="{0000000D-E415-4784-8B9A-6A775ECC6C2B}"/>
              </c:ext>
            </c:extLst>
          </c:dPt>
          <c:dPt>
            <c:idx val="7"/>
            <c:bubble3D val="0"/>
            <c:spPr>
              <a:solidFill>
                <a:schemeClr val="bg1">
                  <a:lumMod val="65000"/>
                </a:schemeClr>
              </a:solidFill>
            </c:spPr>
            <c:extLst>
              <c:ext xmlns:c16="http://schemas.microsoft.com/office/drawing/2014/chart" uri="{C3380CC4-5D6E-409C-BE32-E72D297353CC}">
                <c16:uniqueId val="{0000000F-E415-4784-8B9A-6A775ECC6C2B}"/>
              </c:ext>
            </c:extLst>
          </c:dPt>
          <c:dPt>
            <c:idx val="9"/>
            <c:bubble3D val="0"/>
            <c:spPr>
              <a:solidFill>
                <a:schemeClr val="accent3">
                  <a:lumMod val="50000"/>
                </a:schemeClr>
              </a:solidFill>
            </c:spPr>
            <c:extLst>
              <c:ext xmlns:c16="http://schemas.microsoft.com/office/drawing/2014/chart" uri="{C3380CC4-5D6E-409C-BE32-E72D297353CC}">
                <c16:uniqueId val="{00000011-E415-4784-8B9A-6A775ECC6C2B}"/>
              </c:ext>
            </c:extLst>
          </c:dPt>
          <c:dLbls>
            <c:spPr>
              <a:noFill/>
              <a:ln>
                <a:noFill/>
              </a:ln>
              <a:effectLst/>
            </c:spPr>
            <c:txPr>
              <a:bodyPr/>
              <a:lstStyle/>
              <a:p>
                <a:pPr>
                  <a:defRPr>
                    <a:solidFill>
                      <a:schemeClr val="bg1"/>
                    </a:solidFill>
                  </a:defRPr>
                </a:pPr>
                <a:endParaRPr lang="is-IS"/>
              </a:p>
            </c:txPr>
            <c:showLegendKey val="0"/>
            <c:showVal val="1"/>
            <c:showCatName val="0"/>
            <c:showSerName val="0"/>
            <c:showPercent val="0"/>
            <c:showBubbleSize val="0"/>
            <c:showLeaderLines val="1"/>
            <c:extLst>
              <c:ext xmlns:c15="http://schemas.microsoft.com/office/drawing/2012/chart" uri="{CE6537A1-D6FC-4f65-9D91-7224C49458BB}"/>
            </c:extLst>
          </c:dLbls>
          <c:cat>
            <c:strRef>
              <c:f>'LB_Q old'!$M$50:$M$59</c:f>
              <c:strCache>
                <c:ptCount val="10"/>
                <c:pt idx="0">
                  <c:v>Individuals</c:v>
                </c:pt>
                <c:pt idx="1">
                  <c:v>Real Estate &amp; Construction</c:v>
                </c:pt>
                <c:pt idx="2">
                  <c:v>Fishing</c:v>
                </c:pt>
                <c:pt idx="3">
                  <c:v>Information &amp; Communication</c:v>
                </c:pt>
                <c:pt idx="4">
                  <c:v>Wholesale &amp; Retail</c:v>
                </c:pt>
                <c:pt idx="5">
                  <c:v>Finance &amp; Insurance</c:v>
                </c:pt>
                <c:pt idx="6">
                  <c:v>Industry, Energy &amp; Manufacturing</c:v>
                </c:pt>
                <c:pt idx="7">
                  <c:v>Transportation</c:v>
                </c:pt>
                <c:pt idx="8">
                  <c:v>Services</c:v>
                </c:pt>
                <c:pt idx="9">
                  <c:v>Other sectors</c:v>
                </c:pt>
              </c:strCache>
            </c:strRef>
          </c:cat>
          <c:val>
            <c:numRef>
              <c:f>'LB_Q old'!$N$50:$N$59</c:f>
              <c:numCache>
                <c:formatCode>#,##0</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12-E415-4784-8B9A-6A775ECC6C2B}"/>
            </c:ext>
          </c:extLst>
        </c:ser>
        <c:dLbls>
          <c:showLegendKey val="0"/>
          <c:showVal val="0"/>
          <c:showCatName val="0"/>
          <c:showSerName val="0"/>
          <c:showPercent val="0"/>
          <c:showBubbleSize val="0"/>
          <c:showLeaderLines val="1"/>
        </c:dLbls>
        <c:firstSliceAng val="0"/>
        <c:holeSize val="48"/>
      </c:doughnutChart>
    </c:plotArea>
    <c:legend>
      <c:legendPos val="r"/>
      <c:layout>
        <c:manualLayout>
          <c:xMode val="edge"/>
          <c:yMode val="edge"/>
          <c:x val="0.39320853550022672"/>
          <c:y val="9.0894017042029318E-2"/>
          <c:w val="0.48230680120208852"/>
          <c:h val="0.74840572078251844"/>
        </c:manualLayout>
      </c:layout>
      <c:overlay val="0"/>
      <c:txPr>
        <a:bodyPr/>
        <a:lstStyle/>
        <a:p>
          <a:pPr rtl="0">
            <a:defRPr/>
          </a:pPr>
          <a:endParaRPr lang="is-IS"/>
        </a:p>
      </c:txPr>
    </c:legend>
    <c:plotVisOnly val="1"/>
    <c:dispBlanksAs val="gap"/>
    <c:showDLblsOverMax val="0"/>
  </c:chart>
  <c:spPr>
    <a:noFill/>
    <a:ln>
      <a:noFill/>
    </a:ln>
  </c:spPr>
  <c:printSettings>
    <c:headerFooter/>
    <c:pageMargins b="0.75" l="0.7" r="0.7" t="0.75"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310934300751673"/>
          <c:y val="8.8378238452387375E-2"/>
          <c:w val="0.68035579291955239"/>
          <c:h val="0.56329253350047492"/>
        </c:manualLayout>
      </c:layout>
      <c:barChart>
        <c:barDir val="col"/>
        <c:grouping val="percentStacked"/>
        <c:varyColors val="0"/>
        <c:ser>
          <c:idx val="2"/>
          <c:order val="0"/>
          <c:tx>
            <c:strRef>
              <c:f>'LB_Q old'!$B$74</c:f>
              <c:strCache>
                <c:ptCount val="1"/>
                <c:pt idx="0">
                  <c:v>FX</c:v>
                </c:pt>
              </c:strCache>
            </c:strRef>
          </c:tx>
          <c:spPr>
            <a:solidFill>
              <a:srgbClr val="FA7800"/>
            </a:solidFill>
          </c:spPr>
          <c:invertIfNegative val="0"/>
          <c:dLbls>
            <c:numFmt formatCode="#,##0" sourceLinked="0"/>
            <c:spPr>
              <a:noFill/>
              <a:ln>
                <a:noFill/>
              </a:ln>
              <a:effectLst/>
            </c:spPr>
            <c:txPr>
              <a:bodyPr/>
              <a:lstStyle/>
              <a:p>
                <a:pPr>
                  <a:defRPr sz="1000">
                    <a:solidFill>
                      <a:schemeClr val="bg1"/>
                    </a:solidFill>
                  </a:defRPr>
                </a:pPr>
                <a:endParaRPr lang="is-I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'LB_Q old'!$G$77:$L$77</c:f>
              <c:strCache>
                <c:ptCount val="6"/>
                <c:pt idx="0">
                  <c:v>Q1-13</c:v>
                </c:pt>
                <c:pt idx="1">
                  <c:v>Q2-13</c:v>
                </c:pt>
                <c:pt idx="2">
                  <c:v>Q3-13</c:v>
                </c:pt>
                <c:pt idx="3">
                  <c:v>Q4-13</c:v>
                </c:pt>
                <c:pt idx="4">
                  <c:v>Q1-14</c:v>
                </c:pt>
                <c:pt idx="5">
                  <c:v>Q2-14</c:v>
                </c:pt>
              </c:strCache>
            </c:strRef>
          </c:cat>
          <c:val>
            <c:numRef>
              <c:f>'LB_Q old'!$G$80:$L$80</c:f>
              <c:numCache>
                <c:formatCode>#,##0\ ;\(#,##0\);"-"\ </c:formatCode>
                <c:ptCount val="6"/>
                <c:pt idx="0">
                  <c:v>22.065298500864682</c:v>
                </c:pt>
                <c:pt idx="1">
                  <c:v>22.342782900872091</c:v>
                </c:pt>
                <c:pt idx="2">
                  <c:v>22.058854155819812</c:v>
                </c:pt>
                <c:pt idx="3">
                  <c:v>19.182389937106919</c:v>
                </c:pt>
                <c:pt idx="4">
                  <c:v>18.063458505684675</c:v>
                </c:pt>
                <c:pt idx="5">
                  <c:v>0</c:v>
                </c:pt>
              </c:numCache>
            </c:numRef>
          </c:val>
          <c:extLst>
            <c:ext xmlns:c16="http://schemas.microsoft.com/office/drawing/2014/chart" uri="{C3380CC4-5D6E-409C-BE32-E72D297353CC}">
              <c16:uniqueId val="{00000000-8B59-480E-8AFE-E3CA6CEE52B7}"/>
            </c:ext>
          </c:extLst>
        </c:ser>
        <c:ser>
          <c:idx val="1"/>
          <c:order val="1"/>
          <c:tx>
            <c:strRef>
              <c:f>'LB_Q old'!$B$73</c:f>
              <c:strCache>
                <c:ptCount val="1"/>
                <c:pt idx="0">
                  <c:v>Non-CPI linked</c:v>
                </c:pt>
              </c:strCache>
            </c:strRef>
          </c:tx>
          <c:spPr>
            <a:solidFill>
              <a:schemeClr val="bg1">
                <a:lumMod val="50000"/>
              </a:schemeClr>
            </a:solidFill>
          </c:spPr>
          <c:invertIfNegative val="0"/>
          <c:dLbls>
            <c:numFmt formatCode="#,##0" sourceLinked="0"/>
            <c:spPr>
              <a:noFill/>
              <a:ln>
                <a:noFill/>
              </a:ln>
              <a:effectLst/>
            </c:spPr>
            <c:txPr>
              <a:bodyPr/>
              <a:lstStyle/>
              <a:p>
                <a:pPr>
                  <a:defRPr sz="1000">
                    <a:solidFill>
                      <a:schemeClr val="bg1"/>
                    </a:solidFill>
                  </a:defRPr>
                </a:pPr>
                <a:endParaRPr lang="is-I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'LB_Q old'!$G$77:$L$77</c:f>
              <c:strCache>
                <c:ptCount val="6"/>
                <c:pt idx="0">
                  <c:v>Q1-13</c:v>
                </c:pt>
                <c:pt idx="1">
                  <c:v>Q2-13</c:v>
                </c:pt>
                <c:pt idx="2">
                  <c:v>Q3-13</c:v>
                </c:pt>
                <c:pt idx="3">
                  <c:v>Q4-13</c:v>
                </c:pt>
                <c:pt idx="4">
                  <c:v>Q1-14</c:v>
                </c:pt>
                <c:pt idx="5">
                  <c:v>Q2-14</c:v>
                </c:pt>
              </c:strCache>
            </c:strRef>
          </c:cat>
          <c:val>
            <c:numRef>
              <c:f>'LB_Q old'!$G$79:$L$79</c:f>
              <c:numCache>
                <c:formatCode>#,##0\ ;\(#,##0\);"-"\ </c:formatCode>
                <c:ptCount val="6"/>
                <c:pt idx="0">
                  <c:v>33.553894957968339</c:v>
                </c:pt>
                <c:pt idx="1">
                  <c:v>33.901917473032505</c:v>
                </c:pt>
                <c:pt idx="2">
                  <c:v>33.844437039659567</c:v>
                </c:pt>
                <c:pt idx="3">
                  <c:v>36.163522012578611</c:v>
                </c:pt>
                <c:pt idx="4">
                  <c:v>37.101010211087257</c:v>
                </c:pt>
                <c:pt idx="5">
                  <c:v>0</c:v>
                </c:pt>
              </c:numCache>
            </c:numRef>
          </c:val>
          <c:extLst>
            <c:ext xmlns:c16="http://schemas.microsoft.com/office/drawing/2014/chart" uri="{C3380CC4-5D6E-409C-BE32-E72D297353CC}">
              <c16:uniqueId val="{00000001-8B59-480E-8AFE-E3CA6CEE52B7}"/>
            </c:ext>
          </c:extLst>
        </c:ser>
        <c:ser>
          <c:idx val="0"/>
          <c:order val="2"/>
          <c:tx>
            <c:strRef>
              <c:f>'LB_Q old'!$B$72</c:f>
              <c:strCache>
                <c:ptCount val="1"/>
                <c:pt idx="0">
                  <c:v>CPI linked</c:v>
                </c:pt>
              </c:strCache>
            </c:strRef>
          </c:tx>
          <c:spPr>
            <a:solidFill>
              <a:srgbClr val="3562A8"/>
            </a:solidFill>
          </c:spPr>
          <c:invertIfNegative val="0"/>
          <c:dLbls>
            <c:numFmt formatCode="#,##0" sourceLinked="0"/>
            <c:spPr>
              <a:noFill/>
              <a:ln>
                <a:noFill/>
              </a:ln>
              <a:effectLst/>
            </c:spPr>
            <c:txPr>
              <a:bodyPr/>
              <a:lstStyle/>
              <a:p>
                <a:pPr>
                  <a:defRPr sz="1000">
                    <a:solidFill>
                      <a:schemeClr val="bg1"/>
                    </a:solidFill>
                  </a:defRPr>
                </a:pPr>
                <a:endParaRPr lang="is-I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'LB_Q old'!$G$77:$L$77</c:f>
              <c:strCache>
                <c:ptCount val="6"/>
                <c:pt idx="0">
                  <c:v>Q1-13</c:v>
                </c:pt>
                <c:pt idx="1">
                  <c:v>Q2-13</c:v>
                </c:pt>
                <c:pt idx="2">
                  <c:v>Q3-13</c:v>
                </c:pt>
                <c:pt idx="3">
                  <c:v>Q4-13</c:v>
                </c:pt>
                <c:pt idx="4">
                  <c:v>Q1-14</c:v>
                </c:pt>
                <c:pt idx="5">
                  <c:v>Q2-14</c:v>
                </c:pt>
              </c:strCache>
            </c:strRef>
          </c:cat>
          <c:val>
            <c:numRef>
              <c:f>'LB_Q old'!$G$78:$L$78</c:f>
              <c:numCache>
                <c:formatCode>#,##0\ ;\(#,##0\);"-"\ </c:formatCode>
                <c:ptCount val="6"/>
                <c:pt idx="0">
                  <c:v>44.38080654116699</c:v>
                </c:pt>
                <c:pt idx="1">
                  <c:v>43.7552996260954</c:v>
                </c:pt>
                <c:pt idx="2">
                  <c:v>44.09670880452061</c:v>
                </c:pt>
                <c:pt idx="3">
                  <c:v>44.654088050314463</c:v>
                </c:pt>
                <c:pt idx="4">
                  <c:v>44.835531283228072</c:v>
                </c:pt>
                <c:pt idx="5">
                  <c:v>0</c:v>
                </c:pt>
              </c:numCache>
            </c:numRef>
          </c:val>
          <c:extLst>
            <c:ext xmlns:c16="http://schemas.microsoft.com/office/drawing/2014/chart" uri="{C3380CC4-5D6E-409C-BE32-E72D297353CC}">
              <c16:uniqueId val="{00000002-8B59-480E-8AFE-E3CA6CEE52B7}"/>
            </c:ext>
          </c:extLst>
        </c:ser>
        <c:dLbls>
          <c:showLegendKey val="0"/>
          <c:showVal val="0"/>
          <c:showCatName val="0"/>
          <c:showSerName val="0"/>
          <c:showPercent val="0"/>
          <c:showBubbleSize val="0"/>
        </c:dLbls>
        <c:gapWidth val="50"/>
        <c:overlap val="100"/>
        <c:axId val="587404128"/>
        <c:axId val="587403344"/>
      </c:barChart>
      <c:catAx>
        <c:axId val="587404128"/>
        <c:scaling>
          <c:orientation val="minMax"/>
        </c:scaling>
        <c:delete val="0"/>
        <c:axPos val="b"/>
        <c:numFmt formatCode="General" sourceLinked="1"/>
        <c:majorTickMark val="none"/>
        <c:minorTickMark val="none"/>
        <c:tickLblPos val="nextTo"/>
        <c:spPr>
          <a:ln w="31750">
            <a:solidFill>
              <a:schemeClr val="tx1"/>
            </a:solidFill>
          </a:ln>
        </c:spPr>
        <c:txPr>
          <a:bodyPr/>
          <a:lstStyle/>
          <a:p>
            <a:pPr>
              <a:defRPr sz="1000"/>
            </a:pPr>
            <a:endParaRPr lang="is-IS"/>
          </a:p>
        </c:txPr>
        <c:crossAx val="587403344"/>
        <c:crosses val="autoZero"/>
        <c:auto val="1"/>
        <c:lblAlgn val="ctr"/>
        <c:lblOffset val="100"/>
        <c:noMultiLvlLbl val="0"/>
      </c:catAx>
      <c:valAx>
        <c:axId val="587403344"/>
        <c:scaling>
          <c:orientation val="minMax"/>
          <c:max val="1"/>
          <c:min val="0"/>
        </c:scaling>
        <c:delete val="0"/>
        <c:axPos val="l"/>
        <c:numFmt formatCode="0%" sourceLinked="1"/>
        <c:majorTickMark val="none"/>
        <c:minorTickMark val="none"/>
        <c:tickLblPos val="nextTo"/>
        <c:spPr>
          <a:ln w="31750">
            <a:solidFill>
              <a:schemeClr val="tx1"/>
            </a:solidFill>
          </a:ln>
        </c:spPr>
        <c:txPr>
          <a:bodyPr/>
          <a:lstStyle/>
          <a:p>
            <a:pPr>
              <a:defRPr sz="1000"/>
            </a:pPr>
            <a:endParaRPr lang="is-IS"/>
          </a:p>
        </c:txPr>
        <c:crossAx val="587404128"/>
        <c:crosses val="autoZero"/>
        <c:crossBetween val="between"/>
        <c:majorUnit val="0.2"/>
      </c:valAx>
      <c:spPr>
        <a:noFill/>
        <a:ln>
          <a:noFill/>
        </a:ln>
      </c:spPr>
    </c:plotArea>
    <c:legend>
      <c:legendPos val="b"/>
      <c:layout>
        <c:manualLayout>
          <c:xMode val="edge"/>
          <c:yMode val="edge"/>
          <c:x val="0.11335145790929546"/>
          <c:y val="0.76251868116682642"/>
          <c:w val="0.5789813075396032"/>
          <c:h val="0.11536148890479599"/>
        </c:manualLayout>
      </c:layout>
      <c:overlay val="0"/>
      <c:spPr>
        <a:noFill/>
        <a:ln>
          <a:noFill/>
        </a:ln>
      </c:spPr>
      <c:txPr>
        <a:bodyPr/>
        <a:lstStyle/>
        <a:p>
          <a:pPr>
            <a:defRPr sz="1000"/>
          </a:pPr>
          <a:endParaRPr lang="is-IS"/>
        </a:p>
      </c:txPr>
    </c:legend>
    <c:plotVisOnly val="1"/>
    <c:dispBlanksAs val="gap"/>
    <c:showDLblsOverMax val="0"/>
  </c:chart>
  <c:spPr>
    <a:noFill/>
    <a:ln>
      <a:noFill/>
    </a:ln>
  </c:spPr>
  <c:printSettings>
    <c:headerFooter/>
    <c:pageMargins b="0.75" l="0.7" r="0.7" t="0.75" header="0.3" footer="0.3"/>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1198501872659173E-2"/>
          <c:y val="7.9927315918294481E-2"/>
          <c:w val="0.91760299625468167"/>
          <c:h val="0.6502484784058935"/>
        </c:manualLayout>
      </c:layout>
      <c:barChart>
        <c:barDir val="col"/>
        <c:grouping val="stacked"/>
        <c:varyColors val="0"/>
        <c:ser>
          <c:idx val="0"/>
          <c:order val="0"/>
          <c:tx>
            <c:strRef>
              <c:f>'LB_Q old'!$B$88</c:f>
              <c:strCache>
                <c:ptCount val="1"/>
                <c:pt idx="0">
                  <c:v>Individuals</c:v>
                </c:pt>
              </c:strCache>
            </c:strRef>
          </c:tx>
          <c:spPr>
            <a:solidFill>
              <a:srgbClr val="3562A8"/>
            </a:solidFill>
          </c:spPr>
          <c:invertIfNegative val="0"/>
          <c:dLbls>
            <c:spPr>
              <a:noFill/>
              <a:ln>
                <a:noFill/>
              </a:ln>
              <a:effectLst/>
            </c:spPr>
            <c:txPr>
              <a:bodyPr/>
              <a:lstStyle/>
              <a:p>
                <a:pPr>
                  <a:defRPr sz="1000">
                    <a:solidFill>
                      <a:schemeClr val="bg1"/>
                    </a:solidFill>
                  </a:defRPr>
                </a:pPr>
                <a:endParaRPr lang="is-I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'LB_Q old'!$G$87:$L$87</c:f>
              <c:strCache>
                <c:ptCount val="6"/>
                <c:pt idx="0">
                  <c:v>Q1-13</c:v>
                </c:pt>
                <c:pt idx="1">
                  <c:v>Q2-13</c:v>
                </c:pt>
                <c:pt idx="2">
                  <c:v>Q3-13</c:v>
                </c:pt>
                <c:pt idx="3">
                  <c:v>Q4-13</c:v>
                </c:pt>
                <c:pt idx="4">
                  <c:v>Q1-14</c:v>
                </c:pt>
                <c:pt idx="5">
                  <c:v>Q2-14</c:v>
                </c:pt>
              </c:strCache>
            </c:strRef>
          </c:cat>
          <c:val>
            <c:numRef>
              <c:f>'LB_Q old'!$G$88:$L$88</c:f>
              <c:numCache>
                <c:formatCode>#,##0\ ;\(#,##0\);"-"\ </c:formatCode>
                <c:ptCount val="6"/>
                <c:pt idx="0">
                  <c:v>247.245</c:v>
                </c:pt>
                <c:pt idx="1">
                  <c:v>253.86799999999999</c:v>
                </c:pt>
                <c:pt idx="2">
                  <c:v>256.62599999999998</c:v>
                </c:pt>
                <c:pt idx="3">
                  <c:v>310.49099999999999</c:v>
                </c:pt>
                <c:pt idx="4">
                  <c:v>311.94099999999997</c:v>
                </c:pt>
                <c:pt idx="5">
                  <c:v>0</c:v>
                </c:pt>
              </c:numCache>
            </c:numRef>
          </c:val>
          <c:extLst>
            <c:ext xmlns:c16="http://schemas.microsoft.com/office/drawing/2014/chart" uri="{C3380CC4-5D6E-409C-BE32-E72D297353CC}">
              <c16:uniqueId val="{00000000-30F6-48A5-88B8-F1D8C7315C77}"/>
            </c:ext>
          </c:extLst>
        </c:ser>
        <c:ser>
          <c:idx val="1"/>
          <c:order val="1"/>
          <c:tx>
            <c:strRef>
              <c:f>'LB_Q old'!$B$89</c:f>
              <c:strCache>
                <c:ptCount val="1"/>
                <c:pt idx="0">
                  <c:v>Corporate</c:v>
                </c:pt>
              </c:strCache>
            </c:strRef>
          </c:tx>
          <c:spPr>
            <a:solidFill>
              <a:srgbClr val="FA7800"/>
            </a:solidFill>
          </c:spPr>
          <c:invertIfNegative val="0"/>
          <c:dLbls>
            <c:spPr>
              <a:noFill/>
              <a:ln>
                <a:noFill/>
              </a:ln>
              <a:effectLst/>
            </c:spPr>
            <c:txPr>
              <a:bodyPr/>
              <a:lstStyle/>
              <a:p>
                <a:pPr>
                  <a:defRPr sz="1000">
                    <a:solidFill>
                      <a:schemeClr val="bg1"/>
                    </a:solidFill>
                  </a:defRPr>
                </a:pPr>
                <a:endParaRPr lang="is-I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'LB_Q old'!$G$87:$L$87</c:f>
              <c:strCache>
                <c:ptCount val="6"/>
                <c:pt idx="0">
                  <c:v>Q1-13</c:v>
                </c:pt>
                <c:pt idx="1">
                  <c:v>Q2-13</c:v>
                </c:pt>
                <c:pt idx="2">
                  <c:v>Q3-13</c:v>
                </c:pt>
                <c:pt idx="3">
                  <c:v>Q4-13</c:v>
                </c:pt>
                <c:pt idx="4">
                  <c:v>Q1-14</c:v>
                </c:pt>
                <c:pt idx="5">
                  <c:v>Q2-14</c:v>
                </c:pt>
              </c:strCache>
            </c:strRef>
          </c:cat>
          <c:val>
            <c:numRef>
              <c:f>'LB_Q old'!$G$89:$L$89</c:f>
              <c:numCache>
                <c:formatCode>#,##0\ ;\(#,##0\);"-"\ </c:formatCode>
                <c:ptCount val="6"/>
                <c:pt idx="0">
                  <c:v>318.28080439499996</c:v>
                </c:pt>
                <c:pt idx="1">
                  <c:v>313.38900000000001</c:v>
                </c:pt>
                <c:pt idx="2">
                  <c:v>319.57799999999997</c:v>
                </c:pt>
                <c:pt idx="3">
                  <c:v>325.28300000000002</c:v>
                </c:pt>
                <c:pt idx="4">
                  <c:v>330.4</c:v>
                </c:pt>
                <c:pt idx="5">
                  <c:v>0</c:v>
                </c:pt>
              </c:numCache>
            </c:numRef>
          </c:val>
          <c:extLst>
            <c:ext xmlns:c16="http://schemas.microsoft.com/office/drawing/2014/chart" uri="{C3380CC4-5D6E-409C-BE32-E72D297353CC}">
              <c16:uniqueId val="{00000001-30F6-48A5-88B8-F1D8C7315C77}"/>
            </c:ext>
          </c:extLst>
        </c:ser>
        <c:ser>
          <c:idx val="2"/>
          <c:order val="2"/>
          <c:tx>
            <c:strRef>
              <c:f>'LB_Q old'!$B$90</c:f>
              <c:strCache>
                <c:ptCount val="1"/>
              </c:strCache>
            </c:strRef>
          </c:tx>
          <c:spPr>
            <a:noFill/>
            <a:ln>
              <a:noFill/>
            </a:ln>
          </c:spPr>
          <c:invertIfNegative val="0"/>
          <c:dLbls>
            <c:numFmt formatCode="#,##0" sourceLinked="0"/>
            <c:spPr>
              <a:noFill/>
              <a:ln>
                <a:noFill/>
              </a:ln>
              <a:effectLst/>
            </c:spPr>
            <c:txPr>
              <a:bodyPr/>
              <a:lstStyle/>
              <a:p>
                <a:pPr>
                  <a:defRPr sz="1000"/>
                </a:pPr>
                <a:endParaRPr lang="is-I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'LB_Q old'!$G$87:$L$87</c:f>
              <c:strCache>
                <c:ptCount val="6"/>
                <c:pt idx="0">
                  <c:v>Q1-13</c:v>
                </c:pt>
                <c:pt idx="1">
                  <c:v>Q2-13</c:v>
                </c:pt>
                <c:pt idx="2">
                  <c:v>Q3-13</c:v>
                </c:pt>
                <c:pt idx="3">
                  <c:v>Q4-13</c:v>
                </c:pt>
                <c:pt idx="4">
                  <c:v>Q1-14</c:v>
                </c:pt>
                <c:pt idx="5">
                  <c:v>Q2-14</c:v>
                </c:pt>
              </c:strCache>
            </c:strRef>
          </c:cat>
          <c:val>
            <c:numRef>
              <c:f>'LB_Q old'!$D$90:$I$90</c:f>
              <c:numCache>
                <c:formatCode>#,##0\ ;\(#,##0\);"-"\ </c:formatCode>
                <c:ptCount val="6"/>
                <c:pt idx="0">
                  <c:v>451.21899999999999</c:v>
                </c:pt>
                <c:pt idx="1">
                  <c:v>561.54999999999995</c:v>
                </c:pt>
                <c:pt idx="2">
                  <c:v>566.57999999999993</c:v>
                </c:pt>
                <c:pt idx="3">
                  <c:v>565.52580439500002</c:v>
                </c:pt>
                <c:pt idx="4">
                  <c:v>567.25700000000006</c:v>
                </c:pt>
                <c:pt idx="5">
                  <c:v>576.20399999999995</c:v>
                </c:pt>
              </c:numCache>
            </c:numRef>
          </c:val>
          <c:extLst>
            <c:ext xmlns:c16="http://schemas.microsoft.com/office/drawing/2014/chart" uri="{C3380CC4-5D6E-409C-BE32-E72D297353CC}">
              <c16:uniqueId val="{00000002-30F6-48A5-88B8-F1D8C7315C77}"/>
            </c:ext>
          </c:extLst>
        </c:ser>
        <c:dLbls>
          <c:showLegendKey val="0"/>
          <c:showVal val="0"/>
          <c:showCatName val="0"/>
          <c:showSerName val="0"/>
          <c:showPercent val="0"/>
          <c:showBubbleSize val="0"/>
        </c:dLbls>
        <c:gapWidth val="80"/>
        <c:overlap val="100"/>
        <c:axId val="587404912"/>
        <c:axId val="587405696"/>
      </c:barChart>
      <c:catAx>
        <c:axId val="587404912"/>
        <c:scaling>
          <c:orientation val="minMax"/>
        </c:scaling>
        <c:delete val="0"/>
        <c:axPos val="b"/>
        <c:numFmt formatCode="General" sourceLinked="1"/>
        <c:majorTickMark val="none"/>
        <c:minorTickMark val="none"/>
        <c:tickLblPos val="nextTo"/>
        <c:spPr>
          <a:ln w="31750">
            <a:solidFill>
              <a:schemeClr val="tx1"/>
            </a:solidFill>
          </a:ln>
        </c:spPr>
        <c:txPr>
          <a:bodyPr/>
          <a:lstStyle/>
          <a:p>
            <a:pPr>
              <a:defRPr sz="1000"/>
            </a:pPr>
            <a:endParaRPr lang="is-IS"/>
          </a:p>
        </c:txPr>
        <c:crossAx val="587405696"/>
        <c:crosses val="autoZero"/>
        <c:auto val="1"/>
        <c:lblAlgn val="ctr"/>
        <c:lblOffset val="100"/>
        <c:noMultiLvlLbl val="0"/>
      </c:catAx>
      <c:valAx>
        <c:axId val="587405696"/>
        <c:scaling>
          <c:orientation val="minMax"/>
          <c:max val="720"/>
          <c:min val="0"/>
        </c:scaling>
        <c:delete val="1"/>
        <c:axPos val="l"/>
        <c:numFmt formatCode="#,##0\ ;\(#,##0\);&quot;-&quot;\ " sourceLinked="1"/>
        <c:majorTickMark val="out"/>
        <c:minorTickMark val="none"/>
        <c:tickLblPos val="nextTo"/>
        <c:crossAx val="587404912"/>
        <c:crosses val="autoZero"/>
        <c:crossBetween val="between"/>
      </c:valAx>
      <c:spPr>
        <a:noFill/>
        <a:ln>
          <a:noFill/>
        </a:ln>
      </c:spPr>
    </c:plotArea>
    <c:legend>
      <c:legendPos val="b"/>
      <c:legendEntry>
        <c:idx val="2"/>
        <c:delete val="1"/>
      </c:legendEntry>
      <c:layout>
        <c:manualLayout>
          <c:xMode val="edge"/>
          <c:yMode val="edge"/>
          <c:x val="0.15881005042908963"/>
          <c:y val="0.89040574698570463"/>
          <c:w val="0.70485180925418034"/>
          <c:h val="0.10959425301429537"/>
        </c:manualLayout>
      </c:layout>
      <c:overlay val="0"/>
      <c:txPr>
        <a:bodyPr/>
        <a:lstStyle/>
        <a:p>
          <a:pPr>
            <a:defRPr sz="1000"/>
          </a:pPr>
          <a:endParaRPr lang="is-IS"/>
        </a:p>
      </c:txPr>
    </c:legend>
    <c:plotVisOnly val="1"/>
    <c:dispBlanksAs val="gap"/>
    <c:showDLblsOverMax val="0"/>
  </c:chart>
  <c:spPr>
    <a:noFill/>
    <a:ln>
      <a:noFill/>
    </a:ln>
  </c:spPr>
  <c:printSettings>
    <c:headerFooter/>
    <c:pageMargins b="0.75" l="0.7" r="0.7" t="0.75" header="0.3" footer="0.3"/>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198501872659173E-2"/>
          <c:y val="7.9927315918294481E-2"/>
          <c:w val="0.91760299625468167"/>
          <c:h val="0.6502484784058935"/>
        </c:manualLayout>
      </c:layout>
      <c:barChart>
        <c:barDir val="col"/>
        <c:grouping val="clustered"/>
        <c:varyColors val="0"/>
        <c:ser>
          <c:idx val="0"/>
          <c:order val="0"/>
          <c:tx>
            <c:strRef>
              <c:f>'LB_Q old'!$B$99</c:f>
              <c:strCache>
                <c:ptCount val="1"/>
                <c:pt idx="0">
                  <c:v>Mortgage loans</c:v>
                </c:pt>
              </c:strCache>
            </c:strRef>
          </c:tx>
          <c:spPr>
            <a:solidFill>
              <a:srgbClr val="3562A8"/>
            </a:solidFill>
          </c:spPr>
          <c:invertIfNegative val="0"/>
          <c:dPt>
            <c:idx val="5"/>
            <c:invertIfNegative val="0"/>
            <c:bubble3D val="0"/>
            <c:spPr>
              <a:solidFill>
                <a:srgbClr val="FA7800"/>
              </a:solidFill>
            </c:spPr>
            <c:extLst>
              <c:ext xmlns:c16="http://schemas.microsoft.com/office/drawing/2014/chart" uri="{C3380CC4-5D6E-409C-BE32-E72D297353CC}">
                <c16:uniqueId val="{00000001-A21B-4C5C-91C2-9A4DCD8C863F}"/>
              </c:ext>
            </c:extLst>
          </c:dPt>
          <c:dLbls>
            <c:spPr>
              <a:noFill/>
            </c:spPr>
            <c:txPr>
              <a:bodyPr/>
              <a:lstStyle/>
              <a:p>
                <a:pPr>
                  <a:defRPr sz="1000">
                    <a:solidFill>
                      <a:sysClr val="windowText" lastClr="000000"/>
                    </a:solidFill>
                  </a:defRPr>
                </a:pPr>
                <a:endParaRPr lang="is-I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'LB_Q old'!$G$98:$L$98</c:f>
              <c:strCache>
                <c:ptCount val="6"/>
                <c:pt idx="0">
                  <c:v>Q1-13</c:v>
                </c:pt>
                <c:pt idx="1">
                  <c:v>Q2-13</c:v>
                </c:pt>
                <c:pt idx="2">
                  <c:v>Q3-13</c:v>
                </c:pt>
                <c:pt idx="3">
                  <c:v>Q4-13</c:v>
                </c:pt>
                <c:pt idx="4">
                  <c:v>Q1-14</c:v>
                </c:pt>
                <c:pt idx="5">
                  <c:v>Q2-14</c:v>
                </c:pt>
              </c:strCache>
            </c:strRef>
          </c:cat>
          <c:val>
            <c:numRef>
              <c:f>'LB_Q old'!$G$99:$L$99</c:f>
              <c:numCache>
                <c:formatCode>0</c:formatCode>
                <c:ptCount val="6"/>
                <c:pt idx="0">
                  <c:v>201.38300000000001</c:v>
                </c:pt>
                <c:pt idx="1">
                  <c:v>207.31299999999999</c:v>
                </c:pt>
                <c:pt idx="2">
                  <c:v>212.01400000000001</c:v>
                </c:pt>
                <c:pt idx="3">
                  <c:v>266.16800000000001</c:v>
                </c:pt>
                <c:pt idx="4">
                  <c:v>267.791</c:v>
                </c:pt>
                <c:pt idx="5">
                  <c:v>0</c:v>
                </c:pt>
              </c:numCache>
            </c:numRef>
          </c:val>
          <c:extLst>
            <c:ext xmlns:c16="http://schemas.microsoft.com/office/drawing/2014/chart" uri="{C3380CC4-5D6E-409C-BE32-E72D297353CC}">
              <c16:uniqueId val="{00000002-A21B-4C5C-91C2-9A4DCD8C863F}"/>
            </c:ext>
          </c:extLst>
        </c:ser>
        <c:dLbls>
          <c:showLegendKey val="0"/>
          <c:showVal val="0"/>
          <c:showCatName val="0"/>
          <c:showSerName val="0"/>
          <c:showPercent val="0"/>
          <c:showBubbleSize val="0"/>
        </c:dLbls>
        <c:gapWidth val="80"/>
        <c:axId val="587403736"/>
        <c:axId val="587402560"/>
      </c:barChart>
      <c:catAx>
        <c:axId val="587403736"/>
        <c:scaling>
          <c:orientation val="minMax"/>
        </c:scaling>
        <c:delete val="0"/>
        <c:axPos val="b"/>
        <c:numFmt formatCode="General" sourceLinked="1"/>
        <c:majorTickMark val="none"/>
        <c:minorTickMark val="none"/>
        <c:tickLblPos val="nextTo"/>
        <c:spPr>
          <a:ln w="31750">
            <a:solidFill>
              <a:schemeClr val="tx1"/>
            </a:solidFill>
          </a:ln>
        </c:spPr>
        <c:txPr>
          <a:bodyPr/>
          <a:lstStyle/>
          <a:p>
            <a:pPr>
              <a:defRPr sz="1000"/>
            </a:pPr>
            <a:endParaRPr lang="is-IS"/>
          </a:p>
        </c:txPr>
        <c:crossAx val="587402560"/>
        <c:crosses val="autoZero"/>
        <c:auto val="1"/>
        <c:lblAlgn val="ctr"/>
        <c:lblOffset val="100"/>
        <c:noMultiLvlLbl val="0"/>
      </c:catAx>
      <c:valAx>
        <c:axId val="587402560"/>
        <c:scaling>
          <c:orientation val="minMax"/>
          <c:max val="400"/>
          <c:min val="0"/>
        </c:scaling>
        <c:delete val="1"/>
        <c:axPos val="l"/>
        <c:numFmt formatCode="0" sourceLinked="1"/>
        <c:majorTickMark val="out"/>
        <c:minorTickMark val="none"/>
        <c:tickLblPos val="nextTo"/>
        <c:crossAx val="587403736"/>
        <c:crosses val="autoZero"/>
        <c:crossBetween val="between"/>
      </c:valAx>
      <c:spPr>
        <a:noFill/>
        <a:ln>
          <a:noFill/>
        </a:ln>
      </c:spPr>
    </c:plotArea>
    <c:plotVisOnly val="1"/>
    <c:dispBlanksAs val="gap"/>
    <c:showDLblsOverMax val="0"/>
  </c:chart>
  <c:spPr>
    <a:noFill/>
    <a:ln>
      <a:noFill/>
    </a:ln>
  </c:spPr>
  <c:printSettings>
    <c:headerFooter/>
    <c:pageMargins b="0.75" l="0.7" r="0.7" t="0.75" header="0.3" footer="0.3"/>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087704132448839E-2"/>
          <c:y val="0.15949126040096051"/>
          <c:w val="0.90804951833336922"/>
          <c:h val="0.6580750544479812"/>
        </c:manualLayout>
      </c:layout>
      <c:barChart>
        <c:barDir val="col"/>
        <c:grouping val="stacked"/>
        <c:varyColors val="0"/>
        <c:ser>
          <c:idx val="1"/>
          <c:order val="0"/>
          <c:tx>
            <c:strRef>
              <c:f>'LB_Q old'!$B$175</c:f>
              <c:strCache>
                <c:ptCount val="1"/>
                <c:pt idx="0">
                  <c:v>Loans in &gt;90 days past due</c:v>
                </c:pt>
              </c:strCache>
            </c:strRef>
          </c:tx>
          <c:spPr>
            <a:solidFill>
              <a:srgbClr val="3562A8"/>
            </a:solidFill>
            <a:ln>
              <a:noFill/>
            </a:ln>
          </c:spPr>
          <c:invertIfNegative val="0"/>
          <c:dPt>
            <c:idx val="6"/>
            <c:invertIfNegative val="0"/>
            <c:bubble3D val="0"/>
            <c:spPr>
              <a:solidFill>
                <a:srgbClr val="5D88C2"/>
              </a:solidFill>
              <a:ln>
                <a:noFill/>
              </a:ln>
            </c:spPr>
            <c:extLst>
              <c:ext xmlns:c16="http://schemas.microsoft.com/office/drawing/2014/chart" uri="{C3380CC4-5D6E-409C-BE32-E72D297353CC}">
                <c16:uniqueId val="{00000001-F12F-41DE-B3B8-AA42EE615E9F}"/>
              </c:ext>
            </c:extLst>
          </c:dPt>
          <c:dPt>
            <c:idx val="7"/>
            <c:invertIfNegative val="0"/>
            <c:bubble3D val="0"/>
            <c:spPr>
              <a:solidFill>
                <a:srgbClr val="5D88C2"/>
              </a:solidFill>
              <a:ln>
                <a:noFill/>
              </a:ln>
            </c:spPr>
            <c:extLst>
              <c:ext xmlns:c16="http://schemas.microsoft.com/office/drawing/2014/chart" uri="{C3380CC4-5D6E-409C-BE32-E72D297353CC}">
                <c16:uniqueId val="{00000003-F12F-41DE-B3B8-AA42EE615E9F}"/>
              </c:ext>
            </c:extLst>
          </c:dPt>
          <c:dPt>
            <c:idx val="8"/>
            <c:invertIfNegative val="0"/>
            <c:bubble3D val="0"/>
            <c:spPr>
              <a:solidFill>
                <a:srgbClr val="5D88C2"/>
              </a:solidFill>
              <a:ln>
                <a:noFill/>
              </a:ln>
            </c:spPr>
            <c:extLst>
              <c:ext xmlns:c16="http://schemas.microsoft.com/office/drawing/2014/chart" uri="{C3380CC4-5D6E-409C-BE32-E72D297353CC}">
                <c16:uniqueId val="{00000005-F12F-41DE-B3B8-AA42EE615E9F}"/>
              </c:ext>
            </c:extLst>
          </c:dPt>
          <c:dPt>
            <c:idx val="9"/>
            <c:invertIfNegative val="0"/>
            <c:bubble3D val="0"/>
            <c:spPr>
              <a:solidFill>
                <a:srgbClr val="3562A8"/>
              </a:solidFill>
              <a:ln>
                <a:noFill/>
                <a:prstDash val="solid"/>
              </a:ln>
            </c:spPr>
            <c:extLst>
              <c:ext xmlns:c16="http://schemas.microsoft.com/office/drawing/2014/chart" uri="{C3380CC4-5D6E-409C-BE32-E72D297353CC}">
                <c16:uniqueId val="{00000007-F12F-41DE-B3B8-AA42EE615E9F}"/>
              </c:ext>
            </c:extLst>
          </c:dPt>
          <c:dLbls>
            <c:spPr>
              <a:noFill/>
              <a:ln>
                <a:noFill/>
              </a:ln>
              <a:effectLst/>
            </c:spPr>
            <c:txPr>
              <a:bodyPr/>
              <a:lstStyle/>
              <a:p>
                <a:pPr>
                  <a:defRPr sz="1000">
                    <a:solidFill>
                      <a:schemeClr val="bg1"/>
                    </a:solidFill>
                  </a:defRPr>
                </a:pPr>
                <a:endParaRPr lang="is-I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'LB_Q old'!$N$174:$S$174</c:f>
              <c:strCache>
                <c:ptCount val="6"/>
                <c:pt idx="0">
                  <c:v>2010</c:v>
                </c:pt>
                <c:pt idx="1">
                  <c:v>2011</c:v>
                </c:pt>
                <c:pt idx="2">
                  <c:v>2012</c:v>
                </c:pt>
                <c:pt idx="3">
                  <c:v>2013</c:v>
                </c:pt>
                <c:pt idx="4">
                  <c:v>Q1-14</c:v>
                </c:pt>
                <c:pt idx="5">
                  <c:v>Q2-14</c:v>
                </c:pt>
              </c:strCache>
            </c:strRef>
          </c:cat>
          <c:val>
            <c:numRef>
              <c:f>'LB_Q old'!$N$175:$S$175</c:f>
              <c:numCache>
                <c:formatCode>#,##0.0</c:formatCode>
                <c:ptCount val="6"/>
                <c:pt idx="0">
                  <c:v>0</c:v>
                </c:pt>
                <c:pt idx="1">
                  <c:v>0</c:v>
                </c:pt>
                <c:pt idx="2">
                  <c:v>0</c:v>
                </c:pt>
                <c:pt idx="3">
                  <c:v>0</c:v>
                </c:pt>
                <c:pt idx="4">
                  <c:v>0</c:v>
                </c:pt>
                <c:pt idx="5" formatCode="General">
                  <c:v>0</c:v>
                </c:pt>
              </c:numCache>
            </c:numRef>
          </c:val>
          <c:extLst>
            <c:ext xmlns:c16="http://schemas.microsoft.com/office/drawing/2014/chart" uri="{C3380CC4-5D6E-409C-BE32-E72D297353CC}">
              <c16:uniqueId val="{00000008-F12F-41DE-B3B8-AA42EE615E9F}"/>
            </c:ext>
          </c:extLst>
        </c:ser>
        <c:ser>
          <c:idx val="0"/>
          <c:order val="1"/>
          <c:tx>
            <c:strRef>
              <c:f>'LB_Q old'!$B$176</c:f>
              <c:strCache>
                <c:ptCount val="1"/>
                <c:pt idx="0">
                  <c:v>Other problem loans</c:v>
                </c:pt>
              </c:strCache>
            </c:strRef>
          </c:tx>
          <c:spPr>
            <a:solidFill>
              <a:srgbClr val="FA7800"/>
            </a:solidFill>
          </c:spPr>
          <c:invertIfNegative val="0"/>
          <c:dPt>
            <c:idx val="2"/>
            <c:invertIfNegative val="0"/>
            <c:bubble3D val="0"/>
            <c:extLst>
              <c:ext xmlns:c16="http://schemas.microsoft.com/office/drawing/2014/chart" uri="{C3380CC4-5D6E-409C-BE32-E72D297353CC}">
                <c16:uniqueId val="{00000009-F12F-41DE-B3B8-AA42EE615E9F}"/>
              </c:ext>
            </c:extLst>
          </c:dPt>
          <c:dPt>
            <c:idx val="3"/>
            <c:invertIfNegative val="0"/>
            <c:bubble3D val="0"/>
            <c:extLst>
              <c:ext xmlns:c16="http://schemas.microsoft.com/office/drawing/2014/chart" uri="{C3380CC4-5D6E-409C-BE32-E72D297353CC}">
                <c16:uniqueId val="{0000000A-F12F-41DE-B3B8-AA42EE615E9F}"/>
              </c:ext>
            </c:extLst>
          </c:dPt>
          <c:dPt>
            <c:idx val="4"/>
            <c:invertIfNegative val="0"/>
            <c:bubble3D val="0"/>
            <c:extLst>
              <c:ext xmlns:c16="http://schemas.microsoft.com/office/drawing/2014/chart" uri="{C3380CC4-5D6E-409C-BE32-E72D297353CC}">
                <c16:uniqueId val="{0000000B-F12F-41DE-B3B8-AA42EE615E9F}"/>
              </c:ext>
            </c:extLst>
          </c:dPt>
          <c:dPt>
            <c:idx val="5"/>
            <c:invertIfNegative val="0"/>
            <c:bubble3D val="0"/>
            <c:extLst>
              <c:ext xmlns:c16="http://schemas.microsoft.com/office/drawing/2014/chart" uri="{C3380CC4-5D6E-409C-BE32-E72D297353CC}">
                <c16:uniqueId val="{0000000C-F12F-41DE-B3B8-AA42EE615E9F}"/>
              </c:ext>
            </c:extLst>
          </c:dPt>
          <c:dPt>
            <c:idx val="6"/>
            <c:invertIfNegative val="0"/>
            <c:bubble3D val="0"/>
            <c:extLst>
              <c:ext xmlns:c16="http://schemas.microsoft.com/office/drawing/2014/chart" uri="{C3380CC4-5D6E-409C-BE32-E72D297353CC}">
                <c16:uniqueId val="{0000000D-F12F-41DE-B3B8-AA42EE615E9F}"/>
              </c:ext>
            </c:extLst>
          </c:dPt>
          <c:dPt>
            <c:idx val="7"/>
            <c:invertIfNegative val="0"/>
            <c:bubble3D val="0"/>
            <c:extLst>
              <c:ext xmlns:c16="http://schemas.microsoft.com/office/drawing/2014/chart" uri="{C3380CC4-5D6E-409C-BE32-E72D297353CC}">
                <c16:uniqueId val="{0000000E-F12F-41DE-B3B8-AA42EE615E9F}"/>
              </c:ext>
            </c:extLst>
          </c:dPt>
          <c:dPt>
            <c:idx val="8"/>
            <c:invertIfNegative val="0"/>
            <c:bubble3D val="0"/>
            <c:extLst>
              <c:ext xmlns:c16="http://schemas.microsoft.com/office/drawing/2014/chart" uri="{C3380CC4-5D6E-409C-BE32-E72D297353CC}">
                <c16:uniqueId val="{0000000F-F12F-41DE-B3B8-AA42EE615E9F}"/>
              </c:ext>
            </c:extLst>
          </c:dPt>
          <c:dPt>
            <c:idx val="9"/>
            <c:invertIfNegative val="0"/>
            <c:bubble3D val="0"/>
            <c:extLst>
              <c:ext xmlns:c16="http://schemas.microsoft.com/office/drawing/2014/chart" uri="{C3380CC4-5D6E-409C-BE32-E72D297353CC}">
                <c16:uniqueId val="{00000010-F12F-41DE-B3B8-AA42EE615E9F}"/>
              </c:ext>
            </c:extLst>
          </c:dPt>
          <c:dLbls>
            <c:dLbl>
              <c:idx val="4"/>
              <c:layout>
                <c:manualLayout>
                  <c:x val="0"/>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F12F-41DE-B3B8-AA42EE615E9F}"/>
                </c:ext>
              </c:extLst>
            </c:dLbl>
            <c:spPr>
              <a:noFill/>
              <a:ln>
                <a:noFill/>
              </a:ln>
              <a:effectLst/>
            </c:spPr>
            <c:txPr>
              <a:bodyPr/>
              <a:lstStyle/>
              <a:p>
                <a:pPr>
                  <a:defRPr sz="1000">
                    <a:solidFill>
                      <a:schemeClr val="bg1"/>
                    </a:solidFill>
                  </a:defRPr>
                </a:pPr>
                <a:endParaRPr lang="is-I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'LB_Q old'!$N$174:$S$174</c:f>
              <c:strCache>
                <c:ptCount val="6"/>
                <c:pt idx="0">
                  <c:v>2010</c:v>
                </c:pt>
                <c:pt idx="1">
                  <c:v>2011</c:v>
                </c:pt>
                <c:pt idx="2">
                  <c:v>2012</c:v>
                </c:pt>
                <c:pt idx="3">
                  <c:v>2013</c:v>
                </c:pt>
                <c:pt idx="4">
                  <c:v>Q1-14</c:v>
                </c:pt>
                <c:pt idx="5">
                  <c:v>Q2-14</c:v>
                </c:pt>
              </c:strCache>
            </c:strRef>
          </c:cat>
          <c:val>
            <c:numRef>
              <c:f>'LB_Q old'!$N$176:$S$176</c:f>
              <c:numCache>
                <c:formatCode>#,##0.0</c:formatCode>
                <c:ptCount val="6"/>
                <c:pt idx="0">
                  <c:v>0</c:v>
                </c:pt>
                <c:pt idx="1">
                  <c:v>0</c:v>
                </c:pt>
                <c:pt idx="2">
                  <c:v>0</c:v>
                </c:pt>
                <c:pt idx="3">
                  <c:v>0</c:v>
                </c:pt>
                <c:pt idx="4">
                  <c:v>0</c:v>
                </c:pt>
                <c:pt idx="5" formatCode="General">
                  <c:v>0</c:v>
                </c:pt>
              </c:numCache>
            </c:numRef>
          </c:val>
          <c:extLst>
            <c:ext xmlns:c16="http://schemas.microsoft.com/office/drawing/2014/chart" uri="{C3380CC4-5D6E-409C-BE32-E72D297353CC}">
              <c16:uniqueId val="{00000011-F12F-41DE-B3B8-AA42EE615E9F}"/>
            </c:ext>
          </c:extLst>
        </c:ser>
        <c:ser>
          <c:idx val="2"/>
          <c:order val="2"/>
          <c:tx>
            <c:strRef>
              <c:f>'LB_Q old'!$B$177</c:f>
              <c:strCache>
                <c:ptCount val="1"/>
                <c:pt idx="0">
                  <c:v>Problem loans</c:v>
                </c:pt>
              </c:strCache>
            </c:strRef>
          </c:tx>
          <c:spPr>
            <a:noFill/>
          </c:spPr>
          <c:invertIfNegative val="0"/>
          <c:dLbls>
            <c:spPr>
              <a:noFill/>
              <a:ln>
                <a:noFill/>
              </a:ln>
              <a:effectLst/>
            </c:spPr>
            <c:txPr>
              <a:bodyPr/>
              <a:lstStyle/>
              <a:p>
                <a:pPr>
                  <a:defRPr sz="1000"/>
                </a:pPr>
                <a:endParaRPr lang="is-I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'LB_Q old'!$N$174:$S$174</c:f>
              <c:strCache>
                <c:ptCount val="6"/>
                <c:pt idx="0">
                  <c:v>2010</c:v>
                </c:pt>
                <c:pt idx="1">
                  <c:v>2011</c:v>
                </c:pt>
                <c:pt idx="2">
                  <c:v>2012</c:v>
                </c:pt>
                <c:pt idx="3">
                  <c:v>2013</c:v>
                </c:pt>
                <c:pt idx="4">
                  <c:v>Q1-14</c:v>
                </c:pt>
                <c:pt idx="5">
                  <c:v>Q2-14</c:v>
                </c:pt>
              </c:strCache>
            </c:strRef>
          </c:cat>
          <c:val>
            <c:numRef>
              <c:f>'LB_Q old'!$C$177:$H$177</c:f>
              <c:numCache>
                <c:formatCode>#,##0.0</c:formatCode>
                <c:ptCount val="6"/>
                <c:pt idx="0">
                  <c:v>0</c:v>
                </c:pt>
                <c:pt idx="1">
                  <c:v>0</c:v>
                </c:pt>
                <c:pt idx="2">
                  <c:v>0</c:v>
                </c:pt>
                <c:pt idx="3">
                  <c:v>0</c:v>
                </c:pt>
                <c:pt idx="4">
                  <c:v>0</c:v>
                </c:pt>
                <c:pt idx="5">
                  <c:v>8.1999999999999993</c:v>
                </c:pt>
              </c:numCache>
            </c:numRef>
          </c:val>
          <c:extLst>
            <c:ext xmlns:c16="http://schemas.microsoft.com/office/drawing/2014/chart" uri="{C3380CC4-5D6E-409C-BE32-E72D297353CC}">
              <c16:uniqueId val="{00000012-F12F-41DE-B3B8-AA42EE615E9F}"/>
            </c:ext>
          </c:extLst>
        </c:ser>
        <c:dLbls>
          <c:showLegendKey val="0"/>
          <c:showVal val="0"/>
          <c:showCatName val="0"/>
          <c:showSerName val="0"/>
          <c:showPercent val="0"/>
          <c:showBubbleSize val="0"/>
        </c:dLbls>
        <c:gapWidth val="110"/>
        <c:overlap val="100"/>
        <c:axId val="670020360"/>
        <c:axId val="670018400"/>
      </c:barChart>
      <c:catAx>
        <c:axId val="670020360"/>
        <c:scaling>
          <c:orientation val="minMax"/>
        </c:scaling>
        <c:delete val="0"/>
        <c:axPos val="b"/>
        <c:numFmt formatCode="General" sourceLinked="1"/>
        <c:majorTickMark val="none"/>
        <c:minorTickMark val="none"/>
        <c:tickLblPos val="nextTo"/>
        <c:spPr>
          <a:ln w="31750">
            <a:solidFill>
              <a:schemeClr val="tx1"/>
            </a:solidFill>
          </a:ln>
        </c:spPr>
        <c:txPr>
          <a:bodyPr/>
          <a:lstStyle/>
          <a:p>
            <a:pPr>
              <a:defRPr sz="1050"/>
            </a:pPr>
            <a:endParaRPr lang="is-IS"/>
          </a:p>
        </c:txPr>
        <c:crossAx val="670018400"/>
        <c:crosses val="autoZero"/>
        <c:auto val="1"/>
        <c:lblAlgn val="ctr"/>
        <c:lblOffset val="100"/>
        <c:noMultiLvlLbl val="0"/>
      </c:catAx>
      <c:valAx>
        <c:axId val="670018400"/>
        <c:scaling>
          <c:orientation val="minMax"/>
          <c:max val="60"/>
          <c:min val="0"/>
        </c:scaling>
        <c:delete val="1"/>
        <c:axPos val="l"/>
        <c:numFmt formatCode="#,##0.0" sourceLinked="1"/>
        <c:majorTickMark val="none"/>
        <c:minorTickMark val="none"/>
        <c:tickLblPos val="nextTo"/>
        <c:crossAx val="670020360"/>
        <c:crosses val="autoZero"/>
        <c:crossBetween val="between"/>
      </c:valAx>
      <c:spPr>
        <a:noFill/>
        <a:ln>
          <a:noFill/>
        </a:ln>
      </c:spPr>
    </c:plotArea>
    <c:legend>
      <c:legendPos val="r"/>
      <c:legendEntry>
        <c:idx val="0"/>
        <c:delete val="1"/>
      </c:legendEntry>
      <c:layout>
        <c:manualLayout>
          <c:xMode val="edge"/>
          <c:yMode val="edge"/>
          <c:x val="0.21171459201402645"/>
          <c:y val="0.23909382539303803"/>
          <c:w val="0.74033131104513572"/>
          <c:h val="0.14192900129908007"/>
        </c:manualLayout>
      </c:layout>
      <c:overlay val="0"/>
      <c:txPr>
        <a:bodyPr/>
        <a:lstStyle/>
        <a:p>
          <a:pPr>
            <a:defRPr sz="1000"/>
          </a:pPr>
          <a:endParaRPr lang="is-IS"/>
        </a:p>
      </c:txPr>
    </c:legend>
    <c:plotVisOnly val="1"/>
    <c:dispBlanksAs val="gap"/>
    <c:showDLblsOverMax val="0"/>
  </c:chart>
  <c:spPr>
    <a:noFill/>
    <a:ln>
      <a:noFill/>
    </a:ln>
  </c:spPr>
  <c:printSettings>
    <c:headerFooter/>
    <c:pageMargins b="0.75" l="0.7" r="0.7" t="0.75" header="0.3" footer="0.3"/>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58461746722921E-4"/>
          <c:y val="9.3958689946365387E-2"/>
          <c:w val="0.44339206784819651"/>
          <c:h val="0.65759113444152817"/>
        </c:manualLayout>
      </c:layout>
      <c:doughnutChart>
        <c:varyColors val="1"/>
        <c:ser>
          <c:idx val="0"/>
          <c:order val="0"/>
          <c:dPt>
            <c:idx val="0"/>
            <c:bubble3D val="0"/>
            <c:spPr>
              <a:solidFill>
                <a:srgbClr val="005FAC"/>
              </a:solidFill>
            </c:spPr>
            <c:extLst>
              <c:ext xmlns:c16="http://schemas.microsoft.com/office/drawing/2014/chart" uri="{C3380CC4-5D6E-409C-BE32-E72D297353CC}">
                <c16:uniqueId val="{00000001-69E6-46A9-B952-AF2DB9A60EA6}"/>
              </c:ext>
            </c:extLst>
          </c:dPt>
          <c:dPt>
            <c:idx val="1"/>
            <c:bubble3D val="0"/>
            <c:spPr>
              <a:solidFill>
                <a:srgbClr val="7FA6CD"/>
              </a:solidFill>
            </c:spPr>
            <c:extLst>
              <c:ext xmlns:c16="http://schemas.microsoft.com/office/drawing/2014/chart" uri="{C3380CC4-5D6E-409C-BE32-E72D297353CC}">
                <c16:uniqueId val="{00000003-69E6-46A9-B952-AF2DB9A60EA6}"/>
              </c:ext>
            </c:extLst>
          </c:dPt>
          <c:dPt>
            <c:idx val="2"/>
            <c:bubble3D val="0"/>
            <c:spPr>
              <a:solidFill>
                <a:srgbClr val="AFD2E7"/>
              </a:solidFill>
            </c:spPr>
            <c:extLst>
              <c:ext xmlns:c16="http://schemas.microsoft.com/office/drawing/2014/chart" uri="{C3380CC4-5D6E-409C-BE32-E72D297353CC}">
                <c16:uniqueId val="{00000005-69E6-46A9-B952-AF2DB9A60EA6}"/>
              </c:ext>
            </c:extLst>
          </c:dPt>
          <c:dPt>
            <c:idx val="3"/>
            <c:bubble3D val="0"/>
            <c:spPr>
              <a:solidFill>
                <a:srgbClr val="9FA6AB"/>
              </a:solidFill>
            </c:spPr>
            <c:extLst>
              <c:ext xmlns:c16="http://schemas.microsoft.com/office/drawing/2014/chart" uri="{C3380CC4-5D6E-409C-BE32-E72D297353CC}">
                <c16:uniqueId val="{00000007-69E6-46A9-B952-AF2DB9A60EA6}"/>
              </c:ext>
            </c:extLst>
          </c:dPt>
          <c:dPt>
            <c:idx val="4"/>
            <c:bubble3D val="0"/>
            <c:spPr>
              <a:solidFill>
                <a:srgbClr val="333333"/>
              </a:solidFill>
            </c:spPr>
            <c:extLst>
              <c:ext xmlns:c16="http://schemas.microsoft.com/office/drawing/2014/chart" uri="{C3380CC4-5D6E-409C-BE32-E72D297353CC}">
                <c16:uniqueId val="{00000009-69E6-46A9-B952-AF2DB9A60EA6}"/>
              </c:ext>
            </c:extLst>
          </c:dPt>
          <c:dPt>
            <c:idx val="5"/>
            <c:bubble3D val="0"/>
            <c:spPr>
              <a:solidFill>
                <a:srgbClr val="FA7800"/>
              </a:solidFill>
            </c:spPr>
            <c:extLst>
              <c:ext xmlns:c16="http://schemas.microsoft.com/office/drawing/2014/chart" uri="{C3380CC4-5D6E-409C-BE32-E72D297353CC}">
                <c16:uniqueId val="{0000000B-69E6-46A9-B952-AF2DB9A60EA6}"/>
              </c:ext>
            </c:extLst>
          </c:dPt>
          <c:dPt>
            <c:idx val="6"/>
            <c:bubble3D val="0"/>
            <c:spPr>
              <a:solidFill>
                <a:schemeClr val="bg1">
                  <a:lumMod val="50000"/>
                </a:schemeClr>
              </a:solidFill>
            </c:spPr>
            <c:extLst>
              <c:ext xmlns:c16="http://schemas.microsoft.com/office/drawing/2014/chart" uri="{C3380CC4-5D6E-409C-BE32-E72D297353CC}">
                <c16:uniqueId val="{0000000D-69E6-46A9-B952-AF2DB9A60EA6}"/>
              </c:ext>
            </c:extLst>
          </c:dPt>
          <c:dPt>
            <c:idx val="7"/>
            <c:bubble3D val="0"/>
            <c:spPr>
              <a:solidFill>
                <a:schemeClr val="bg1">
                  <a:lumMod val="65000"/>
                </a:schemeClr>
              </a:solidFill>
            </c:spPr>
            <c:extLst>
              <c:ext xmlns:c16="http://schemas.microsoft.com/office/drawing/2014/chart" uri="{C3380CC4-5D6E-409C-BE32-E72D297353CC}">
                <c16:uniqueId val="{0000000F-69E6-46A9-B952-AF2DB9A60EA6}"/>
              </c:ext>
            </c:extLst>
          </c:dPt>
          <c:dLbls>
            <c:spPr>
              <a:noFill/>
              <a:ln>
                <a:noFill/>
              </a:ln>
              <a:effectLst/>
            </c:spPr>
            <c:txPr>
              <a:bodyPr/>
              <a:lstStyle/>
              <a:p>
                <a:pPr>
                  <a:defRPr>
                    <a:solidFill>
                      <a:schemeClr val="bg1"/>
                    </a:solidFill>
                  </a:defRPr>
                </a:pPr>
                <a:endParaRPr lang="is-IS"/>
              </a:p>
            </c:txPr>
            <c:showLegendKey val="0"/>
            <c:showVal val="1"/>
            <c:showCatName val="0"/>
            <c:showSerName val="0"/>
            <c:showPercent val="0"/>
            <c:showBubbleSize val="0"/>
            <c:showLeaderLines val="1"/>
            <c:extLst>
              <c:ext xmlns:c15="http://schemas.microsoft.com/office/drawing/2012/chart" uri="{CE6537A1-D6FC-4f65-9D91-7224C49458BB}"/>
            </c:extLst>
          </c:dLbls>
          <c:cat>
            <c:strRef>
              <c:f>'LB_Q old'!$B$219:$B$223</c:f>
              <c:strCache>
                <c:ptCount val="5"/>
                <c:pt idx="0">
                  <c:v>&gt;90 days facility default</c:v>
                </c:pt>
                <c:pt idx="1">
                  <c:v>FX rulings</c:v>
                </c:pt>
                <c:pt idx="2">
                  <c:v>Previously restructured</c:v>
                </c:pt>
                <c:pt idx="3">
                  <c:v>In recovery</c:v>
                </c:pt>
                <c:pt idx="4">
                  <c:v>Impaired &lt;90 days default</c:v>
                </c:pt>
              </c:strCache>
            </c:strRef>
          </c:cat>
          <c:val>
            <c:numRef>
              <c:f>'LB_Q old'!$C$219:$C$223</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10-69E6-46A9-B952-AF2DB9A60EA6}"/>
            </c:ext>
          </c:extLst>
        </c:ser>
        <c:dLbls>
          <c:showLegendKey val="0"/>
          <c:showVal val="0"/>
          <c:showCatName val="0"/>
          <c:showSerName val="0"/>
          <c:showPercent val="0"/>
          <c:showBubbleSize val="0"/>
          <c:showLeaderLines val="1"/>
        </c:dLbls>
        <c:firstSliceAng val="0"/>
        <c:holeSize val="45"/>
      </c:doughnutChart>
    </c:plotArea>
    <c:legend>
      <c:legendPos val="r"/>
      <c:legendEntry>
        <c:idx val="3"/>
        <c:delete val="1"/>
      </c:legendEntry>
      <c:layout>
        <c:manualLayout>
          <c:xMode val="edge"/>
          <c:yMode val="edge"/>
          <c:x val="0.44823103952396831"/>
          <c:y val="0.20156719540492218"/>
          <c:w val="0.52136722323390361"/>
          <c:h val="0.48736429685419752"/>
        </c:manualLayout>
      </c:layout>
      <c:overlay val="0"/>
      <c:txPr>
        <a:bodyPr/>
        <a:lstStyle/>
        <a:p>
          <a:pPr>
            <a:defRPr sz="1000"/>
          </a:pPr>
          <a:endParaRPr lang="is-IS"/>
        </a:p>
      </c:txPr>
    </c:legend>
    <c:plotVisOnly val="1"/>
    <c:dispBlanksAs val="gap"/>
    <c:showDLblsOverMax val="0"/>
  </c:chart>
  <c:spPr>
    <a:noFill/>
    <a:ln>
      <a:noFill/>
    </a:ln>
  </c:spPr>
  <c:printSettings>
    <c:headerFooter/>
    <c:pageMargins b="0.75" l="0.7" r="0.7" t="0.75" header="0.3" footer="0.3"/>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58461746722921E-4"/>
          <c:y val="0.10403185109107739"/>
          <c:w val="0.40864712827801969"/>
          <c:h val="0.68897510999530853"/>
        </c:manualLayout>
      </c:layout>
      <c:doughnutChart>
        <c:varyColors val="1"/>
        <c:ser>
          <c:idx val="0"/>
          <c:order val="0"/>
          <c:dPt>
            <c:idx val="0"/>
            <c:bubble3D val="0"/>
            <c:spPr>
              <a:solidFill>
                <a:srgbClr val="005FAC"/>
              </a:solidFill>
            </c:spPr>
            <c:extLst>
              <c:ext xmlns:c16="http://schemas.microsoft.com/office/drawing/2014/chart" uri="{C3380CC4-5D6E-409C-BE32-E72D297353CC}">
                <c16:uniqueId val="{00000001-7B47-48E6-99C8-FD688F419476}"/>
              </c:ext>
            </c:extLst>
          </c:dPt>
          <c:dPt>
            <c:idx val="1"/>
            <c:bubble3D val="0"/>
            <c:spPr>
              <a:solidFill>
                <a:srgbClr val="7FA6CD"/>
              </a:solidFill>
            </c:spPr>
            <c:extLst>
              <c:ext xmlns:c16="http://schemas.microsoft.com/office/drawing/2014/chart" uri="{C3380CC4-5D6E-409C-BE32-E72D297353CC}">
                <c16:uniqueId val="{00000003-7B47-48E6-99C8-FD688F419476}"/>
              </c:ext>
            </c:extLst>
          </c:dPt>
          <c:dPt>
            <c:idx val="2"/>
            <c:bubble3D val="0"/>
            <c:spPr>
              <a:solidFill>
                <a:srgbClr val="AFD2E7"/>
              </a:solidFill>
            </c:spPr>
            <c:extLst>
              <c:ext xmlns:c16="http://schemas.microsoft.com/office/drawing/2014/chart" uri="{C3380CC4-5D6E-409C-BE32-E72D297353CC}">
                <c16:uniqueId val="{00000005-7B47-48E6-99C8-FD688F419476}"/>
              </c:ext>
            </c:extLst>
          </c:dPt>
          <c:dPt>
            <c:idx val="3"/>
            <c:bubble3D val="0"/>
            <c:spPr>
              <a:solidFill>
                <a:srgbClr val="9FA6AB"/>
              </a:solidFill>
            </c:spPr>
            <c:extLst>
              <c:ext xmlns:c16="http://schemas.microsoft.com/office/drawing/2014/chart" uri="{C3380CC4-5D6E-409C-BE32-E72D297353CC}">
                <c16:uniqueId val="{00000007-7B47-48E6-99C8-FD688F419476}"/>
              </c:ext>
            </c:extLst>
          </c:dPt>
          <c:dPt>
            <c:idx val="4"/>
            <c:bubble3D val="0"/>
            <c:spPr>
              <a:solidFill>
                <a:srgbClr val="3A3A3C"/>
              </a:solidFill>
            </c:spPr>
            <c:extLst>
              <c:ext xmlns:c16="http://schemas.microsoft.com/office/drawing/2014/chart" uri="{C3380CC4-5D6E-409C-BE32-E72D297353CC}">
                <c16:uniqueId val="{00000009-7B47-48E6-99C8-FD688F419476}"/>
              </c:ext>
            </c:extLst>
          </c:dPt>
          <c:dPt>
            <c:idx val="5"/>
            <c:bubble3D val="0"/>
            <c:spPr>
              <a:solidFill>
                <a:srgbClr val="FA7800"/>
              </a:solidFill>
            </c:spPr>
            <c:extLst>
              <c:ext xmlns:c16="http://schemas.microsoft.com/office/drawing/2014/chart" uri="{C3380CC4-5D6E-409C-BE32-E72D297353CC}">
                <c16:uniqueId val="{0000000B-7B47-48E6-99C8-FD688F419476}"/>
              </c:ext>
            </c:extLst>
          </c:dPt>
          <c:dPt>
            <c:idx val="6"/>
            <c:bubble3D val="0"/>
            <c:spPr>
              <a:solidFill>
                <a:schemeClr val="bg1">
                  <a:lumMod val="50000"/>
                </a:schemeClr>
              </a:solidFill>
            </c:spPr>
            <c:extLst>
              <c:ext xmlns:c16="http://schemas.microsoft.com/office/drawing/2014/chart" uri="{C3380CC4-5D6E-409C-BE32-E72D297353CC}">
                <c16:uniqueId val="{0000000D-7B47-48E6-99C8-FD688F419476}"/>
              </c:ext>
            </c:extLst>
          </c:dPt>
          <c:dPt>
            <c:idx val="7"/>
            <c:bubble3D val="0"/>
            <c:spPr>
              <a:solidFill>
                <a:schemeClr val="bg1">
                  <a:lumMod val="65000"/>
                </a:schemeClr>
              </a:solidFill>
            </c:spPr>
            <c:extLst>
              <c:ext xmlns:c16="http://schemas.microsoft.com/office/drawing/2014/chart" uri="{C3380CC4-5D6E-409C-BE32-E72D297353CC}">
                <c16:uniqueId val="{0000000F-7B47-48E6-99C8-FD688F419476}"/>
              </c:ext>
            </c:extLst>
          </c:dPt>
          <c:dLbls>
            <c:dLbl>
              <c:idx val="1"/>
              <c:layout>
                <c:manualLayout>
                  <c:x val="-2.3722983368981353E-18"/>
                  <c:y val="2.576489533011272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7B47-48E6-99C8-FD688F419476}"/>
                </c:ext>
              </c:extLst>
            </c:dLbl>
            <c:dLbl>
              <c:idx val="2"/>
              <c:layout>
                <c:manualLayout>
                  <c:x val="0"/>
                  <c:y val="1.93236714975845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7B47-48E6-99C8-FD688F419476}"/>
                </c:ext>
              </c:extLst>
            </c:dLbl>
            <c:dLbl>
              <c:idx val="3"/>
              <c:layout>
                <c:manualLayout>
                  <c:x val="0"/>
                  <c:y val="-1.93236714975845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7B47-48E6-99C8-FD688F419476}"/>
                </c:ext>
              </c:extLst>
            </c:dLbl>
            <c:spPr>
              <a:noFill/>
              <a:ln>
                <a:noFill/>
              </a:ln>
              <a:effectLst/>
            </c:spPr>
            <c:txPr>
              <a:bodyPr/>
              <a:lstStyle/>
              <a:p>
                <a:pPr>
                  <a:defRPr>
                    <a:solidFill>
                      <a:schemeClr val="bg1"/>
                    </a:solidFill>
                  </a:defRPr>
                </a:pPr>
                <a:endParaRPr lang="is-IS"/>
              </a:p>
            </c:txPr>
            <c:showLegendKey val="0"/>
            <c:showVal val="1"/>
            <c:showCatName val="0"/>
            <c:showSerName val="0"/>
            <c:showPercent val="0"/>
            <c:showBubbleSize val="0"/>
            <c:showLeaderLines val="1"/>
            <c:extLst>
              <c:ext xmlns:c15="http://schemas.microsoft.com/office/drawing/2012/chart" uri="{CE6537A1-D6FC-4f65-9D91-7224C49458BB}"/>
            </c:extLst>
          </c:dLbls>
          <c:cat>
            <c:strLit>
              <c:ptCount val="5"/>
              <c:pt idx="0">
                <c:v>Real estate</c:v>
              </c:pt>
              <c:pt idx="1">
                <c:v>Fishing vessels</c:v>
              </c:pt>
              <c:pt idx="2">
                <c:v>Cash &amp; listed securities</c:v>
              </c:pt>
              <c:pt idx="3">
                <c:v>Other collateral</c:v>
              </c:pt>
              <c:pt idx="4">
                <c:v>Unsecured credit exposure</c:v>
              </c:pt>
            </c:strLit>
          </c:cat>
          <c:val>
            <c:numRef>
              <c:f>'LB_Q old'!$C$212:$C$216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10-7B47-48E6-99C8-FD688F419476}"/>
            </c:ext>
          </c:extLst>
        </c:ser>
        <c:dLbls>
          <c:showLegendKey val="0"/>
          <c:showVal val="0"/>
          <c:showCatName val="0"/>
          <c:showSerName val="0"/>
          <c:showPercent val="0"/>
          <c:showBubbleSize val="0"/>
          <c:showLeaderLines val="1"/>
        </c:dLbls>
        <c:firstSliceAng val="0"/>
        <c:holeSize val="45"/>
      </c:doughnutChart>
    </c:plotArea>
    <c:legend>
      <c:legendPos val="r"/>
      <c:layout>
        <c:manualLayout>
          <c:xMode val="edge"/>
          <c:yMode val="edge"/>
          <c:x val="0.41947571770919939"/>
          <c:y val="0.16795871530551434"/>
          <c:w val="0.55642979410182425"/>
          <c:h val="0.56575094779819191"/>
        </c:manualLayout>
      </c:layout>
      <c:overlay val="0"/>
      <c:txPr>
        <a:bodyPr/>
        <a:lstStyle/>
        <a:p>
          <a:pPr rtl="0">
            <a:defRPr sz="1000"/>
          </a:pPr>
          <a:endParaRPr lang="is-IS"/>
        </a:p>
      </c:txPr>
    </c:legend>
    <c:plotVisOnly val="1"/>
    <c:dispBlanksAs val="gap"/>
    <c:showDLblsOverMax val="0"/>
  </c:chart>
  <c:spPr>
    <a:noFill/>
    <a:ln>
      <a:noFill/>
    </a:ln>
  </c:spPr>
  <c:printSettings>
    <c:headerFooter/>
    <c:pageMargins b="0.75" l="0.7" r="0.7" t="0.75" header="0.3" footer="0.3"/>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087704132448839E-2"/>
          <c:y val="0.15949126040096051"/>
          <c:w val="0.90804951833336922"/>
          <c:h val="0.6580750544479812"/>
        </c:manualLayout>
      </c:layout>
      <c:barChart>
        <c:barDir val="col"/>
        <c:grouping val="stacked"/>
        <c:varyColors val="0"/>
        <c:ser>
          <c:idx val="1"/>
          <c:order val="0"/>
          <c:tx>
            <c:strRef>
              <c:f>'LB_Q old'!$A$175</c:f>
              <c:strCache>
                <c:ptCount val="1"/>
                <c:pt idx="0">
                  <c:v>Lán í  yfir 90 daga vanskilum</c:v>
                </c:pt>
              </c:strCache>
            </c:strRef>
          </c:tx>
          <c:spPr>
            <a:solidFill>
              <a:srgbClr val="3562A8"/>
            </a:solidFill>
            <a:ln>
              <a:noFill/>
            </a:ln>
          </c:spPr>
          <c:invertIfNegative val="0"/>
          <c:dPt>
            <c:idx val="6"/>
            <c:invertIfNegative val="0"/>
            <c:bubble3D val="0"/>
            <c:spPr>
              <a:solidFill>
                <a:srgbClr val="5D88C2"/>
              </a:solidFill>
              <a:ln>
                <a:noFill/>
              </a:ln>
            </c:spPr>
            <c:extLst>
              <c:ext xmlns:c16="http://schemas.microsoft.com/office/drawing/2014/chart" uri="{C3380CC4-5D6E-409C-BE32-E72D297353CC}">
                <c16:uniqueId val="{00000001-D7E7-434F-98DE-8BB38EF88C75}"/>
              </c:ext>
            </c:extLst>
          </c:dPt>
          <c:dPt>
            <c:idx val="7"/>
            <c:invertIfNegative val="0"/>
            <c:bubble3D val="0"/>
            <c:spPr>
              <a:solidFill>
                <a:srgbClr val="5D88C2"/>
              </a:solidFill>
              <a:ln>
                <a:noFill/>
              </a:ln>
            </c:spPr>
            <c:extLst>
              <c:ext xmlns:c16="http://schemas.microsoft.com/office/drawing/2014/chart" uri="{C3380CC4-5D6E-409C-BE32-E72D297353CC}">
                <c16:uniqueId val="{00000003-D7E7-434F-98DE-8BB38EF88C75}"/>
              </c:ext>
            </c:extLst>
          </c:dPt>
          <c:dPt>
            <c:idx val="8"/>
            <c:invertIfNegative val="0"/>
            <c:bubble3D val="0"/>
            <c:spPr>
              <a:solidFill>
                <a:srgbClr val="5D88C2"/>
              </a:solidFill>
              <a:ln>
                <a:noFill/>
              </a:ln>
            </c:spPr>
            <c:extLst>
              <c:ext xmlns:c16="http://schemas.microsoft.com/office/drawing/2014/chart" uri="{C3380CC4-5D6E-409C-BE32-E72D297353CC}">
                <c16:uniqueId val="{00000005-D7E7-434F-98DE-8BB38EF88C75}"/>
              </c:ext>
            </c:extLst>
          </c:dPt>
          <c:dPt>
            <c:idx val="9"/>
            <c:invertIfNegative val="0"/>
            <c:bubble3D val="0"/>
            <c:spPr>
              <a:solidFill>
                <a:srgbClr val="3562A8"/>
              </a:solidFill>
              <a:ln>
                <a:noFill/>
                <a:prstDash val="solid"/>
              </a:ln>
            </c:spPr>
            <c:extLst>
              <c:ext xmlns:c16="http://schemas.microsoft.com/office/drawing/2014/chart" uri="{C3380CC4-5D6E-409C-BE32-E72D297353CC}">
                <c16:uniqueId val="{00000007-D7E7-434F-98DE-8BB38EF88C75}"/>
              </c:ext>
            </c:extLst>
          </c:dPt>
          <c:dLbls>
            <c:spPr>
              <a:noFill/>
              <a:ln>
                <a:noFill/>
              </a:ln>
              <a:effectLst/>
            </c:spPr>
            <c:txPr>
              <a:bodyPr/>
              <a:lstStyle/>
              <a:p>
                <a:pPr>
                  <a:defRPr sz="1000">
                    <a:solidFill>
                      <a:schemeClr val="bg1"/>
                    </a:solidFill>
                  </a:defRPr>
                </a:pPr>
                <a:endParaRPr lang="is-I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'LB_Q old'!$N$173:$S$173</c:f>
              <c:strCache>
                <c:ptCount val="6"/>
                <c:pt idx="0">
                  <c:v>2010</c:v>
                </c:pt>
                <c:pt idx="1">
                  <c:v>2011</c:v>
                </c:pt>
                <c:pt idx="2">
                  <c:v>2012</c:v>
                </c:pt>
                <c:pt idx="3">
                  <c:v>2013</c:v>
                </c:pt>
                <c:pt idx="4">
                  <c:v>1F-14</c:v>
                </c:pt>
                <c:pt idx="5">
                  <c:v>2F-14</c:v>
                </c:pt>
              </c:strCache>
            </c:strRef>
          </c:cat>
          <c:val>
            <c:numRef>
              <c:f>'LB_Q old'!$N$175:$S$175</c:f>
              <c:numCache>
                <c:formatCode>#,##0.0</c:formatCode>
                <c:ptCount val="6"/>
                <c:pt idx="0">
                  <c:v>0</c:v>
                </c:pt>
                <c:pt idx="1">
                  <c:v>0</c:v>
                </c:pt>
                <c:pt idx="2">
                  <c:v>0</c:v>
                </c:pt>
                <c:pt idx="3">
                  <c:v>0</c:v>
                </c:pt>
                <c:pt idx="4">
                  <c:v>0</c:v>
                </c:pt>
                <c:pt idx="5" formatCode="General">
                  <c:v>0</c:v>
                </c:pt>
              </c:numCache>
            </c:numRef>
          </c:val>
          <c:extLst>
            <c:ext xmlns:c16="http://schemas.microsoft.com/office/drawing/2014/chart" uri="{C3380CC4-5D6E-409C-BE32-E72D297353CC}">
              <c16:uniqueId val="{00000008-D7E7-434F-98DE-8BB38EF88C75}"/>
            </c:ext>
          </c:extLst>
        </c:ser>
        <c:ser>
          <c:idx val="0"/>
          <c:order val="1"/>
          <c:tx>
            <c:strRef>
              <c:f>'LB_Q old'!$A$176</c:f>
              <c:strCache>
                <c:ptCount val="1"/>
                <c:pt idx="0">
                  <c:v>Önnur vandræðalán</c:v>
                </c:pt>
              </c:strCache>
            </c:strRef>
          </c:tx>
          <c:spPr>
            <a:solidFill>
              <a:srgbClr val="FA7800"/>
            </a:solidFill>
          </c:spPr>
          <c:invertIfNegative val="0"/>
          <c:dPt>
            <c:idx val="2"/>
            <c:invertIfNegative val="0"/>
            <c:bubble3D val="0"/>
            <c:extLst>
              <c:ext xmlns:c16="http://schemas.microsoft.com/office/drawing/2014/chart" uri="{C3380CC4-5D6E-409C-BE32-E72D297353CC}">
                <c16:uniqueId val="{00000009-D7E7-434F-98DE-8BB38EF88C75}"/>
              </c:ext>
            </c:extLst>
          </c:dPt>
          <c:dPt>
            <c:idx val="3"/>
            <c:invertIfNegative val="0"/>
            <c:bubble3D val="0"/>
            <c:extLst>
              <c:ext xmlns:c16="http://schemas.microsoft.com/office/drawing/2014/chart" uri="{C3380CC4-5D6E-409C-BE32-E72D297353CC}">
                <c16:uniqueId val="{0000000A-D7E7-434F-98DE-8BB38EF88C75}"/>
              </c:ext>
            </c:extLst>
          </c:dPt>
          <c:dPt>
            <c:idx val="4"/>
            <c:invertIfNegative val="0"/>
            <c:bubble3D val="0"/>
            <c:extLst>
              <c:ext xmlns:c16="http://schemas.microsoft.com/office/drawing/2014/chart" uri="{C3380CC4-5D6E-409C-BE32-E72D297353CC}">
                <c16:uniqueId val="{0000000B-D7E7-434F-98DE-8BB38EF88C75}"/>
              </c:ext>
            </c:extLst>
          </c:dPt>
          <c:dPt>
            <c:idx val="5"/>
            <c:invertIfNegative val="0"/>
            <c:bubble3D val="0"/>
            <c:extLst>
              <c:ext xmlns:c16="http://schemas.microsoft.com/office/drawing/2014/chart" uri="{C3380CC4-5D6E-409C-BE32-E72D297353CC}">
                <c16:uniqueId val="{0000000C-D7E7-434F-98DE-8BB38EF88C75}"/>
              </c:ext>
            </c:extLst>
          </c:dPt>
          <c:dPt>
            <c:idx val="6"/>
            <c:invertIfNegative val="0"/>
            <c:bubble3D val="0"/>
            <c:extLst>
              <c:ext xmlns:c16="http://schemas.microsoft.com/office/drawing/2014/chart" uri="{C3380CC4-5D6E-409C-BE32-E72D297353CC}">
                <c16:uniqueId val="{0000000D-D7E7-434F-98DE-8BB38EF88C75}"/>
              </c:ext>
            </c:extLst>
          </c:dPt>
          <c:dPt>
            <c:idx val="7"/>
            <c:invertIfNegative val="0"/>
            <c:bubble3D val="0"/>
            <c:extLst>
              <c:ext xmlns:c16="http://schemas.microsoft.com/office/drawing/2014/chart" uri="{C3380CC4-5D6E-409C-BE32-E72D297353CC}">
                <c16:uniqueId val="{0000000E-D7E7-434F-98DE-8BB38EF88C75}"/>
              </c:ext>
            </c:extLst>
          </c:dPt>
          <c:dPt>
            <c:idx val="8"/>
            <c:invertIfNegative val="0"/>
            <c:bubble3D val="0"/>
            <c:extLst>
              <c:ext xmlns:c16="http://schemas.microsoft.com/office/drawing/2014/chart" uri="{C3380CC4-5D6E-409C-BE32-E72D297353CC}">
                <c16:uniqueId val="{0000000F-D7E7-434F-98DE-8BB38EF88C75}"/>
              </c:ext>
            </c:extLst>
          </c:dPt>
          <c:dPt>
            <c:idx val="9"/>
            <c:invertIfNegative val="0"/>
            <c:bubble3D val="0"/>
            <c:extLst>
              <c:ext xmlns:c16="http://schemas.microsoft.com/office/drawing/2014/chart" uri="{C3380CC4-5D6E-409C-BE32-E72D297353CC}">
                <c16:uniqueId val="{00000010-D7E7-434F-98DE-8BB38EF88C75}"/>
              </c:ext>
            </c:extLst>
          </c:dPt>
          <c:dLbls>
            <c:dLbl>
              <c:idx val="4"/>
              <c:layout>
                <c:manualLayout>
                  <c:x val="0"/>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D7E7-434F-98DE-8BB38EF88C75}"/>
                </c:ext>
              </c:extLst>
            </c:dLbl>
            <c:spPr>
              <a:noFill/>
              <a:ln>
                <a:noFill/>
              </a:ln>
              <a:effectLst/>
            </c:spPr>
            <c:txPr>
              <a:bodyPr/>
              <a:lstStyle/>
              <a:p>
                <a:pPr>
                  <a:defRPr sz="1000">
                    <a:solidFill>
                      <a:schemeClr val="bg1"/>
                    </a:solidFill>
                  </a:defRPr>
                </a:pPr>
                <a:endParaRPr lang="is-I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'LB_Q old'!$N$173:$S$173</c:f>
              <c:strCache>
                <c:ptCount val="6"/>
                <c:pt idx="0">
                  <c:v>2010</c:v>
                </c:pt>
                <c:pt idx="1">
                  <c:v>2011</c:v>
                </c:pt>
                <c:pt idx="2">
                  <c:v>2012</c:v>
                </c:pt>
                <c:pt idx="3">
                  <c:v>2013</c:v>
                </c:pt>
                <c:pt idx="4">
                  <c:v>1F-14</c:v>
                </c:pt>
                <c:pt idx="5">
                  <c:v>2F-14</c:v>
                </c:pt>
              </c:strCache>
            </c:strRef>
          </c:cat>
          <c:val>
            <c:numRef>
              <c:f>'LB_Q old'!$N$176:$S$176</c:f>
              <c:numCache>
                <c:formatCode>#,##0.0</c:formatCode>
                <c:ptCount val="6"/>
                <c:pt idx="0">
                  <c:v>0</c:v>
                </c:pt>
                <c:pt idx="1">
                  <c:v>0</c:v>
                </c:pt>
                <c:pt idx="2">
                  <c:v>0</c:v>
                </c:pt>
                <c:pt idx="3">
                  <c:v>0</c:v>
                </c:pt>
                <c:pt idx="4">
                  <c:v>0</c:v>
                </c:pt>
                <c:pt idx="5" formatCode="General">
                  <c:v>0</c:v>
                </c:pt>
              </c:numCache>
            </c:numRef>
          </c:val>
          <c:extLst>
            <c:ext xmlns:c16="http://schemas.microsoft.com/office/drawing/2014/chart" uri="{C3380CC4-5D6E-409C-BE32-E72D297353CC}">
              <c16:uniqueId val="{00000011-D7E7-434F-98DE-8BB38EF88C75}"/>
            </c:ext>
          </c:extLst>
        </c:ser>
        <c:ser>
          <c:idx val="2"/>
          <c:order val="2"/>
          <c:tx>
            <c:strRef>
              <c:f>'LB_Q old'!$B$177</c:f>
              <c:strCache>
                <c:ptCount val="1"/>
                <c:pt idx="0">
                  <c:v>Problem loans</c:v>
                </c:pt>
              </c:strCache>
            </c:strRef>
          </c:tx>
          <c:spPr>
            <a:noFill/>
          </c:spPr>
          <c:invertIfNegative val="0"/>
          <c:dLbls>
            <c:spPr>
              <a:noFill/>
              <a:ln>
                <a:noFill/>
              </a:ln>
              <a:effectLst/>
            </c:spPr>
            <c:txPr>
              <a:bodyPr/>
              <a:lstStyle/>
              <a:p>
                <a:pPr>
                  <a:defRPr sz="1000"/>
                </a:pPr>
                <a:endParaRPr lang="is-I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'LB_Q old'!$N$173:$S$173</c:f>
              <c:strCache>
                <c:ptCount val="6"/>
                <c:pt idx="0">
                  <c:v>2010</c:v>
                </c:pt>
                <c:pt idx="1">
                  <c:v>2011</c:v>
                </c:pt>
                <c:pt idx="2">
                  <c:v>2012</c:v>
                </c:pt>
                <c:pt idx="3">
                  <c:v>2013</c:v>
                </c:pt>
                <c:pt idx="4">
                  <c:v>1F-14</c:v>
                </c:pt>
                <c:pt idx="5">
                  <c:v>2F-14</c:v>
                </c:pt>
              </c:strCache>
            </c:strRef>
          </c:cat>
          <c:val>
            <c:numRef>
              <c:f>'LB_Q old'!$C$177:$H$177</c:f>
              <c:numCache>
                <c:formatCode>#,##0.0</c:formatCode>
                <c:ptCount val="6"/>
                <c:pt idx="0">
                  <c:v>0</c:v>
                </c:pt>
                <c:pt idx="1">
                  <c:v>0</c:v>
                </c:pt>
                <c:pt idx="2">
                  <c:v>0</c:v>
                </c:pt>
                <c:pt idx="3">
                  <c:v>0</c:v>
                </c:pt>
                <c:pt idx="4">
                  <c:v>0</c:v>
                </c:pt>
                <c:pt idx="5">
                  <c:v>8.1999999999999993</c:v>
                </c:pt>
              </c:numCache>
            </c:numRef>
          </c:val>
          <c:extLst>
            <c:ext xmlns:c16="http://schemas.microsoft.com/office/drawing/2014/chart" uri="{C3380CC4-5D6E-409C-BE32-E72D297353CC}">
              <c16:uniqueId val="{00000012-D7E7-434F-98DE-8BB38EF88C75}"/>
            </c:ext>
          </c:extLst>
        </c:ser>
        <c:dLbls>
          <c:showLegendKey val="0"/>
          <c:showVal val="0"/>
          <c:showCatName val="0"/>
          <c:showSerName val="0"/>
          <c:showPercent val="0"/>
          <c:showBubbleSize val="0"/>
        </c:dLbls>
        <c:gapWidth val="110"/>
        <c:overlap val="100"/>
        <c:axId val="670027808"/>
        <c:axId val="670018792"/>
      </c:barChart>
      <c:catAx>
        <c:axId val="670027808"/>
        <c:scaling>
          <c:orientation val="minMax"/>
        </c:scaling>
        <c:delete val="0"/>
        <c:axPos val="b"/>
        <c:numFmt formatCode="General" sourceLinked="1"/>
        <c:majorTickMark val="none"/>
        <c:minorTickMark val="none"/>
        <c:tickLblPos val="nextTo"/>
        <c:spPr>
          <a:ln w="31750">
            <a:solidFill>
              <a:schemeClr val="tx1"/>
            </a:solidFill>
          </a:ln>
        </c:spPr>
        <c:txPr>
          <a:bodyPr/>
          <a:lstStyle/>
          <a:p>
            <a:pPr>
              <a:defRPr sz="1050"/>
            </a:pPr>
            <a:endParaRPr lang="is-IS"/>
          </a:p>
        </c:txPr>
        <c:crossAx val="670018792"/>
        <c:crosses val="autoZero"/>
        <c:auto val="1"/>
        <c:lblAlgn val="ctr"/>
        <c:lblOffset val="100"/>
        <c:noMultiLvlLbl val="0"/>
      </c:catAx>
      <c:valAx>
        <c:axId val="670018792"/>
        <c:scaling>
          <c:orientation val="minMax"/>
          <c:max val="60"/>
          <c:min val="0"/>
        </c:scaling>
        <c:delete val="1"/>
        <c:axPos val="l"/>
        <c:numFmt formatCode="#,##0.0" sourceLinked="1"/>
        <c:majorTickMark val="none"/>
        <c:minorTickMark val="none"/>
        <c:tickLblPos val="nextTo"/>
        <c:crossAx val="670027808"/>
        <c:crosses val="autoZero"/>
        <c:crossBetween val="between"/>
      </c:valAx>
      <c:spPr>
        <a:noFill/>
        <a:ln>
          <a:noFill/>
        </a:ln>
      </c:spPr>
    </c:plotArea>
    <c:legend>
      <c:legendPos val="r"/>
      <c:legendEntry>
        <c:idx val="0"/>
        <c:delete val="1"/>
      </c:legendEntry>
      <c:layout>
        <c:manualLayout>
          <c:xMode val="edge"/>
          <c:yMode val="edge"/>
          <c:x val="0.21171459201402645"/>
          <c:y val="0.23909382539303803"/>
          <c:w val="0.74033131104513572"/>
          <c:h val="0.14192900129908007"/>
        </c:manualLayout>
      </c:layout>
      <c:overlay val="0"/>
      <c:txPr>
        <a:bodyPr/>
        <a:lstStyle/>
        <a:p>
          <a:pPr>
            <a:defRPr sz="1000"/>
          </a:pPr>
          <a:endParaRPr lang="is-IS"/>
        </a:p>
      </c:txPr>
    </c:legend>
    <c:plotVisOnly val="1"/>
    <c:dispBlanksAs val="gap"/>
    <c:showDLblsOverMax val="0"/>
  </c:chart>
  <c:spPr>
    <a:noFill/>
    <a:ln>
      <a:noFill/>
    </a:ln>
  </c:sp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5506944444444445E-2"/>
          <c:y val="9.3629205440229069E-2"/>
          <c:w val="0.96318886226178246"/>
          <c:h val="0.83508414389377794"/>
        </c:manualLayout>
      </c:layout>
      <c:barChart>
        <c:barDir val="col"/>
        <c:grouping val="clustered"/>
        <c:varyColors val="0"/>
        <c:ser>
          <c:idx val="0"/>
          <c:order val="0"/>
          <c:tx>
            <c:strRef>
              <c:f>'KFI old'!$A$96</c:f>
              <c:strCache>
                <c:ptCount val="1"/>
                <c:pt idx="0">
                  <c:v>Cost-to-total assets ratio</c:v>
                </c:pt>
              </c:strCache>
            </c:strRef>
          </c:tx>
          <c:spPr>
            <a:solidFill>
              <a:srgbClr val="3562A8"/>
            </a:solidFill>
          </c:spPr>
          <c:invertIfNegative val="0"/>
          <c:dPt>
            <c:idx val="1"/>
            <c:invertIfNegative val="0"/>
            <c:bubble3D val="0"/>
            <c:spPr>
              <a:solidFill>
                <a:srgbClr val="87A4D4"/>
              </a:solidFill>
            </c:spPr>
            <c:extLst>
              <c:ext xmlns:c16="http://schemas.microsoft.com/office/drawing/2014/chart" uri="{C3380CC4-5D6E-409C-BE32-E72D297353CC}">
                <c16:uniqueId val="{00000001-8F83-4E4C-8754-59FA68759F13}"/>
              </c:ext>
            </c:extLst>
          </c:dPt>
          <c:dPt>
            <c:idx val="2"/>
            <c:invertIfNegative val="0"/>
            <c:bubble3D val="0"/>
            <c:spPr>
              <a:solidFill>
                <a:srgbClr val="87A4D4"/>
              </a:solidFill>
            </c:spPr>
            <c:extLst>
              <c:ext xmlns:c16="http://schemas.microsoft.com/office/drawing/2014/chart" uri="{C3380CC4-5D6E-409C-BE32-E72D297353CC}">
                <c16:uniqueId val="{00000003-8F83-4E4C-8754-59FA68759F13}"/>
              </c:ext>
            </c:extLst>
          </c:dPt>
          <c:dPt>
            <c:idx val="3"/>
            <c:invertIfNegative val="0"/>
            <c:bubble3D val="0"/>
            <c:spPr>
              <a:solidFill>
                <a:srgbClr val="87A4D4"/>
              </a:solidFill>
            </c:spPr>
            <c:extLst>
              <c:ext xmlns:c16="http://schemas.microsoft.com/office/drawing/2014/chart" uri="{C3380CC4-5D6E-409C-BE32-E72D297353CC}">
                <c16:uniqueId val="{00000005-8F83-4E4C-8754-59FA68759F13}"/>
              </c:ext>
            </c:extLst>
          </c:dPt>
          <c:dPt>
            <c:idx val="5"/>
            <c:invertIfNegative val="0"/>
            <c:bubble3D val="0"/>
            <c:spPr>
              <a:solidFill>
                <a:srgbClr val="87A4D4"/>
              </a:solidFill>
            </c:spPr>
            <c:extLst>
              <c:ext xmlns:c16="http://schemas.microsoft.com/office/drawing/2014/chart" uri="{C3380CC4-5D6E-409C-BE32-E72D297353CC}">
                <c16:uniqueId val="{00000007-8F83-4E4C-8754-59FA68759F13}"/>
              </c:ext>
            </c:extLst>
          </c:dPt>
          <c:dPt>
            <c:idx val="6"/>
            <c:invertIfNegative val="0"/>
            <c:bubble3D val="0"/>
            <c:spPr>
              <a:solidFill>
                <a:srgbClr val="87A4D4"/>
              </a:solidFill>
            </c:spPr>
            <c:extLst>
              <c:ext xmlns:c16="http://schemas.microsoft.com/office/drawing/2014/chart" uri="{C3380CC4-5D6E-409C-BE32-E72D297353CC}">
                <c16:uniqueId val="{00000009-8F83-4E4C-8754-59FA68759F13}"/>
              </c:ext>
            </c:extLst>
          </c:dPt>
          <c:dPt>
            <c:idx val="7"/>
            <c:invertIfNegative val="0"/>
            <c:bubble3D val="0"/>
            <c:spPr>
              <a:solidFill>
                <a:srgbClr val="87A4D4"/>
              </a:solidFill>
            </c:spPr>
            <c:extLst>
              <c:ext xmlns:c16="http://schemas.microsoft.com/office/drawing/2014/chart" uri="{C3380CC4-5D6E-409C-BE32-E72D297353CC}">
                <c16:uniqueId val="{0000000B-8F83-4E4C-8754-59FA68759F13}"/>
              </c:ext>
            </c:extLst>
          </c:dPt>
          <c:dPt>
            <c:idx val="8"/>
            <c:invertIfNegative val="0"/>
            <c:bubble3D val="0"/>
            <c:spPr>
              <a:solidFill>
                <a:srgbClr val="FA7800"/>
              </a:solidFill>
            </c:spPr>
            <c:extLst>
              <c:ext xmlns:c16="http://schemas.microsoft.com/office/drawing/2014/chart" uri="{C3380CC4-5D6E-409C-BE32-E72D297353CC}">
                <c16:uniqueId val="{0000000D-8F83-4E4C-8754-59FA68759F13}"/>
              </c:ext>
            </c:extLst>
          </c:dPt>
          <c:dPt>
            <c:idx val="9"/>
            <c:invertIfNegative val="0"/>
            <c:bubble3D val="0"/>
            <c:spPr>
              <a:solidFill>
                <a:srgbClr val="FA7800"/>
              </a:solidFill>
            </c:spPr>
            <c:extLst>
              <c:ext xmlns:c16="http://schemas.microsoft.com/office/drawing/2014/chart" uri="{C3380CC4-5D6E-409C-BE32-E72D297353CC}">
                <c16:uniqueId val="{0000000F-8F83-4E4C-8754-59FA68759F13}"/>
              </c:ext>
            </c:extLst>
          </c:dPt>
          <c:dLbls>
            <c:dLbl>
              <c:idx val="1"/>
              <c:delete val="1"/>
              <c:extLst>
                <c:ext xmlns:c15="http://schemas.microsoft.com/office/drawing/2012/chart" uri="{CE6537A1-D6FC-4f65-9D91-7224C49458BB}"/>
                <c:ext xmlns:c16="http://schemas.microsoft.com/office/drawing/2014/chart" uri="{C3380CC4-5D6E-409C-BE32-E72D297353CC}">
                  <c16:uniqueId val="{00000001-8F83-4E4C-8754-59FA68759F13}"/>
                </c:ext>
              </c:extLst>
            </c:dLbl>
            <c:dLbl>
              <c:idx val="2"/>
              <c:delete val="1"/>
              <c:extLst>
                <c:ext xmlns:c15="http://schemas.microsoft.com/office/drawing/2012/chart" uri="{CE6537A1-D6FC-4f65-9D91-7224C49458BB}"/>
                <c:ext xmlns:c16="http://schemas.microsoft.com/office/drawing/2014/chart" uri="{C3380CC4-5D6E-409C-BE32-E72D297353CC}">
                  <c16:uniqueId val="{00000003-8F83-4E4C-8754-59FA68759F13}"/>
                </c:ext>
              </c:extLst>
            </c:dLbl>
            <c:dLbl>
              <c:idx val="3"/>
              <c:delete val="1"/>
              <c:extLst>
                <c:ext xmlns:c15="http://schemas.microsoft.com/office/drawing/2012/chart" uri="{CE6537A1-D6FC-4f65-9D91-7224C49458BB}"/>
                <c:ext xmlns:c16="http://schemas.microsoft.com/office/drawing/2014/chart" uri="{C3380CC4-5D6E-409C-BE32-E72D297353CC}">
                  <c16:uniqueId val="{00000005-8F83-4E4C-8754-59FA68759F13}"/>
                </c:ext>
              </c:extLst>
            </c:dLbl>
            <c:dLbl>
              <c:idx val="5"/>
              <c:delete val="1"/>
              <c:extLst>
                <c:ext xmlns:c15="http://schemas.microsoft.com/office/drawing/2012/chart" uri="{CE6537A1-D6FC-4f65-9D91-7224C49458BB}"/>
                <c:ext xmlns:c16="http://schemas.microsoft.com/office/drawing/2014/chart" uri="{C3380CC4-5D6E-409C-BE32-E72D297353CC}">
                  <c16:uniqueId val="{00000007-8F83-4E4C-8754-59FA68759F13}"/>
                </c:ext>
              </c:extLst>
            </c:dLbl>
            <c:dLbl>
              <c:idx val="6"/>
              <c:delete val="1"/>
              <c:extLst>
                <c:ext xmlns:c15="http://schemas.microsoft.com/office/drawing/2012/chart" uri="{CE6537A1-D6FC-4f65-9D91-7224C49458BB}"/>
                <c:ext xmlns:c16="http://schemas.microsoft.com/office/drawing/2014/chart" uri="{C3380CC4-5D6E-409C-BE32-E72D297353CC}">
                  <c16:uniqueId val="{00000009-8F83-4E4C-8754-59FA68759F13}"/>
                </c:ext>
              </c:extLst>
            </c:dLbl>
            <c:dLbl>
              <c:idx val="7"/>
              <c:delete val="1"/>
              <c:extLst>
                <c:ext xmlns:c15="http://schemas.microsoft.com/office/drawing/2012/chart" uri="{CE6537A1-D6FC-4f65-9D91-7224C49458BB}"/>
                <c:ext xmlns:c16="http://schemas.microsoft.com/office/drawing/2014/chart" uri="{C3380CC4-5D6E-409C-BE32-E72D297353CC}">
                  <c16:uniqueId val="{0000000B-8F83-4E4C-8754-59FA68759F13}"/>
                </c:ext>
              </c:extLst>
            </c:dLbl>
            <c:numFmt formatCode="#,##0.0" sourceLinked="0"/>
            <c:spPr>
              <a:noFill/>
              <a:ln>
                <a:noFill/>
              </a:ln>
              <a:effectLst/>
            </c:spPr>
            <c:txPr>
              <a:bodyPr/>
              <a:lstStyle/>
              <a:p>
                <a:pPr>
                  <a:defRPr sz="900">
                    <a:latin typeface="+mn-lt"/>
                    <a:cs typeface="Arial" pitchFamily="34" charset="0"/>
                  </a:defRPr>
                </a:pPr>
                <a:endParaRPr lang="is-I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'KFI old'!$B$4:$J$4</c:f>
              <c:strCache>
                <c:ptCount val="9"/>
                <c:pt idx="0">
                  <c:v>Q3 10</c:v>
                </c:pt>
                <c:pt idx="1">
                  <c:v>Q4 10</c:v>
                </c:pt>
                <c:pt idx="2">
                  <c:v>Q1 11</c:v>
                </c:pt>
                <c:pt idx="3">
                  <c:v>Q2 11</c:v>
                </c:pt>
                <c:pt idx="4">
                  <c:v>Q3 11</c:v>
                </c:pt>
                <c:pt idx="5">
                  <c:v>Q4 11</c:v>
                </c:pt>
                <c:pt idx="6">
                  <c:v>Q1 12</c:v>
                </c:pt>
                <c:pt idx="7">
                  <c:v>Q2 12</c:v>
                </c:pt>
                <c:pt idx="8">
                  <c:v>Q3 12</c:v>
                </c:pt>
              </c:strCache>
            </c:strRef>
          </c:cat>
          <c:val>
            <c:numRef>
              <c:f>'KFI old'!$F$96:$N$96</c:f>
              <c:numCache>
                <c:formatCode>0.0</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10-8F83-4E4C-8754-59FA68759F13}"/>
            </c:ext>
          </c:extLst>
        </c:ser>
        <c:dLbls>
          <c:showLegendKey val="0"/>
          <c:showVal val="0"/>
          <c:showCatName val="0"/>
          <c:showSerName val="0"/>
          <c:showPercent val="0"/>
          <c:showBubbleSize val="0"/>
        </c:dLbls>
        <c:gapWidth val="60"/>
        <c:axId val="580977680"/>
        <c:axId val="580975328"/>
      </c:barChart>
      <c:catAx>
        <c:axId val="580977680"/>
        <c:scaling>
          <c:orientation val="minMax"/>
        </c:scaling>
        <c:delete val="0"/>
        <c:axPos val="b"/>
        <c:numFmt formatCode="General" sourceLinked="1"/>
        <c:majorTickMark val="none"/>
        <c:minorTickMark val="none"/>
        <c:tickLblPos val="none"/>
        <c:spPr>
          <a:ln w="31750">
            <a:solidFill>
              <a:schemeClr val="tx1"/>
            </a:solidFill>
          </a:ln>
        </c:spPr>
        <c:crossAx val="580975328"/>
        <c:crosses val="autoZero"/>
        <c:auto val="1"/>
        <c:lblAlgn val="ctr"/>
        <c:lblOffset val="0"/>
        <c:noMultiLvlLbl val="0"/>
      </c:catAx>
      <c:valAx>
        <c:axId val="580975328"/>
        <c:scaling>
          <c:orientation val="minMax"/>
          <c:max val="50"/>
          <c:min val="0"/>
        </c:scaling>
        <c:delete val="1"/>
        <c:axPos val="l"/>
        <c:numFmt formatCode="0.0" sourceLinked="1"/>
        <c:majorTickMark val="out"/>
        <c:minorTickMark val="none"/>
        <c:tickLblPos val="nextTo"/>
        <c:crossAx val="580977680"/>
        <c:crosses val="autoZero"/>
        <c:crossBetween val="between"/>
        <c:majorUnit val="15"/>
      </c:valAx>
      <c:spPr>
        <a:noFill/>
        <a:ln>
          <a:noFill/>
        </a:ln>
      </c:spPr>
    </c:plotArea>
    <c:plotVisOnly val="1"/>
    <c:dispBlanksAs val="gap"/>
    <c:showDLblsOverMax val="0"/>
  </c:chart>
  <c:spPr>
    <a:noFill/>
    <a:ln>
      <a:noFill/>
    </a:ln>
  </c:sp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5507018144471075E-2"/>
          <c:y val="0.11960346683283295"/>
          <c:w val="0.96318886226178246"/>
          <c:h val="0.83508414389377794"/>
        </c:manualLayout>
      </c:layout>
      <c:barChart>
        <c:barDir val="col"/>
        <c:grouping val="clustered"/>
        <c:varyColors val="0"/>
        <c:ser>
          <c:idx val="0"/>
          <c:order val="0"/>
          <c:tx>
            <c:strRef>
              <c:f>'KFI old'!$A$110</c:f>
              <c:strCache>
                <c:ptCount val="1"/>
                <c:pt idx="0">
                  <c:v>Equity / Total assets</c:v>
                </c:pt>
              </c:strCache>
            </c:strRef>
          </c:tx>
          <c:spPr>
            <a:solidFill>
              <a:srgbClr val="3562A8"/>
            </a:solidFill>
          </c:spPr>
          <c:invertIfNegative val="0"/>
          <c:dPt>
            <c:idx val="1"/>
            <c:invertIfNegative val="0"/>
            <c:bubble3D val="0"/>
            <c:spPr>
              <a:solidFill>
                <a:srgbClr val="87A4D4"/>
              </a:solidFill>
            </c:spPr>
            <c:extLst>
              <c:ext xmlns:c16="http://schemas.microsoft.com/office/drawing/2014/chart" uri="{C3380CC4-5D6E-409C-BE32-E72D297353CC}">
                <c16:uniqueId val="{00000001-B5E2-4576-8587-3F14211531E1}"/>
              </c:ext>
            </c:extLst>
          </c:dPt>
          <c:dPt>
            <c:idx val="2"/>
            <c:invertIfNegative val="0"/>
            <c:bubble3D val="0"/>
            <c:spPr>
              <a:solidFill>
                <a:srgbClr val="87A4D4"/>
              </a:solidFill>
            </c:spPr>
            <c:extLst>
              <c:ext xmlns:c16="http://schemas.microsoft.com/office/drawing/2014/chart" uri="{C3380CC4-5D6E-409C-BE32-E72D297353CC}">
                <c16:uniqueId val="{00000003-B5E2-4576-8587-3F14211531E1}"/>
              </c:ext>
            </c:extLst>
          </c:dPt>
          <c:dPt>
            <c:idx val="3"/>
            <c:invertIfNegative val="0"/>
            <c:bubble3D val="0"/>
            <c:spPr>
              <a:solidFill>
                <a:srgbClr val="87A4D4"/>
              </a:solidFill>
            </c:spPr>
            <c:extLst>
              <c:ext xmlns:c16="http://schemas.microsoft.com/office/drawing/2014/chart" uri="{C3380CC4-5D6E-409C-BE32-E72D297353CC}">
                <c16:uniqueId val="{00000005-B5E2-4576-8587-3F14211531E1}"/>
              </c:ext>
            </c:extLst>
          </c:dPt>
          <c:dPt>
            <c:idx val="5"/>
            <c:invertIfNegative val="0"/>
            <c:bubble3D val="0"/>
            <c:spPr>
              <a:solidFill>
                <a:srgbClr val="87A4D4"/>
              </a:solidFill>
            </c:spPr>
            <c:extLst>
              <c:ext xmlns:c16="http://schemas.microsoft.com/office/drawing/2014/chart" uri="{C3380CC4-5D6E-409C-BE32-E72D297353CC}">
                <c16:uniqueId val="{00000007-B5E2-4576-8587-3F14211531E1}"/>
              </c:ext>
            </c:extLst>
          </c:dPt>
          <c:dPt>
            <c:idx val="6"/>
            <c:invertIfNegative val="0"/>
            <c:bubble3D val="0"/>
            <c:spPr>
              <a:solidFill>
                <a:srgbClr val="87A4D4"/>
              </a:solidFill>
            </c:spPr>
            <c:extLst>
              <c:ext xmlns:c16="http://schemas.microsoft.com/office/drawing/2014/chart" uri="{C3380CC4-5D6E-409C-BE32-E72D297353CC}">
                <c16:uniqueId val="{00000009-B5E2-4576-8587-3F14211531E1}"/>
              </c:ext>
            </c:extLst>
          </c:dPt>
          <c:dPt>
            <c:idx val="7"/>
            <c:invertIfNegative val="0"/>
            <c:bubble3D val="0"/>
            <c:spPr>
              <a:solidFill>
                <a:srgbClr val="87A4D4"/>
              </a:solidFill>
            </c:spPr>
            <c:extLst>
              <c:ext xmlns:c16="http://schemas.microsoft.com/office/drawing/2014/chart" uri="{C3380CC4-5D6E-409C-BE32-E72D297353CC}">
                <c16:uniqueId val="{0000000B-B5E2-4576-8587-3F14211531E1}"/>
              </c:ext>
            </c:extLst>
          </c:dPt>
          <c:dPt>
            <c:idx val="8"/>
            <c:invertIfNegative val="0"/>
            <c:bubble3D val="0"/>
            <c:spPr>
              <a:solidFill>
                <a:srgbClr val="FA7800"/>
              </a:solidFill>
            </c:spPr>
            <c:extLst>
              <c:ext xmlns:c16="http://schemas.microsoft.com/office/drawing/2014/chart" uri="{C3380CC4-5D6E-409C-BE32-E72D297353CC}">
                <c16:uniqueId val="{0000000D-B5E2-4576-8587-3F14211531E1}"/>
              </c:ext>
            </c:extLst>
          </c:dPt>
          <c:dPt>
            <c:idx val="9"/>
            <c:invertIfNegative val="0"/>
            <c:bubble3D val="0"/>
            <c:spPr>
              <a:solidFill>
                <a:srgbClr val="FA7800"/>
              </a:solidFill>
            </c:spPr>
            <c:extLst>
              <c:ext xmlns:c16="http://schemas.microsoft.com/office/drawing/2014/chart" uri="{C3380CC4-5D6E-409C-BE32-E72D297353CC}">
                <c16:uniqueId val="{0000000F-B5E2-4576-8587-3F14211531E1}"/>
              </c:ext>
            </c:extLst>
          </c:dPt>
          <c:dLbls>
            <c:dLbl>
              <c:idx val="1"/>
              <c:delete val="1"/>
              <c:extLst>
                <c:ext xmlns:c15="http://schemas.microsoft.com/office/drawing/2012/chart" uri="{CE6537A1-D6FC-4f65-9D91-7224C49458BB}"/>
                <c:ext xmlns:c16="http://schemas.microsoft.com/office/drawing/2014/chart" uri="{C3380CC4-5D6E-409C-BE32-E72D297353CC}">
                  <c16:uniqueId val="{00000001-B5E2-4576-8587-3F14211531E1}"/>
                </c:ext>
              </c:extLst>
            </c:dLbl>
            <c:dLbl>
              <c:idx val="2"/>
              <c:delete val="1"/>
              <c:extLst>
                <c:ext xmlns:c15="http://schemas.microsoft.com/office/drawing/2012/chart" uri="{CE6537A1-D6FC-4f65-9D91-7224C49458BB}"/>
                <c:ext xmlns:c16="http://schemas.microsoft.com/office/drawing/2014/chart" uri="{C3380CC4-5D6E-409C-BE32-E72D297353CC}">
                  <c16:uniqueId val="{00000003-B5E2-4576-8587-3F14211531E1}"/>
                </c:ext>
              </c:extLst>
            </c:dLbl>
            <c:dLbl>
              <c:idx val="3"/>
              <c:delete val="1"/>
              <c:extLst>
                <c:ext xmlns:c15="http://schemas.microsoft.com/office/drawing/2012/chart" uri="{CE6537A1-D6FC-4f65-9D91-7224C49458BB}"/>
                <c:ext xmlns:c16="http://schemas.microsoft.com/office/drawing/2014/chart" uri="{C3380CC4-5D6E-409C-BE32-E72D297353CC}">
                  <c16:uniqueId val="{00000005-B5E2-4576-8587-3F14211531E1}"/>
                </c:ext>
              </c:extLst>
            </c:dLbl>
            <c:dLbl>
              <c:idx val="5"/>
              <c:delete val="1"/>
              <c:extLst>
                <c:ext xmlns:c15="http://schemas.microsoft.com/office/drawing/2012/chart" uri="{CE6537A1-D6FC-4f65-9D91-7224C49458BB}"/>
                <c:ext xmlns:c16="http://schemas.microsoft.com/office/drawing/2014/chart" uri="{C3380CC4-5D6E-409C-BE32-E72D297353CC}">
                  <c16:uniqueId val="{00000007-B5E2-4576-8587-3F14211531E1}"/>
                </c:ext>
              </c:extLst>
            </c:dLbl>
            <c:dLbl>
              <c:idx val="6"/>
              <c:delete val="1"/>
              <c:extLst>
                <c:ext xmlns:c15="http://schemas.microsoft.com/office/drawing/2012/chart" uri="{CE6537A1-D6FC-4f65-9D91-7224C49458BB}"/>
                <c:ext xmlns:c16="http://schemas.microsoft.com/office/drawing/2014/chart" uri="{C3380CC4-5D6E-409C-BE32-E72D297353CC}">
                  <c16:uniqueId val="{00000009-B5E2-4576-8587-3F14211531E1}"/>
                </c:ext>
              </c:extLst>
            </c:dLbl>
            <c:dLbl>
              <c:idx val="7"/>
              <c:delete val="1"/>
              <c:extLst>
                <c:ext xmlns:c15="http://schemas.microsoft.com/office/drawing/2012/chart" uri="{CE6537A1-D6FC-4f65-9D91-7224C49458BB}"/>
                <c:ext xmlns:c16="http://schemas.microsoft.com/office/drawing/2014/chart" uri="{C3380CC4-5D6E-409C-BE32-E72D297353CC}">
                  <c16:uniqueId val="{0000000B-B5E2-4576-8587-3F14211531E1}"/>
                </c:ext>
              </c:extLst>
            </c:dLbl>
            <c:numFmt formatCode="#,##0.0" sourceLinked="0"/>
            <c:spPr>
              <a:noFill/>
              <a:ln>
                <a:noFill/>
              </a:ln>
              <a:effectLst/>
            </c:spPr>
            <c:txPr>
              <a:bodyPr/>
              <a:lstStyle/>
              <a:p>
                <a:pPr>
                  <a:defRPr sz="900">
                    <a:latin typeface="+mn-lt"/>
                    <a:cs typeface="Arial" pitchFamily="34" charset="0"/>
                  </a:defRPr>
                </a:pPr>
                <a:endParaRPr lang="is-I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'KFI old'!$C$4:$K$4</c:f>
              <c:strCache>
                <c:ptCount val="9"/>
                <c:pt idx="0">
                  <c:v>Q4 10</c:v>
                </c:pt>
                <c:pt idx="1">
                  <c:v>Q1 11</c:v>
                </c:pt>
                <c:pt idx="2">
                  <c:v>Q2 11</c:v>
                </c:pt>
                <c:pt idx="3">
                  <c:v>Q3 11</c:v>
                </c:pt>
                <c:pt idx="4">
                  <c:v>Q4 11</c:v>
                </c:pt>
                <c:pt idx="5">
                  <c:v>Q1 12</c:v>
                </c:pt>
                <c:pt idx="6">
                  <c:v>Q2 12</c:v>
                </c:pt>
                <c:pt idx="7">
                  <c:v>Q3 12</c:v>
                </c:pt>
                <c:pt idx="8">
                  <c:v>Q4 12</c:v>
                </c:pt>
              </c:strCache>
            </c:strRef>
          </c:cat>
          <c:val>
            <c:numRef>
              <c:f>'KFI old'!$F$110:$N$110</c:f>
              <c:numCache>
                <c:formatCode>0.0</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10-B5E2-4576-8587-3F14211531E1}"/>
            </c:ext>
          </c:extLst>
        </c:ser>
        <c:dLbls>
          <c:showLegendKey val="0"/>
          <c:showVal val="0"/>
          <c:showCatName val="0"/>
          <c:showSerName val="0"/>
          <c:showPercent val="0"/>
          <c:showBubbleSize val="0"/>
        </c:dLbls>
        <c:gapWidth val="40"/>
        <c:axId val="580978856"/>
        <c:axId val="580973368"/>
      </c:barChart>
      <c:catAx>
        <c:axId val="580978856"/>
        <c:scaling>
          <c:orientation val="minMax"/>
        </c:scaling>
        <c:delete val="0"/>
        <c:axPos val="b"/>
        <c:numFmt formatCode="General" sourceLinked="1"/>
        <c:majorTickMark val="none"/>
        <c:minorTickMark val="none"/>
        <c:tickLblPos val="none"/>
        <c:spPr>
          <a:ln w="31750">
            <a:solidFill>
              <a:schemeClr val="tx1"/>
            </a:solidFill>
          </a:ln>
        </c:spPr>
        <c:crossAx val="580973368"/>
        <c:crosses val="autoZero"/>
        <c:auto val="1"/>
        <c:lblAlgn val="ctr"/>
        <c:lblOffset val="0"/>
        <c:noMultiLvlLbl val="0"/>
      </c:catAx>
      <c:valAx>
        <c:axId val="580973368"/>
        <c:scaling>
          <c:orientation val="minMax"/>
          <c:max val="100"/>
          <c:min val="0"/>
        </c:scaling>
        <c:delete val="1"/>
        <c:axPos val="l"/>
        <c:numFmt formatCode="0.0" sourceLinked="1"/>
        <c:majorTickMark val="out"/>
        <c:minorTickMark val="none"/>
        <c:tickLblPos val="nextTo"/>
        <c:crossAx val="580978856"/>
        <c:crosses val="autoZero"/>
        <c:crossBetween val="between"/>
        <c:majorUnit val="15"/>
      </c:valAx>
      <c:spPr>
        <a:noFill/>
        <a:ln>
          <a:noFill/>
        </a:ln>
      </c:spPr>
    </c:plotArea>
    <c:plotVisOnly val="1"/>
    <c:dispBlanksAs val="gap"/>
    <c:showDLblsOverMax val="0"/>
  </c:chart>
  <c:spPr>
    <a:noFill/>
    <a:ln>
      <a:noFill/>
    </a:ln>
  </c:sp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5507018144471075E-2"/>
          <c:y val="0.11960346683283295"/>
          <c:w val="0.96318886226178246"/>
          <c:h val="0.83508414389377794"/>
        </c:manualLayout>
      </c:layout>
      <c:barChart>
        <c:barDir val="col"/>
        <c:grouping val="clustered"/>
        <c:varyColors val="0"/>
        <c:ser>
          <c:idx val="0"/>
          <c:order val="0"/>
          <c:tx>
            <c:strRef>
              <c:f>'KFI old'!$A$124</c:f>
              <c:strCache>
                <c:ptCount val="1"/>
                <c:pt idx="0">
                  <c:v>Return on assets</c:v>
                </c:pt>
              </c:strCache>
            </c:strRef>
          </c:tx>
          <c:spPr>
            <a:solidFill>
              <a:srgbClr val="3562A8"/>
            </a:solidFill>
          </c:spPr>
          <c:invertIfNegative val="0"/>
          <c:dLbls>
            <c:spPr>
              <a:noFill/>
              <a:ln>
                <a:noFill/>
              </a:ln>
              <a:effectLst/>
            </c:spPr>
            <c:txPr>
              <a:bodyPr/>
              <a:lstStyle/>
              <a:p>
                <a:pPr>
                  <a:defRPr sz="900">
                    <a:latin typeface="+mn-lt"/>
                    <a:cs typeface="Arial" pitchFamily="34" charset="0"/>
                  </a:defRPr>
                </a:pPr>
                <a:endParaRPr lang="is-I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'KFI old'!$B$4:$J$4</c:f>
              <c:strCache>
                <c:ptCount val="9"/>
                <c:pt idx="0">
                  <c:v>Q3 10</c:v>
                </c:pt>
                <c:pt idx="1">
                  <c:v>Q4 10</c:v>
                </c:pt>
                <c:pt idx="2">
                  <c:v>Q1 11</c:v>
                </c:pt>
                <c:pt idx="3">
                  <c:v>Q2 11</c:v>
                </c:pt>
                <c:pt idx="4">
                  <c:v>Q3 11</c:v>
                </c:pt>
                <c:pt idx="5">
                  <c:v>Q4 11</c:v>
                </c:pt>
                <c:pt idx="6">
                  <c:v>Q1 12</c:v>
                </c:pt>
                <c:pt idx="7">
                  <c:v>Q2 12</c:v>
                </c:pt>
                <c:pt idx="8">
                  <c:v>Q3 12</c:v>
                </c:pt>
              </c:strCache>
            </c:strRef>
          </c:cat>
          <c:val>
            <c:numRef>
              <c:f>'KFI old'!$B$124:$L$124</c:f>
              <c:numCache>
                <c:formatCode>0.0</c:formatCode>
                <c:ptCount val="11"/>
                <c:pt idx="0">
                  <c:v>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0-0C6C-44E6-A239-9B56234C3DE9}"/>
            </c:ext>
          </c:extLst>
        </c:ser>
        <c:dLbls>
          <c:showLegendKey val="0"/>
          <c:showVal val="0"/>
          <c:showCatName val="0"/>
          <c:showSerName val="0"/>
          <c:showPercent val="0"/>
          <c:showBubbleSize val="0"/>
        </c:dLbls>
        <c:gapWidth val="60"/>
        <c:axId val="580967880"/>
        <c:axId val="580970624"/>
      </c:barChart>
      <c:catAx>
        <c:axId val="580967880"/>
        <c:scaling>
          <c:orientation val="minMax"/>
        </c:scaling>
        <c:delete val="1"/>
        <c:axPos val="b"/>
        <c:numFmt formatCode="General" sourceLinked="1"/>
        <c:majorTickMark val="none"/>
        <c:minorTickMark val="none"/>
        <c:tickLblPos val="nextTo"/>
        <c:crossAx val="580970624"/>
        <c:crosses val="autoZero"/>
        <c:auto val="1"/>
        <c:lblAlgn val="ctr"/>
        <c:lblOffset val="0"/>
        <c:noMultiLvlLbl val="0"/>
      </c:catAx>
      <c:valAx>
        <c:axId val="580970624"/>
        <c:scaling>
          <c:orientation val="minMax"/>
          <c:max val="35"/>
          <c:min val="-15"/>
        </c:scaling>
        <c:delete val="1"/>
        <c:axPos val="l"/>
        <c:numFmt formatCode="0.0" sourceLinked="1"/>
        <c:majorTickMark val="out"/>
        <c:minorTickMark val="none"/>
        <c:tickLblPos val="nextTo"/>
        <c:crossAx val="580967880"/>
        <c:crosses val="autoZero"/>
        <c:crossBetween val="between"/>
        <c:majorUnit val="15"/>
      </c:valAx>
      <c:spPr>
        <a:noFill/>
        <a:ln>
          <a:noFill/>
        </a:ln>
      </c:spPr>
    </c:plotArea>
    <c:plotVisOnly val="1"/>
    <c:dispBlanksAs val="gap"/>
    <c:showDLblsOverMax val="0"/>
  </c:chart>
  <c:spPr>
    <a:noFill/>
    <a:ln>
      <a:noFill/>
    </a:ln>
  </c:sp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5507018144471075E-2"/>
          <c:y val="0.11960346683283295"/>
          <c:w val="0.96318886226178246"/>
          <c:h val="0.83508414389377794"/>
        </c:manualLayout>
      </c:layout>
      <c:barChart>
        <c:barDir val="col"/>
        <c:grouping val="clustered"/>
        <c:varyColors val="0"/>
        <c:ser>
          <c:idx val="0"/>
          <c:order val="0"/>
          <c:tx>
            <c:strRef>
              <c:f>'KFI old'!$A$138</c:f>
              <c:strCache>
                <c:ptCount val="1"/>
                <c:pt idx="0">
                  <c:v>Problem loans</c:v>
                </c:pt>
              </c:strCache>
            </c:strRef>
          </c:tx>
          <c:spPr>
            <a:solidFill>
              <a:srgbClr val="87A4D4"/>
            </a:solidFill>
          </c:spPr>
          <c:invertIfNegative val="0"/>
          <c:dPt>
            <c:idx val="0"/>
            <c:invertIfNegative val="0"/>
            <c:bubble3D val="0"/>
            <c:spPr>
              <a:solidFill>
                <a:srgbClr val="3562A8"/>
              </a:solidFill>
            </c:spPr>
            <c:extLst>
              <c:ext xmlns:c16="http://schemas.microsoft.com/office/drawing/2014/chart" uri="{C3380CC4-5D6E-409C-BE32-E72D297353CC}">
                <c16:uniqueId val="{00000001-1D5A-445A-BC53-30D05322EC9A}"/>
              </c:ext>
            </c:extLst>
          </c:dPt>
          <c:dPt>
            <c:idx val="4"/>
            <c:invertIfNegative val="0"/>
            <c:bubble3D val="0"/>
            <c:spPr>
              <a:solidFill>
                <a:srgbClr val="3562A8"/>
              </a:solidFill>
            </c:spPr>
            <c:extLst>
              <c:ext xmlns:c16="http://schemas.microsoft.com/office/drawing/2014/chart" uri="{C3380CC4-5D6E-409C-BE32-E72D297353CC}">
                <c16:uniqueId val="{00000003-1D5A-445A-BC53-30D05322EC9A}"/>
              </c:ext>
            </c:extLst>
          </c:dPt>
          <c:dPt>
            <c:idx val="8"/>
            <c:invertIfNegative val="0"/>
            <c:bubble3D val="0"/>
            <c:spPr>
              <a:solidFill>
                <a:srgbClr val="FA7800"/>
              </a:solidFill>
            </c:spPr>
            <c:extLst>
              <c:ext xmlns:c16="http://schemas.microsoft.com/office/drawing/2014/chart" uri="{C3380CC4-5D6E-409C-BE32-E72D297353CC}">
                <c16:uniqueId val="{00000005-1D5A-445A-BC53-30D05322EC9A}"/>
              </c:ext>
            </c:extLst>
          </c:dPt>
          <c:dPt>
            <c:idx val="9"/>
            <c:invertIfNegative val="0"/>
            <c:bubble3D val="0"/>
            <c:extLst>
              <c:ext xmlns:c16="http://schemas.microsoft.com/office/drawing/2014/chart" uri="{C3380CC4-5D6E-409C-BE32-E72D297353CC}">
                <c16:uniqueId val="{00000006-1D5A-445A-BC53-30D05322EC9A}"/>
              </c:ext>
            </c:extLst>
          </c:dPt>
          <c:dLbls>
            <c:dLbl>
              <c:idx val="1"/>
              <c:delete val="1"/>
              <c:extLst>
                <c:ext xmlns:c15="http://schemas.microsoft.com/office/drawing/2012/chart" uri="{CE6537A1-D6FC-4f65-9D91-7224C49458BB}"/>
                <c:ext xmlns:c16="http://schemas.microsoft.com/office/drawing/2014/chart" uri="{C3380CC4-5D6E-409C-BE32-E72D297353CC}">
                  <c16:uniqueId val="{00000007-1D5A-445A-BC53-30D05322EC9A}"/>
                </c:ext>
              </c:extLst>
            </c:dLbl>
            <c:dLbl>
              <c:idx val="2"/>
              <c:delete val="1"/>
              <c:extLst>
                <c:ext xmlns:c15="http://schemas.microsoft.com/office/drawing/2012/chart" uri="{CE6537A1-D6FC-4f65-9D91-7224C49458BB}"/>
                <c:ext xmlns:c16="http://schemas.microsoft.com/office/drawing/2014/chart" uri="{C3380CC4-5D6E-409C-BE32-E72D297353CC}">
                  <c16:uniqueId val="{00000008-1D5A-445A-BC53-30D05322EC9A}"/>
                </c:ext>
              </c:extLst>
            </c:dLbl>
            <c:dLbl>
              <c:idx val="3"/>
              <c:delete val="1"/>
              <c:extLst>
                <c:ext xmlns:c15="http://schemas.microsoft.com/office/drawing/2012/chart" uri="{CE6537A1-D6FC-4f65-9D91-7224C49458BB}"/>
                <c:ext xmlns:c16="http://schemas.microsoft.com/office/drawing/2014/chart" uri="{C3380CC4-5D6E-409C-BE32-E72D297353CC}">
                  <c16:uniqueId val="{00000009-1D5A-445A-BC53-30D05322EC9A}"/>
                </c:ext>
              </c:extLst>
            </c:dLbl>
            <c:dLbl>
              <c:idx val="5"/>
              <c:delete val="1"/>
              <c:extLst>
                <c:ext xmlns:c15="http://schemas.microsoft.com/office/drawing/2012/chart" uri="{CE6537A1-D6FC-4f65-9D91-7224C49458BB}"/>
                <c:ext xmlns:c16="http://schemas.microsoft.com/office/drawing/2014/chart" uri="{C3380CC4-5D6E-409C-BE32-E72D297353CC}">
                  <c16:uniqueId val="{0000000A-1D5A-445A-BC53-30D05322EC9A}"/>
                </c:ext>
              </c:extLst>
            </c:dLbl>
            <c:dLbl>
              <c:idx val="6"/>
              <c:delete val="1"/>
              <c:extLst>
                <c:ext xmlns:c15="http://schemas.microsoft.com/office/drawing/2012/chart" uri="{CE6537A1-D6FC-4f65-9D91-7224C49458BB}"/>
                <c:ext xmlns:c16="http://schemas.microsoft.com/office/drawing/2014/chart" uri="{C3380CC4-5D6E-409C-BE32-E72D297353CC}">
                  <c16:uniqueId val="{0000000B-1D5A-445A-BC53-30D05322EC9A}"/>
                </c:ext>
              </c:extLst>
            </c:dLbl>
            <c:dLbl>
              <c:idx val="7"/>
              <c:delete val="1"/>
              <c:extLst>
                <c:ext xmlns:c15="http://schemas.microsoft.com/office/drawing/2012/chart" uri="{CE6537A1-D6FC-4f65-9D91-7224C49458BB}"/>
                <c:ext xmlns:c16="http://schemas.microsoft.com/office/drawing/2014/chart" uri="{C3380CC4-5D6E-409C-BE32-E72D297353CC}">
                  <c16:uniqueId val="{0000000C-1D5A-445A-BC53-30D05322EC9A}"/>
                </c:ext>
              </c:extLst>
            </c:dLbl>
            <c:numFmt formatCode="#,##0.0" sourceLinked="0"/>
            <c:spPr>
              <a:noFill/>
              <a:ln>
                <a:noFill/>
              </a:ln>
              <a:effectLst/>
            </c:spPr>
            <c:txPr>
              <a:bodyPr/>
              <a:lstStyle/>
              <a:p>
                <a:pPr>
                  <a:defRPr sz="900">
                    <a:latin typeface="+mn-lt"/>
                    <a:cs typeface="Arial" pitchFamily="34" charset="0"/>
                  </a:defRPr>
                </a:pPr>
                <a:endParaRPr lang="is-I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'KFI old'!$F$137:$N$137</c:f>
              <c:strCache>
                <c:ptCount val="9"/>
                <c:pt idx="0">
                  <c:v>Q3 11</c:v>
                </c:pt>
                <c:pt idx="1">
                  <c:v>Q4 11</c:v>
                </c:pt>
                <c:pt idx="2">
                  <c:v>Q1 12</c:v>
                </c:pt>
                <c:pt idx="3">
                  <c:v>Q2 12</c:v>
                </c:pt>
                <c:pt idx="4">
                  <c:v>Q3 12</c:v>
                </c:pt>
                <c:pt idx="5">
                  <c:v>Q4 12</c:v>
                </c:pt>
                <c:pt idx="6">
                  <c:v>Q1 13</c:v>
                </c:pt>
                <c:pt idx="7">
                  <c:v>Q2 13</c:v>
                </c:pt>
                <c:pt idx="8">
                  <c:v>Q3 13</c:v>
                </c:pt>
              </c:strCache>
            </c:strRef>
          </c:cat>
          <c:val>
            <c:numRef>
              <c:f>'KFI old'!$F$138:$N$138</c:f>
              <c:numCache>
                <c:formatCode>0.0</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D-1D5A-445A-BC53-30D05322EC9A}"/>
            </c:ext>
          </c:extLst>
        </c:ser>
        <c:dLbls>
          <c:showLegendKey val="0"/>
          <c:showVal val="0"/>
          <c:showCatName val="0"/>
          <c:showSerName val="0"/>
          <c:showPercent val="0"/>
          <c:showBubbleSize val="0"/>
        </c:dLbls>
        <c:gapWidth val="40"/>
        <c:axId val="580971016"/>
        <c:axId val="580974152"/>
      </c:barChart>
      <c:lineChart>
        <c:grouping val="standard"/>
        <c:varyColors val="0"/>
        <c:ser>
          <c:idx val="1"/>
          <c:order val="1"/>
          <c:spPr>
            <a:ln w="25400" cmpd="sng">
              <a:solidFill>
                <a:srgbClr val="FF0000"/>
              </a:solidFill>
              <a:prstDash val="sysDash"/>
            </a:ln>
          </c:spPr>
          <c:marker>
            <c:symbol val="none"/>
          </c:marker>
          <c:cat>
            <c:strRef>
              <c:f>'KFI old'!$F$137:$N$137</c:f>
              <c:strCache>
                <c:ptCount val="9"/>
                <c:pt idx="0">
                  <c:v>Q3 11</c:v>
                </c:pt>
                <c:pt idx="1">
                  <c:v>Q4 11</c:v>
                </c:pt>
                <c:pt idx="2">
                  <c:v>Q1 12</c:v>
                </c:pt>
                <c:pt idx="3">
                  <c:v>Q2 12</c:v>
                </c:pt>
                <c:pt idx="4">
                  <c:v>Q3 12</c:v>
                </c:pt>
                <c:pt idx="5">
                  <c:v>Q4 12</c:v>
                </c:pt>
                <c:pt idx="6">
                  <c:v>Q1 13</c:v>
                </c:pt>
                <c:pt idx="7">
                  <c:v>Q2 13</c:v>
                </c:pt>
                <c:pt idx="8">
                  <c:v>Q3 13</c:v>
                </c:pt>
              </c:strCache>
            </c:strRef>
          </c:cat>
          <c:val>
            <c:numRef>
              <c:f>'KFI old'!$F$139:$N$139</c:f>
              <c:numCache>
                <c:formatCode>0.0</c:formatCode>
                <c:ptCount val="9"/>
                <c:pt idx="0">
                  <c:v>5</c:v>
                </c:pt>
                <c:pt idx="1">
                  <c:v>5</c:v>
                </c:pt>
                <c:pt idx="2">
                  <c:v>5</c:v>
                </c:pt>
                <c:pt idx="3">
                  <c:v>5</c:v>
                </c:pt>
                <c:pt idx="4">
                  <c:v>5</c:v>
                </c:pt>
                <c:pt idx="5">
                  <c:v>5</c:v>
                </c:pt>
                <c:pt idx="6">
                  <c:v>5</c:v>
                </c:pt>
                <c:pt idx="7">
                  <c:v>5</c:v>
                </c:pt>
                <c:pt idx="8">
                  <c:v>5</c:v>
                </c:pt>
              </c:numCache>
            </c:numRef>
          </c:val>
          <c:smooth val="0"/>
          <c:extLst>
            <c:ext xmlns:c16="http://schemas.microsoft.com/office/drawing/2014/chart" uri="{C3380CC4-5D6E-409C-BE32-E72D297353CC}">
              <c16:uniqueId val="{0000000E-1D5A-445A-BC53-30D05322EC9A}"/>
            </c:ext>
          </c:extLst>
        </c:ser>
        <c:dLbls>
          <c:showLegendKey val="0"/>
          <c:showVal val="0"/>
          <c:showCatName val="0"/>
          <c:showSerName val="0"/>
          <c:showPercent val="0"/>
          <c:showBubbleSize val="0"/>
        </c:dLbls>
        <c:marker val="1"/>
        <c:smooth val="0"/>
        <c:axId val="580972976"/>
        <c:axId val="580978072"/>
      </c:lineChart>
      <c:catAx>
        <c:axId val="580971016"/>
        <c:scaling>
          <c:orientation val="minMax"/>
        </c:scaling>
        <c:delete val="0"/>
        <c:axPos val="b"/>
        <c:numFmt formatCode="General" sourceLinked="1"/>
        <c:majorTickMark val="none"/>
        <c:minorTickMark val="none"/>
        <c:tickLblPos val="none"/>
        <c:spPr>
          <a:ln w="31750">
            <a:solidFill>
              <a:schemeClr val="tx1"/>
            </a:solidFill>
          </a:ln>
        </c:spPr>
        <c:crossAx val="580974152"/>
        <c:crosses val="autoZero"/>
        <c:auto val="1"/>
        <c:lblAlgn val="ctr"/>
        <c:lblOffset val="0"/>
        <c:noMultiLvlLbl val="0"/>
      </c:catAx>
      <c:valAx>
        <c:axId val="580974152"/>
        <c:scaling>
          <c:orientation val="minMax"/>
          <c:max val="100"/>
          <c:min val="0"/>
        </c:scaling>
        <c:delete val="1"/>
        <c:axPos val="l"/>
        <c:numFmt formatCode="0.0" sourceLinked="1"/>
        <c:majorTickMark val="out"/>
        <c:minorTickMark val="none"/>
        <c:tickLblPos val="nextTo"/>
        <c:crossAx val="580971016"/>
        <c:crosses val="autoZero"/>
        <c:crossBetween val="between"/>
        <c:majorUnit val="15"/>
      </c:valAx>
      <c:valAx>
        <c:axId val="580978072"/>
        <c:scaling>
          <c:orientation val="minMax"/>
        </c:scaling>
        <c:delete val="0"/>
        <c:axPos val="r"/>
        <c:numFmt formatCode="0.0" sourceLinked="1"/>
        <c:majorTickMark val="none"/>
        <c:minorTickMark val="none"/>
        <c:tickLblPos val="none"/>
        <c:spPr>
          <a:ln>
            <a:noFill/>
          </a:ln>
        </c:spPr>
        <c:crossAx val="580972976"/>
        <c:crosses val="max"/>
        <c:crossBetween val="between"/>
      </c:valAx>
      <c:catAx>
        <c:axId val="580972976"/>
        <c:scaling>
          <c:orientation val="minMax"/>
        </c:scaling>
        <c:delete val="1"/>
        <c:axPos val="b"/>
        <c:numFmt formatCode="General" sourceLinked="1"/>
        <c:majorTickMark val="out"/>
        <c:minorTickMark val="none"/>
        <c:tickLblPos val="nextTo"/>
        <c:crossAx val="580978072"/>
        <c:crosses val="autoZero"/>
        <c:auto val="1"/>
        <c:lblAlgn val="ctr"/>
        <c:lblOffset val="100"/>
        <c:noMultiLvlLbl val="0"/>
      </c:catAx>
      <c:spPr>
        <a:noFill/>
        <a:ln>
          <a:noFill/>
        </a:ln>
      </c:spPr>
    </c:plotArea>
    <c:plotVisOnly val="1"/>
    <c:dispBlanksAs val="gap"/>
    <c:showDLblsOverMax val="0"/>
  </c:chart>
  <c:spPr>
    <a:noFill/>
    <a:ln>
      <a:noFill/>
    </a:ln>
  </c:sp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5507018144471075E-2"/>
          <c:y val="0.11960346683283295"/>
          <c:w val="0.96318886226178246"/>
          <c:h val="0.83508414389377794"/>
        </c:manualLayout>
      </c:layout>
      <c:barChart>
        <c:barDir val="col"/>
        <c:grouping val="clustered"/>
        <c:varyColors val="0"/>
        <c:ser>
          <c:idx val="0"/>
          <c:order val="0"/>
          <c:tx>
            <c:strRef>
              <c:f>'KFI old'!$A$152</c:f>
              <c:strCache>
                <c:ptCount val="1"/>
                <c:pt idx="0">
                  <c:v>RWA / Total loans</c:v>
                </c:pt>
              </c:strCache>
            </c:strRef>
          </c:tx>
          <c:spPr>
            <a:solidFill>
              <a:srgbClr val="3562A8"/>
            </a:solidFill>
          </c:spPr>
          <c:invertIfNegative val="0"/>
          <c:dPt>
            <c:idx val="1"/>
            <c:invertIfNegative val="0"/>
            <c:bubble3D val="0"/>
            <c:spPr>
              <a:solidFill>
                <a:srgbClr val="87A4D4"/>
              </a:solidFill>
            </c:spPr>
            <c:extLst>
              <c:ext xmlns:c16="http://schemas.microsoft.com/office/drawing/2014/chart" uri="{C3380CC4-5D6E-409C-BE32-E72D297353CC}">
                <c16:uniqueId val="{00000001-EACA-4E8B-877C-26577230B222}"/>
              </c:ext>
            </c:extLst>
          </c:dPt>
          <c:dPt>
            <c:idx val="2"/>
            <c:invertIfNegative val="0"/>
            <c:bubble3D val="0"/>
            <c:spPr>
              <a:solidFill>
                <a:srgbClr val="87A4D4"/>
              </a:solidFill>
            </c:spPr>
            <c:extLst>
              <c:ext xmlns:c16="http://schemas.microsoft.com/office/drawing/2014/chart" uri="{C3380CC4-5D6E-409C-BE32-E72D297353CC}">
                <c16:uniqueId val="{00000003-EACA-4E8B-877C-26577230B222}"/>
              </c:ext>
            </c:extLst>
          </c:dPt>
          <c:dPt>
            <c:idx val="3"/>
            <c:invertIfNegative val="0"/>
            <c:bubble3D val="0"/>
            <c:spPr>
              <a:solidFill>
                <a:srgbClr val="87A4D4"/>
              </a:solidFill>
            </c:spPr>
            <c:extLst>
              <c:ext xmlns:c16="http://schemas.microsoft.com/office/drawing/2014/chart" uri="{C3380CC4-5D6E-409C-BE32-E72D297353CC}">
                <c16:uniqueId val="{00000005-EACA-4E8B-877C-26577230B222}"/>
              </c:ext>
            </c:extLst>
          </c:dPt>
          <c:dPt>
            <c:idx val="5"/>
            <c:invertIfNegative val="0"/>
            <c:bubble3D val="0"/>
            <c:spPr>
              <a:solidFill>
                <a:srgbClr val="87A4D4"/>
              </a:solidFill>
            </c:spPr>
            <c:extLst>
              <c:ext xmlns:c16="http://schemas.microsoft.com/office/drawing/2014/chart" uri="{C3380CC4-5D6E-409C-BE32-E72D297353CC}">
                <c16:uniqueId val="{00000007-EACA-4E8B-877C-26577230B222}"/>
              </c:ext>
            </c:extLst>
          </c:dPt>
          <c:dPt>
            <c:idx val="6"/>
            <c:invertIfNegative val="0"/>
            <c:bubble3D val="0"/>
            <c:spPr>
              <a:solidFill>
                <a:srgbClr val="87A4D4"/>
              </a:solidFill>
            </c:spPr>
            <c:extLst>
              <c:ext xmlns:c16="http://schemas.microsoft.com/office/drawing/2014/chart" uri="{C3380CC4-5D6E-409C-BE32-E72D297353CC}">
                <c16:uniqueId val="{00000009-EACA-4E8B-877C-26577230B222}"/>
              </c:ext>
            </c:extLst>
          </c:dPt>
          <c:dPt>
            <c:idx val="7"/>
            <c:invertIfNegative val="0"/>
            <c:bubble3D val="0"/>
            <c:spPr>
              <a:solidFill>
                <a:srgbClr val="87A4D4"/>
              </a:solidFill>
            </c:spPr>
            <c:extLst>
              <c:ext xmlns:c16="http://schemas.microsoft.com/office/drawing/2014/chart" uri="{C3380CC4-5D6E-409C-BE32-E72D297353CC}">
                <c16:uniqueId val="{0000000B-EACA-4E8B-877C-26577230B222}"/>
              </c:ext>
            </c:extLst>
          </c:dPt>
          <c:dPt>
            <c:idx val="8"/>
            <c:invertIfNegative val="0"/>
            <c:bubble3D val="0"/>
            <c:spPr>
              <a:solidFill>
                <a:srgbClr val="FA7800"/>
              </a:solidFill>
            </c:spPr>
            <c:extLst>
              <c:ext xmlns:c16="http://schemas.microsoft.com/office/drawing/2014/chart" uri="{C3380CC4-5D6E-409C-BE32-E72D297353CC}">
                <c16:uniqueId val="{0000000D-EACA-4E8B-877C-26577230B222}"/>
              </c:ext>
            </c:extLst>
          </c:dPt>
          <c:dPt>
            <c:idx val="9"/>
            <c:invertIfNegative val="0"/>
            <c:bubble3D val="0"/>
            <c:spPr>
              <a:solidFill>
                <a:srgbClr val="FA7800"/>
              </a:solidFill>
            </c:spPr>
            <c:extLst>
              <c:ext xmlns:c16="http://schemas.microsoft.com/office/drawing/2014/chart" uri="{C3380CC4-5D6E-409C-BE32-E72D297353CC}">
                <c16:uniqueId val="{0000000F-EACA-4E8B-877C-26577230B222}"/>
              </c:ext>
            </c:extLst>
          </c:dPt>
          <c:dLbls>
            <c:dLbl>
              <c:idx val="1"/>
              <c:delete val="1"/>
              <c:extLst>
                <c:ext xmlns:c15="http://schemas.microsoft.com/office/drawing/2012/chart" uri="{CE6537A1-D6FC-4f65-9D91-7224C49458BB}"/>
                <c:ext xmlns:c16="http://schemas.microsoft.com/office/drawing/2014/chart" uri="{C3380CC4-5D6E-409C-BE32-E72D297353CC}">
                  <c16:uniqueId val="{00000001-EACA-4E8B-877C-26577230B222}"/>
                </c:ext>
              </c:extLst>
            </c:dLbl>
            <c:dLbl>
              <c:idx val="2"/>
              <c:delete val="1"/>
              <c:extLst>
                <c:ext xmlns:c15="http://schemas.microsoft.com/office/drawing/2012/chart" uri="{CE6537A1-D6FC-4f65-9D91-7224C49458BB}"/>
                <c:ext xmlns:c16="http://schemas.microsoft.com/office/drawing/2014/chart" uri="{C3380CC4-5D6E-409C-BE32-E72D297353CC}">
                  <c16:uniqueId val="{00000003-EACA-4E8B-877C-26577230B222}"/>
                </c:ext>
              </c:extLst>
            </c:dLbl>
            <c:dLbl>
              <c:idx val="3"/>
              <c:delete val="1"/>
              <c:extLst>
                <c:ext xmlns:c15="http://schemas.microsoft.com/office/drawing/2012/chart" uri="{CE6537A1-D6FC-4f65-9D91-7224C49458BB}"/>
                <c:ext xmlns:c16="http://schemas.microsoft.com/office/drawing/2014/chart" uri="{C3380CC4-5D6E-409C-BE32-E72D297353CC}">
                  <c16:uniqueId val="{00000005-EACA-4E8B-877C-26577230B222}"/>
                </c:ext>
              </c:extLst>
            </c:dLbl>
            <c:dLbl>
              <c:idx val="5"/>
              <c:delete val="1"/>
              <c:extLst>
                <c:ext xmlns:c15="http://schemas.microsoft.com/office/drawing/2012/chart" uri="{CE6537A1-D6FC-4f65-9D91-7224C49458BB}"/>
                <c:ext xmlns:c16="http://schemas.microsoft.com/office/drawing/2014/chart" uri="{C3380CC4-5D6E-409C-BE32-E72D297353CC}">
                  <c16:uniqueId val="{00000007-EACA-4E8B-877C-26577230B222}"/>
                </c:ext>
              </c:extLst>
            </c:dLbl>
            <c:dLbl>
              <c:idx val="6"/>
              <c:delete val="1"/>
              <c:extLst>
                <c:ext xmlns:c15="http://schemas.microsoft.com/office/drawing/2012/chart" uri="{CE6537A1-D6FC-4f65-9D91-7224C49458BB}"/>
                <c:ext xmlns:c16="http://schemas.microsoft.com/office/drawing/2014/chart" uri="{C3380CC4-5D6E-409C-BE32-E72D297353CC}">
                  <c16:uniqueId val="{00000009-EACA-4E8B-877C-26577230B222}"/>
                </c:ext>
              </c:extLst>
            </c:dLbl>
            <c:dLbl>
              <c:idx val="7"/>
              <c:delete val="1"/>
              <c:extLst>
                <c:ext xmlns:c15="http://schemas.microsoft.com/office/drawing/2012/chart" uri="{CE6537A1-D6FC-4f65-9D91-7224C49458BB}"/>
                <c:ext xmlns:c16="http://schemas.microsoft.com/office/drawing/2014/chart" uri="{C3380CC4-5D6E-409C-BE32-E72D297353CC}">
                  <c16:uniqueId val="{0000000B-EACA-4E8B-877C-26577230B222}"/>
                </c:ext>
              </c:extLst>
            </c:dLbl>
            <c:numFmt formatCode="#,##0.0" sourceLinked="0"/>
            <c:spPr>
              <a:noFill/>
              <a:ln>
                <a:noFill/>
              </a:ln>
              <a:effectLst/>
            </c:spPr>
            <c:txPr>
              <a:bodyPr/>
              <a:lstStyle/>
              <a:p>
                <a:pPr>
                  <a:defRPr sz="900">
                    <a:latin typeface="+mn-lt"/>
                    <a:cs typeface="Arial" pitchFamily="34" charset="0"/>
                  </a:defRPr>
                </a:pPr>
                <a:endParaRPr lang="is-I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'KFI old'!$B$4:$J$4</c:f>
              <c:strCache>
                <c:ptCount val="9"/>
                <c:pt idx="0">
                  <c:v>Q3 10</c:v>
                </c:pt>
                <c:pt idx="1">
                  <c:v>Q4 10</c:v>
                </c:pt>
                <c:pt idx="2">
                  <c:v>Q1 11</c:v>
                </c:pt>
                <c:pt idx="3">
                  <c:v>Q2 11</c:v>
                </c:pt>
                <c:pt idx="4">
                  <c:v>Q3 11</c:v>
                </c:pt>
                <c:pt idx="5">
                  <c:v>Q4 11</c:v>
                </c:pt>
                <c:pt idx="6">
                  <c:v>Q1 12</c:v>
                </c:pt>
                <c:pt idx="7">
                  <c:v>Q2 12</c:v>
                </c:pt>
                <c:pt idx="8">
                  <c:v>Q3 12</c:v>
                </c:pt>
              </c:strCache>
            </c:strRef>
          </c:cat>
          <c:val>
            <c:numRef>
              <c:f>'KFI old'!$F$152:$N$152</c:f>
              <c:numCache>
                <c:formatCode>0.0</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10-EACA-4E8B-877C-26577230B222}"/>
            </c:ext>
          </c:extLst>
        </c:ser>
        <c:dLbls>
          <c:showLegendKey val="0"/>
          <c:showVal val="0"/>
          <c:showCatName val="0"/>
          <c:showSerName val="0"/>
          <c:showPercent val="0"/>
          <c:showBubbleSize val="0"/>
        </c:dLbls>
        <c:gapWidth val="40"/>
        <c:axId val="580971408"/>
        <c:axId val="580976112"/>
      </c:barChart>
      <c:catAx>
        <c:axId val="580971408"/>
        <c:scaling>
          <c:orientation val="minMax"/>
        </c:scaling>
        <c:delete val="0"/>
        <c:axPos val="b"/>
        <c:numFmt formatCode="General" sourceLinked="1"/>
        <c:majorTickMark val="none"/>
        <c:minorTickMark val="none"/>
        <c:tickLblPos val="none"/>
        <c:spPr>
          <a:ln w="31750">
            <a:solidFill>
              <a:schemeClr val="tx1"/>
            </a:solidFill>
          </a:ln>
        </c:spPr>
        <c:crossAx val="580976112"/>
        <c:crosses val="autoZero"/>
        <c:auto val="1"/>
        <c:lblAlgn val="ctr"/>
        <c:lblOffset val="0"/>
        <c:noMultiLvlLbl val="0"/>
      </c:catAx>
      <c:valAx>
        <c:axId val="580976112"/>
        <c:scaling>
          <c:orientation val="minMax"/>
          <c:max val="100"/>
          <c:min val="10"/>
        </c:scaling>
        <c:delete val="1"/>
        <c:axPos val="l"/>
        <c:numFmt formatCode="0.0" sourceLinked="1"/>
        <c:majorTickMark val="out"/>
        <c:minorTickMark val="none"/>
        <c:tickLblPos val="nextTo"/>
        <c:crossAx val="580971408"/>
        <c:crosses val="autoZero"/>
        <c:crossBetween val="between"/>
        <c:majorUnit val="15"/>
      </c:valAx>
      <c:spPr>
        <a:noFill/>
        <a:ln>
          <a:noFill/>
        </a:ln>
      </c:spPr>
    </c:plotArea>
    <c:plotVisOnly val="1"/>
    <c:dispBlanksAs val="gap"/>
    <c:showDLblsOverMax val="0"/>
  </c:chart>
  <c:spPr>
    <a:noFill/>
    <a:ln>
      <a:noFill/>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chart" Target="../charts/chart18.xml"/><Relationship Id="rId26" Type="http://schemas.openxmlformats.org/officeDocument/2006/relationships/chart" Target="../charts/chart26.xml"/><Relationship Id="rId3" Type="http://schemas.openxmlformats.org/officeDocument/2006/relationships/chart" Target="../charts/chart3.xml"/><Relationship Id="rId21" Type="http://schemas.openxmlformats.org/officeDocument/2006/relationships/chart" Target="../charts/chart21.xml"/><Relationship Id="rId34" Type="http://schemas.openxmlformats.org/officeDocument/2006/relationships/chart" Target="../charts/chart34.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5" Type="http://schemas.openxmlformats.org/officeDocument/2006/relationships/chart" Target="../charts/chart25.xml"/><Relationship Id="rId33" Type="http://schemas.openxmlformats.org/officeDocument/2006/relationships/chart" Target="../charts/chart33.xml"/><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29" Type="http://schemas.openxmlformats.org/officeDocument/2006/relationships/chart" Target="../charts/chart29.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24" Type="http://schemas.openxmlformats.org/officeDocument/2006/relationships/chart" Target="../charts/chart24.xml"/><Relationship Id="rId32" Type="http://schemas.openxmlformats.org/officeDocument/2006/relationships/chart" Target="../charts/chart32.xml"/><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chart" Target="../charts/chart23.xml"/><Relationship Id="rId28" Type="http://schemas.openxmlformats.org/officeDocument/2006/relationships/chart" Target="../charts/chart28.xml"/><Relationship Id="rId10" Type="http://schemas.openxmlformats.org/officeDocument/2006/relationships/chart" Target="../charts/chart10.xml"/><Relationship Id="rId19" Type="http://schemas.openxmlformats.org/officeDocument/2006/relationships/chart" Target="../charts/chart19.xml"/><Relationship Id="rId31" Type="http://schemas.openxmlformats.org/officeDocument/2006/relationships/chart" Target="../charts/chart31.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 Id="rId27" Type="http://schemas.openxmlformats.org/officeDocument/2006/relationships/chart" Target="../charts/chart27.xml"/><Relationship Id="rId30" Type="http://schemas.openxmlformats.org/officeDocument/2006/relationships/chart" Target="../charts/chart30.xml"/></Relationships>
</file>

<file path=xl/drawings/_rels/drawing3.xml.rels><?xml version="1.0" encoding="UTF-8" standalone="yes"?>
<Relationships xmlns="http://schemas.openxmlformats.org/package/2006/relationships"><Relationship Id="rId2" Type="http://schemas.openxmlformats.org/officeDocument/2006/relationships/chart" Target="../charts/chart36.xml"/><Relationship Id="rId1" Type="http://schemas.openxmlformats.org/officeDocument/2006/relationships/chart" Target="../charts/chart35.xml"/></Relationships>
</file>

<file path=xl/drawings/_rels/drawing4.xml.rels><?xml version="1.0" encoding="UTF-8" standalone="yes"?>
<Relationships xmlns="http://schemas.openxmlformats.org/package/2006/relationships"><Relationship Id="rId8" Type="http://schemas.openxmlformats.org/officeDocument/2006/relationships/chart" Target="../charts/chart44.xml"/><Relationship Id="rId3" Type="http://schemas.openxmlformats.org/officeDocument/2006/relationships/chart" Target="../charts/chart39.xml"/><Relationship Id="rId7" Type="http://schemas.openxmlformats.org/officeDocument/2006/relationships/chart" Target="../charts/chart43.xml"/><Relationship Id="rId2" Type="http://schemas.openxmlformats.org/officeDocument/2006/relationships/chart" Target="../charts/chart38.xml"/><Relationship Id="rId1" Type="http://schemas.openxmlformats.org/officeDocument/2006/relationships/chart" Target="../charts/chart37.xml"/><Relationship Id="rId6" Type="http://schemas.openxmlformats.org/officeDocument/2006/relationships/chart" Target="../charts/chart42.xml"/><Relationship Id="rId11" Type="http://schemas.openxmlformats.org/officeDocument/2006/relationships/chart" Target="../charts/chart47.xml"/><Relationship Id="rId5" Type="http://schemas.openxmlformats.org/officeDocument/2006/relationships/chart" Target="../charts/chart41.xml"/><Relationship Id="rId10" Type="http://schemas.openxmlformats.org/officeDocument/2006/relationships/chart" Target="../charts/chart46.xml"/><Relationship Id="rId4" Type="http://schemas.openxmlformats.org/officeDocument/2006/relationships/chart" Target="../charts/chart40.xml"/><Relationship Id="rId9" Type="http://schemas.openxmlformats.org/officeDocument/2006/relationships/chart" Target="../charts/chart45.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14</xdr:col>
      <xdr:colOff>47625</xdr:colOff>
      <xdr:row>58</xdr:row>
      <xdr:rowOff>33545</xdr:rowOff>
    </xdr:to>
    <xdr:pic>
      <xdr:nvPicPr>
        <xdr:cNvPr id="3" name="Picture 2">
          <a:extLst>
            <a:ext uri="{FF2B5EF4-FFF2-40B4-BE49-F238E27FC236}">
              <a16:creationId xmlns:a16="http://schemas.microsoft.com/office/drawing/2014/main" id="{30091C73-1688-C32B-5368-03DCE09A8D5F}"/>
            </a:ext>
          </a:extLst>
        </xdr:cNvPr>
        <xdr:cNvPicPr>
          <a:picLocks noChangeAspect="1"/>
        </xdr:cNvPicPr>
      </xdr:nvPicPr>
      <xdr:blipFill>
        <a:blip xmlns:r="http://schemas.openxmlformats.org/officeDocument/2006/relationships" r:embed="rId1"/>
        <a:stretch>
          <a:fillRect/>
        </a:stretch>
      </xdr:blipFill>
      <xdr:spPr>
        <a:xfrm>
          <a:off x="0" y="0"/>
          <a:ext cx="8715375" cy="1148259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209550</xdr:colOff>
      <xdr:row>39</xdr:row>
      <xdr:rowOff>47625</xdr:rowOff>
    </xdr:from>
    <xdr:to>
      <xdr:col>5</xdr:col>
      <xdr:colOff>153450</xdr:colOff>
      <xdr:row>49</xdr:row>
      <xdr:rowOff>9525</xdr:rowOff>
    </xdr:to>
    <xdr:graphicFrame macro="">
      <xdr:nvGraphicFramePr>
        <xdr:cNvPr id="3" name="Chart 2">
          <a:extLst>
            <a:ext uri="{FF2B5EF4-FFF2-40B4-BE49-F238E27FC236}">
              <a16:creationId xmlns:a16="http://schemas.microsoft.com/office/drawing/2014/main" id="{00000000-0008-0000-1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190500</xdr:colOff>
      <xdr:row>53</xdr:row>
      <xdr:rowOff>19050</xdr:rowOff>
    </xdr:from>
    <xdr:to>
      <xdr:col>5</xdr:col>
      <xdr:colOff>134400</xdr:colOff>
      <xdr:row>62</xdr:row>
      <xdr:rowOff>114300</xdr:rowOff>
    </xdr:to>
    <xdr:graphicFrame macro="">
      <xdr:nvGraphicFramePr>
        <xdr:cNvPr id="4" name="Chart 3">
          <a:extLst>
            <a:ext uri="{FF2B5EF4-FFF2-40B4-BE49-F238E27FC236}">
              <a16:creationId xmlns:a16="http://schemas.microsoft.com/office/drawing/2014/main" id="{00000000-0008-0000-12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68</xdr:row>
      <xdr:rowOff>0</xdr:rowOff>
    </xdr:from>
    <xdr:to>
      <xdr:col>4</xdr:col>
      <xdr:colOff>524925</xdr:colOff>
      <xdr:row>77</xdr:row>
      <xdr:rowOff>115200</xdr:rowOff>
    </xdr:to>
    <xdr:graphicFrame macro="">
      <xdr:nvGraphicFramePr>
        <xdr:cNvPr id="5" name="Chart 4">
          <a:extLst>
            <a:ext uri="{FF2B5EF4-FFF2-40B4-BE49-F238E27FC236}">
              <a16:creationId xmlns:a16="http://schemas.microsoft.com/office/drawing/2014/main" id="{00000000-0008-0000-12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0</xdr:colOff>
      <xdr:row>82</xdr:row>
      <xdr:rowOff>142875</xdr:rowOff>
    </xdr:from>
    <xdr:to>
      <xdr:col>4</xdr:col>
      <xdr:colOff>524925</xdr:colOff>
      <xdr:row>92</xdr:row>
      <xdr:rowOff>115200</xdr:rowOff>
    </xdr:to>
    <xdr:graphicFrame macro="">
      <xdr:nvGraphicFramePr>
        <xdr:cNvPr id="6" name="Chart 5">
          <a:extLst>
            <a:ext uri="{FF2B5EF4-FFF2-40B4-BE49-F238E27FC236}">
              <a16:creationId xmlns:a16="http://schemas.microsoft.com/office/drawing/2014/main" id="{00000000-0008-0000-12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0</xdr:colOff>
      <xdr:row>97</xdr:row>
      <xdr:rowOff>0</xdr:rowOff>
    </xdr:from>
    <xdr:to>
      <xdr:col>4</xdr:col>
      <xdr:colOff>533400</xdr:colOff>
      <xdr:row>106</xdr:row>
      <xdr:rowOff>115200</xdr:rowOff>
    </xdr:to>
    <xdr:graphicFrame macro="">
      <xdr:nvGraphicFramePr>
        <xdr:cNvPr id="7" name="Chart 6">
          <a:extLst>
            <a:ext uri="{FF2B5EF4-FFF2-40B4-BE49-F238E27FC236}">
              <a16:creationId xmlns:a16="http://schemas.microsoft.com/office/drawing/2014/main" id="{00000000-0008-0000-12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1</xdr:colOff>
      <xdr:row>111</xdr:row>
      <xdr:rowOff>0</xdr:rowOff>
    </xdr:from>
    <xdr:to>
      <xdr:col>4</xdr:col>
      <xdr:colOff>523876</xdr:colOff>
      <xdr:row>120</xdr:row>
      <xdr:rowOff>115200</xdr:rowOff>
    </xdr:to>
    <xdr:graphicFrame macro="">
      <xdr:nvGraphicFramePr>
        <xdr:cNvPr id="8" name="Chart 7">
          <a:extLst>
            <a:ext uri="{FF2B5EF4-FFF2-40B4-BE49-F238E27FC236}">
              <a16:creationId xmlns:a16="http://schemas.microsoft.com/office/drawing/2014/main" id="{00000000-0008-0000-12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0</xdr:colOff>
      <xdr:row>125</xdr:row>
      <xdr:rowOff>0</xdr:rowOff>
    </xdr:from>
    <xdr:to>
      <xdr:col>5</xdr:col>
      <xdr:colOff>361950</xdr:colOff>
      <xdr:row>134</xdr:row>
      <xdr:rowOff>114300</xdr:rowOff>
    </xdr:to>
    <xdr:graphicFrame macro="">
      <xdr:nvGraphicFramePr>
        <xdr:cNvPr id="9" name="Chart 8">
          <a:extLst>
            <a:ext uri="{FF2B5EF4-FFF2-40B4-BE49-F238E27FC236}">
              <a16:creationId xmlns:a16="http://schemas.microsoft.com/office/drawing/2014/main" id="{00000000-0008-0000-12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xdr:col>
      <xdr:colOff>0</xdr:colOff>
      <xdr:row>139</xdr:row>
      <xdr:rowOff>0</xdr:rowOff>
    </xdr:from>
    <xdr:to>
      <xdr:col>4</xdr:col>
      <xdr:colOff>524925</xdr:colOff>
      <xdr:row>148</xdr:row>
      <xdr:rowOff>115200</xdr:rowOff>
    </xdr:to>
    <xdr:graphicFrame macro="">
      <xdr:nvGraphicFramePr>
        <xdr:cNvPr id="11" name="Chart 10">
          <a:extLst>
            <a:ext uri="{FF2B5EF4-FFF2-40B4-BE49-F238E27FC236}">
              <a16:creationId xmlns:a16="http://schemas.microsoft.com/office/drawing/2014/main" id="{00000000-0008-0000-12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xdr:col>
      <xdr:colOff>238125</xdr:colOff>
      <xdr:row>153</xdr:row>
      <xdr:rowOff>19050</xdr:rowOff>
    </xdr:from>
    <xdr:to>
      <xdr:col>5</xdr:col>
      <xdr:colOff>161925</xdr:colOff>
      <xdr:row>162</xdr:row>
      <xdr:rowOff>134250</xdr:rowOff>
    </xdr:to>
    <xdr:graphicFrame macro="">
      <xdr:nvGraphicFramePr>
        <xdr:cNvPr id="12" name="Chart 11">
          <a:extLst>
            <a:ext uri="{FF2B5EF4-FFF2-40B4-BE49-F238E27FC236}">
              <a16:creationId xmlns:a16="http://schemas.microsoft.com/office/drawing/2014/main" id="{00000000-0008-0000-12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xdr:col>
      <xdr:colOff>1</xdr:colOff>
      <xdr:row>167</xdr:row>
      <xdr:rowOff>95250</xdr:rowOff>
    </xdr:from>
    <xdr:to>
      <xdr:col>4</xdr:col>
      <xdr:colOff>542926</xdr:colOff>
      <xdr:row>177</xdr:row>
      <xdr:rowOff>58050</xdr:rowOff>
    </xdr:to>
    <xdr:graphicFrame macro="">
      <xdr:nvGraphicFramePr>
        <xdr:cNvPr id="13" name="Chart 12">
          <a:extLst>
            <a:ext uri="{FF2B5EF4-FFF2-40B4-BE49-F238E27FC236}">
              <a16:creationId xmlns:a16="http://schemas.microsoft.com/office/drawing/2014/main" id="{00000000-0008-0000-12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xdr:col>
      <xdr:colOff>1</xdr:colOff>
      <xdr:row>181</xdr:row>
      <xdr:rowOff>0</xdr:rowOff>
    </xdr:from>
    <xdr:to>
      <xdr:col>4</xdr:col>
      <xdr:colOff>542926</xdr:colOff>
      <xdr:row>190</xdr:row>
      <xdr:rowOff>115200</xdr:rowOff>
    </xdr:to>
    <xdr:graphicFrame macro="">
      <xdr:nvGraphicFramePr>
        <xdr:cNvPr id="14" name="Chart 13">
          <a:extLst>
            <a:ext uri="{FF2B5EF4-FFF2-40B4-BE49-F238E27FC236}">
              <a16:creationId xmlns:a16="http://schemas.microsoft.com/office/drawing/2014/main" id="{00000000-0008-0000-12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0</xdr:col>
      <xdr:colOff>1600200</xdr:colOff>
      <xdr:row>196</xdr:row>
      <xdr:rowOff>142875</xdr:rowOff>
    </xdr:from>
    <xdr:to>
      <xdr:col>4</xdr:col>
      <xdr:colOff>505875</xdr:colOff>
      <xdr:row>206</xdr:row>
      <xdr:rowOff>105675</xdr:rowOff>
    </xdr:to>
    <xdr:graphicFrame macro="">
      <xdr:nvGraphicFramePr>
        <xdr:cNvPr id="15" name="Chart 14">
          <a:extLst>
            <a:ext uri="{FF2B5EF4-FFF2-40B4-BE49-F238E27FC236}">
              <a16:creationId xmlns:a16="http://schemas.microsoft.com/office/drawing/2014/main" id="{00000000-0008-0000-12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17</xdr:col>
      <xdr:colOff>295274</xdr:colOff>
      <xdr:row>167</xdr:row>
      <xdr:rowOff>104774</xdr:rowOff>
    </xdr:from>
    <xdr:to>
      <xdr:col>23</xdr:col>
      <xdr:colOff>76199</xdr:colOff>
      <xdr:row>176</xdr:row>
      <xdr:rowOff>133349</xdr:rowOff>
    </xdr:to>
    <xdr:graphicFrame macro="">
      <xdr:nvGraphicFramePr>
        <xdr:cNvPr id="16" name="Chart 15">
          <a:extLst>
            <a:ext uri="{FF2B5EF4-FFF2-40B4-BE49-F238E27FC236}">
              <a16:creationId xmlns:a16="http://schemas.microsoft.com/office/drawing/2014/main" id="{00000000-0008-0000-1200-00001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24</xdr:col>
      <xdr:colOff>228599</xdr:colOff>
      <xdr:row>167</xdr:row>
      <xdr:rowOff>66674</xdr:rowOff>
    </xdr:from>
    <xdr:to>
      <xdr:col>29</xdr:col>
      <xdr:colOff>504824</xdr:colOff>
      <xdr:row>176</xdr:row>
      <xdr:rowOff>95249</xdr:rowOff>
    </xdr:to>
    <xdr:graphicFrame macro="">
      <xdr:nvGraphicFramePr>
        <xdr:cNvPr id="17" name="Chart 16">
          <a:extLst>
            <a:ext uri="{FF2B5EF4-FFF2-40B4-BE49-F238E27FC236}">
              <a16:creationId xmlns:a16="http://schemas.microsoft.com/office/drawing/2014/main" id="{00000000-0008-0000-1200-00001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1</xdr:col>
      <xdr:colOff>0</xdr:colOff>
      <xdr:row>225</xdr:row>
      <xdr:rowOff>9525</xdr:rowOff>
    </xdr:from>
    <xdr:to>
      <xdr:col>5</xdr:col>
      <xdr:colOff>361950</xdr:colOff>
      <xdr:row>234</xdr:row>
      <xdr:rowOff>123825</xdr:rowOff>
    </xdr:to>
    <xdr:graphicFrame macro="">
      <xdr:nvGraphicFramePr>
        <xdr:cNvPr id="20" name="Chart 19">
          <a:extLst>
            <a:ext uri="{FF2B5EF4-FFF2-40B4-BE49-F238E27FC236}">
              <a16:creationId xmlns:a16="http://schemas.microsoft.com/office/drawing/2014/main" id="{00000000-0008-0000-1200-00001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5</xdr:col>
      <xdr:colOff>561975</xdr:colOff>
      <xdr:row>226</xdr:row>
      <xdr:rowOff>19050</xdr:rowOff>
    </xdr:from>
    <xdr:to>
      <xdr:col>9</xdr:col>
      <xdr:colOff>171450</xdr:colOff>
      <xdr:row>235</xdr:row>
      <xdr:rowOff>133350</xdr:rowOff>
    </xdr:to>
    <xdr:graphicFrame macro="">
      <xdr:nvGraphicFramePr>
        <xdr:cNvPr id="19" name="Chart 18">
          <a:extLst>
            <a:ext uri="{FF2B5EF4-FFF2-40B4-BE49-F238E27FC236}">
              <a16:creationId xmlns:a16="http://schemas.microsoft.com/office/drawing/2014/main" id="{00000000-0008-0000-1200-00001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19</xdr:col>
      <xdr:colOff>38100</xdr:colOff>
      <xdr:row>39</xdr:row>
      <xdr:rowOff>0</xdr:rowOff>
    </xdr:from>
    <xdr:to>
      <xdr:col>22</xdr:col>
      <xdr:colOff>426450</xdr:colOff>
      <xdr:row>48</xdr:row>
      <xdr:rowOff>123825</xdr:rowOff>
    </xdr:to>
    <xdr:graphicFrame macro="">
      <xdr:nvGraphicFramePr>
        <xdr:cNvPr id="21" name="Chart 20">
          <a:extLst>
            <a:ext uri="{FF2B5EF4-FFF2-40B4-BE49-F238E27FC236}">
              <a16:creationId xmlns:a16="http://schemas.microsoft.com/office/drawing/2014/main" id="{00000000-0008-0000-1200-00001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17</xdr:col>
      <xdr:colOff>0</xdr:colOff>
      <xdr:row>53</xdr:row>
      <xdr:rowOff>0</xdr:rowOff>
    </xdr:from>
    <xdr:to>
      <xdr:col>20</xdr:col>
      <xdr:colOff>416925</xdr:colOff>
      <xdr:row>62</xdr:row>
      <xdr:rowOff>114300</xdr:rowOff>
    </xdr:to>
    <xdr:graphicFrame macro="">
      <xdr:nvGraphicFramePr>
        <xdr:cNvPr id="23" name="Chart 22">
          <a:extLst>
            <a:ext uri="{FF2B5EF4-FFF2-40B4-BE49-F238E27FC236}">
              <a16:creationId xmlns:a16="http://schemas.microsoft.com/office/drawing/2014/main" id="{00000000-0008-0000-1200-00001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16</xdr:col>
      <xdr:colOff>76200</xdr:colOff>
      <xdr:row>82</xdr:row>
      <xdr:rowOff>66675</xdr:rowOff>
    </xdr:from>
    <xdr:to>
      <xdr:col>19</xdr:col>
      <xdr:colOff>493125</xdr:colOff>
      <xdr:row>92</xdr:row>
      <xdr:rowOff>28575</xdr:rowOff>
    </xdr:to>
    <xdr:graphicFrame macro="">
      <xdr:nvGraphicFramePr>
        <xdr:cNvPr id="24" name="Chart 23">
          <a:extLst>
            <a:ext uri="{FF2B5EF4-FFF2-40B4-BE49-F238E27FC236}">
              <a16:creationId xmlns:a16="http://schemas.microsoft.com/office/drawing/2014/main" id="{00000000-0008-0000-1200-00001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16</xdr:col>
      <xdr:colOff>171450</xdr:colOff>
      <xdr:row>96</xdr:row>
      <xdr:rowOff>123825</xdr:rowOff>
    </xdr:from>
    <xdr:to>
      <xdr:col>20</xdr:col>
      <xdr:colOff>7350</xdr:colOff>
      <xdr:row>106</xdr:row>
      <xdr:rowOff>95250</xdr:rowOff>
    </xdr:to>
    <xdr:graphicFrame macro="">
      <xdr:nvGraphicFramePr>
        <xdr:cNvPr id="25" name="Chart 24">
          <a:extLst>
            <a:ext uri="{FF2B5EF4-FFF2-40B4-BE49-F238E27FC236}">
              <a16:creationId xmlns:a16="http://schemas.microsoft.com/office/drawing/2014/main" id="{00000000-0008-0000-1200-00001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17</xdr:col>
      <xdr:colOff>428625</xdr:colOff>
      <xdr:row>197</xdr:row>
      <xdr:rowOff>38100</xdr:rowOff>
    </xdr:from>
    <xdr:to>
      <xdr:col>21</xdr:col>
      <xdr:colOff>264525</xdr:colOff>
      <xdr:row>207</xdr:row>
      <xdr:rowOff>0</xdr:rowOff>
    </xdr:to>
    <xdr:graphicFrame macro="">
      <xdr:nvGraphicFramePr>
        <xdr:cNvPr id="26" name="Chart 25">
          <a:extLst>
            <a:ext uri="{FF2B5EF4-FFF2-40B4-BE49-F238E27FC236}">
              <a16:creationId xmlns:a16="http://schemas.microsoft.com/office/drawing/2014/main" id="{00000000-0008-0000-1200-00001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16</xdr:col>
      <xdr:colOff>0</xdr:colOff>
      <xdr:row>140</xdr:row>
      <xdr:rowOff>0</xdr:rowOff>
    </xdr:from>
    <xdr:to>
      <xdr:col>19</xdr:col>
      <xdr:colOff>416925</xdr:colOff>
      <xdr:row>149</xdr:row>
      <xdr:rowOff>114300</xdr:rowOff>
    </xdr:to>
    <xdr:graphicFrame macro="">
      <xdr:nvGraphicFramePr>
        <xdr:cNvPr id="27" name="Chart 26">
          <a:extLst>
            <a:ext uri="{FF2B5EF4-FFF2-40B4-BE49-F238E27FC236}">
              <a16:creationId xmlns:a16="http://schemas.microsoft.com/office/drawing/2014/main" id="{00000000-0008-0000-1200-00001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7</xdr:col>
      <xdr:colOff>0</xdr:colOff>
      <xdr:row>83</xdr:row>
      <xdr:rowOff>0</xdr:rowOff>
    </xdr:from>
    <xdr:to>
      <xdr:col>13</xdr:col>
      <xdr:colOff>334875</xdr:colOff>
      <xdr:row>94</xdr:row>
      <xdr:rowOff>51600</xdr:rowOff>
    </xdr:to>
    <xdr:graphicFrame macro="">
      <xdr:nvGraphicFramePr>
        <xdr:cNvPr id="28" name="Chart 27">
          <a:extLst>
            <a:ext uri="{FF2B5EF4-FFF2-40B4-BE49-F238E27FC236}">
              <a16:creationId xmlns:a16="http://schemas.microsoft.com/office/drawing/2014/main" id="{00000000-0008-0000-1200-00001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7</xdr:col>
      <xdr:colOff>0</xdr:colOff>
      <xdr:row>52</xdr:row>
      <xdr:rowOff>142875</xdr:rowOff>
    </xdr:from>
    <xdr:to>
      <xdr:col>10</xdr:col>
      <xdr:colOff>524925</xdr:colOff>
      <xdr:row>62</xdr:row>
      <xdr:rowOff>95250</xdr:rowOff>
    </xdr:to>
    <xdr:graphicFrame macro="">
      <xdr:nvGraphicFramePr>
        <xdr:cNvPr id="29" name="Chart 28">
          <a:extLst>
            <a:ext uri="{FF2B5EF4-FFF2-40B4-BE49-F238E27FC236}">
              <a16:creationId xmlns:a16="http://schemas.microsoft.com/office/drawing/2014/main" id="{00000000-0008-0000-1200-00001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xdr:from>
      <xdr:col>6</xdr:col>
      <xdr:colOff>190500</xdr:colOff>
      <xdr:row>196</xdr:row>
      <xdr:rowOff>85725</xdr:rowOff>
    </xdr:from>
    <xdr:to>
      <xdr:col>10</xdr:col>
      <xdr:colOff>134400</xdr:colOff>
      <xdr:row>206</xdr:row>
      <xdr:rowOff>47625</xdr:rowOff>
    </xdr:to>
    <xdr:graphicFrame macro="">
      <xdr:nvGraphicFramePr>
        <xdr:cNvPr id="30" name="Chart 29">
          <a:extLst>
            <a:ext uri="{FF2B5EF4-FFF2-40B4-BE49-F238E27FC236}">
              <a16:creationId xmlns:a16="http://schemas.microsoft.com/office/drawing/2014/main" id="{00000000-0008-0000-1200-00001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
        </a:graphicData>
      </a:graphic>
    </xdr:graphicFrame>
    <xdr:clientData/>
  </xdr:twoCellAnchor>
  <xdr:twoCellAnchor>
    <xdr:from>
      <xdr:col>23</xdr:col>
      <xdr:colOff>0</xdr:colOff>
      <xdr:row>83</xdr:row>
      <xdr:rowOff>0</xdr:rowOff>
    </xdr:from>
    <xdr:to>
      <xdr:col>26</xdr:col>
      <xdr:colOff>439200</xdr:colOff>
      <xdr:row>92</xdr:row>
      <xdr:rowOff>124725</xdr:rowOff>
    </xdr:to>
    <xdr:graphicFrame macro="">
      <xdr:nvGraphicFramePr>
        <xdr:cNvPr id="31" name="Chart 30">
          <a:extLst>
            <a:ext uri="{FF2B5EF4-FFF2-40B4-BE49-F238E27FC236}">
              <a16:creationId xmlns:a16="http://schemas.microsoft.com/office/drawing/2014/main" id="{00000000-0008-0000-1200-00001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
        </a:graphicData>
      </a:graphic>
    </xdr:graphicFrame>
    <xdr:clientData/>
  </xdr:twoCellAnchor>
  <xdr:twoCellAnchor>
    <xdr:from>
      <xdr:col>6</xdr:col>
      <xdr:colOff>0</xdr:colOff>
      <xdr:row>39</xdr:row>
      <xdr:rowOff>0</xdr:rowOff>
    </xdr:from>
    <xdr:to>
      <xdr:col>10</xdr:col>
      <xdr:colOff>133350</xdr:colOff>
      <xdr:row>48</xdr:row>
      <xdr:rowOff>114300</xdr:rowOff>
    </xdr:to>
    <xdr:graphicFrame macro="">
      <xdr:nvGraphicFramePr>
        <xdr:cNvPr id="32" name="Chart 31">
          <a:extLst>
            <a:ext uri="{FF2B5EF4-FFF2-40B4-BE49-F238E27FC236}">
              <a16:creationId xmlns:a16="http://schemas.microsoft.com/office/drawing/2014/main" id="{00000000-0008-0000-1200-00002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7"/>
        </a:graphicData>
      </a:graphic>
    </xdr:graphicFrame>
    <xdr:clientData/>
  </xdr:twoCellAnchor>
  <xdr:twoCellAnchor>
    <xdr:from>
      <xdr:col>11</xdr:col>
      <xdr:colOff>9524</xdr:colOff>
      <xdr:row>54</xdr:row>
      <xdr:rowOff>9525</xdr:rowOff>
    </xdr:from>
    <xdr:to>
      <xdr:col>16</xdr:col>
      <xdr:colOff>123825</xdr:colOff>
      <xdr:row>63</xdr:row>
      <xdr:rowOff>104775</xdr:rowOff>
    </xdr:to>
    <xdr:graphicFrame macro="">
      <xdr:nvGraphicFramePr>
        <xdr:cNvPr id="33" name="Chart 32">
          <a:extLst>
            <a:ext uri="{FF2B5EF4-FFF2-40B4-BE49-F238E27FC236}">
              <a16:creationId xmlns:a16="http://schemas.microsoft.com/office/drawing/2014/main" id="{00000000-0008-0000-1200-00002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8"/>
        </a:graphicData>
      </a:graphic>
    </xdr:graphicFrame>
    <xdr:clientData/>
  </xdr:twoCellAnchor>
  <xdr:twoCellAnchor>
    <xdr:from>
      <xdr:col>5</xdr:col>
      <xdr:colOff>0</xdr:colOff>
      <xdr:row>68</xdr:row>
      <xdr:rowOff>0</xdr:rowOff>
    </xdr:from>
    <xdr:to>
      <xdr:col>8</xdr:col>
      <xdr:colOff>524925</xdr:colOff>
      <xdr:row>77</xdr:row>
      <xdr:rowOff>115200</xdr:rowOff>
    </xdr:to>
    <xdr:graphicFrame macro="">
      <xdr:nvGraphicFramePr>
        <xdr:cNvPr id="34" name="Chart 33">
          <a:extLst>
            <a:ext uri="{FF2B5EF4-FFF2-40B4-BE49-F238E27FC236}">
              <a16:creationId xmlns:a16="http://schemas.microsoft.com/office/drawing/2014/main" id="{00000000-0008-0000-1200-00002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9"/>
        </a:graphicData>
      </a:graphic>
    </xdr:graphicFrame>
    <xdr:clientData/>
  </xdr:twoCellAnchor>
  <xdr:twoCellAnchor>
    <xdr:from>
      <xdr:col>5</xdr:col>
      <xdr:colOff>0</xdr:colOff>
      <xdr:row>139</xdr:row>
      <xdr:rowOff>0</xdr:rowOff>
    </xdr:from>
    <xdr:to>
      <xdr:col>8</xdr:col>
      <xdr:colOff>524925</xdr:colOff>
      <xdr:row>148</xdr:row>
      <xdr:rowOff>115200</xdr:rowOff>
    </xdr:to>
    <xdr:graphicFrame macro="">
      <xdr:nvGraphicFramePr>
        <xdr:cNvPr id="35" name="Chart 34">
          <a:extLst>
            <a:ext uri="{FF2B5EF4-FFF2-40B4-BE49-F238E27FC236}">
              <a16:creationId xmlns:a16="http://schemas.microsoft.com/office/drawing/2014/main" id="{00000000-0008-0000-12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0"/>
        </a:graphicData>
      </a:graphic>
    </xdr:graphicFrame>
    <xdr:clientData/>
  </xdr:twoCellAnchor>
  <xdr:twoCellAnchor>
    <xdr:from>
      <xdr:col>11</xdr:col>
      <xdr:colOff>0</xdr:colOff>
      <xdr:row>197</xdr:row>
      <xdr:rowOff>0</xdr:rowOff>
    </xdr:from>
    <xdr:to>
      <xdr:col>15</xdr:col>
      <xdr:colOff>524925</xdr:colOff>
      <xdr:row>206</xdr:row>
      <xdr:rowOff>114300</xdr:rowOff>
    </xdr:to>
    <xdr:graphicFrame macro="">
      <xdr:nvGraphicFramePr>
        <xdr:cNvPr id="36" name="Chart 35">
          <a:extLst>
            <a:ext uri="{FF2B5EF4-FFF2-40B4-BE49-F238E27FC236}">
              <a16:creationId xmlns:a16="http://schemas.microsoft.com/office/drawing/2014/main" id="{00000000-0008-0000-1200-00002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1"/>
        </a:graphicData>
      </a:graphic>
    </xdr:graphicFrame>
    <xdr:clientData/>
  </xdr:twoCellAnchor>
  <xdr:twoCellAnchor>
    <xdr:from>
      <xdr:col>23</xdr:col>
      <xdr:colOff>0</xdr:colOff>
      <xdr:row>95</xdr:row>
      <xdr:rowOff>0</xdr:rowOff>
    </xdr:from>
    <xdr:to>
      <xdr:col>28</xdr:col>
      <xdr:colOff>95250</xdr:colOff>
      <xdr:row>107</xdr:row>
      <xdr:rowOff>104775</xdr:rowOff>
    </xdr:to>
    <xdr:graphicFrame macro="">
      <xdr:nvGraphicFramePr>
        <xdr:cNvPr id="37" name="Chart 36">
          <a:extLst>
            <a:ext uri="{FF2B5EF4-FFF2-40B4-BE49-F238E27FC236}">
              <a16:creationId xmlns:a16="http://schemas.microsoft.com/office/drawing/2014/main" id="{00000000-0008-0000-1200-00002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2"/>
        </a:graphicData>
      </a:graphic>
    </xdr:graphicFrame>
    <xdr:clientData/>
  </xdr:twoCellAnchor>
  <xdr:twoCellAnchor>
    <xdr:from>
      <xdr:col>17</xdr:col>
      <xdr:colOff>0</xdr:colOff>
      <xdr:row>234</xdr:row>
      <xdr:rowOff>0</xdr:rowOff>
    </xdr:from>
    <xdr:to>
      <xdr:col>22</xdr:col>
      <xdr:colOff>209550</xdr:colOff>
      <xdr:row>246</xdr:row>
      <xdr:rowOff>104775</xdr:rowOff>
    </xdr:to>
    <xdr:graphicFrame macro="">
      <xdr:nvGraphicFramePr>
        <xdr:cNvPr id="38" name="Chart 37">
          <a:extLst>
            <a:ext uri="{FF2B5EF4-FFF2-40B4-BE49-F238E27FC236}">
              <a16:creationId xmlns:a16="http://schemas.microsoft.com/office/drawing/2014/main" id="{00000000-0008-0000-1200-00002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3"/>
        </a:graphicData>
      </a:graphic>
    </xdr:graphicFrame>
    <xdr:clientData/>
  </xdr:twoCellAnchor>
  <xdr:twoCellAnchor>
    <xdr:from>
      <xdr:col>17</xdr:col>
      <xdr:colOff>0</xdr:colOff>
      <xdr:row>248</xdr:row>
      <xdr:rowOff>0</xdr:rowOff>
    </xdr:from>
    <xdr:to>
      <xdr:col>22</xdr:col>
      <xdr:colOff>209550</xdr:colOff>
      <xdr:row>260</xdr:row>
      <xdr:rowOff>104775</xdr:rowOff>
    </xdr:to>
    <xdr:graphicFrame macro="">
      <xdr:nvGraphicFramePr>
        <xdr:cNvPr id="39" name="Chart 38">
          <a:extLst>
            <a:ext uri="{FF2B5EF4-FFF2-40B4-BE49-F238E27FC236}">
              <a16:creationId xmlns:a16="http://schemas.microsoft.com/office/drawing/2014/main" id="{00000000-0008-0000-12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4"/>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35</xdr:col>
      <xdr:colOff>133349</xdr:colOff>
      <xdr:row>73</xdr:row>
      <xdr:rowOff>142874</xdr:rowOff>
    </xdr:from>
    <xdr:to>
      <xdr:col>42</xdr:col>
      <xdr:colOff>485775</xdr:colOff>
      <xdr:row>88</xdr:row>
      <xdr:rowOff>38100</xdr:rowOff>
    </xdr:to>
    <xdr:graphicFrame macro="">
      <xdr:nvGraphicFramePr>
        <xdr:cNvPr id="5" name="Chart 4">
          <a:extLst>
            <a:ext uri="{FF2B5EF4-FFF2-40B4-BE49-F238E27FC236}">
              <a16:creationId xmlns:a16="http://schemas.microsoft.com/office/drawing/2014/main" id="{00000000-0008-0000-14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xdr:col>
      <xdr:colOff>195262</xdr:colOff>
      <xdr:row>34</xdr:row>
      <xdr:rowOff>95250</xdr:rowOff>
    </xdr:from>
    <xdr:to>
      <xdr:col>23</xdr:col>
      <xdr:colOff>77812</xdr:colOff>
      <xdr:row>45</xdr:row>
      <xdr:rowOff>114075</xdr:rowOff>
    </xdr:to>
    <xdr:graphicFrame macro="">
      <xdr:nvGraphicFramePr>
        <xdr:cNvPr id="2" name="Chart 1">
          <a:extLst>
            <a:ext uri="{FF2B5EF4-FFF2-40B4-BE49-F238E27FC236}">
              <a16:creationId xmlns:a16="http://schemas.microsoft.com/office/drawing/2014/main" id="{00000000-0008-0000-14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21</xdr:col>
      <xdr:colOff>685800</xdr:colOff>
      <xdr:row>69</xdr:row>
      <xdr:rowOff>0</xdr:rowOff>
    </xdr:from>
    <xdr:to>
      <xdr:col>26</xdr:col>
      <xdr:colOff>209550</xdr:colOff>
      <xdr:row>84</xdr:row>
      <xdr:rowOff>76200</xdr:rowOff>
    </xdr:to>
    <xdr:graphicFrame macro="">
      <xdr:nvGraphicFramePr>
        <xdr:cNvPr id="13" name="Chart 12">
          <a:extLst>
            <a:ext uri="{FF2B5EF4-FFF2-40B4-BE49-F238E27FC236}">
              <a16:creationId xmlns:a16="http://schemas.microsoft.com/office/drawing/2014/main" id="{00000000-0008-0000-15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23</xdr:col>
      <xdr:colOff>533399</xdr:colOff>
      <xdr:row>86</xdr:row>
      <xdr:rowOff>61912</xdr:rowOff>
    </xdr:from>
    <xdr:to>
      <xdr:col>29</xdr:col>
      <xdr:colOff>581025</xdr:colOff>
      <xdr:row>108</xdr:row>
      <xdr:rowOff>38100</xdr:rowOff>
    </xdr:to>
    <xdr:graphicFrame macro="">
      <xdr:nvGraphicFramePr>
        <xdr:cNvPr id="5" name="Chart 4">
          <a:extLst>
            <a:ext uri="{FF2B5EF4-FFF2-40B4-BE49-F238E27FC236}">
              <a16:creationId xmlns:a16="http://schemas.microsoft.com/office/drawing/2014/main" id="{00000000-0008-0000-15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22</xdr:col>
      <xdr:colOff>428625</xdr:colOff>
      <xdr:row>108</xdr:row>
      <xdr:rowOff>14288</xdr:rowOff>
    </xdr:from>
    <xdr:to>
      <xdr:col>27</xdr:col>
      <xdr:colOff>342900</xdr:colOff>
      <xdr:row>116</xdr:row>
      <xdr:rowOff>19049</xdr:rowOff>
    </xdr:to>
    <xdr:graphicFrame macro="">
      <xdr:nvGraphicFramePr>
        <xdr:cNvPr id="7" name="Chart 6">
          <a:extLst>
            <a:ext uri="{FF2B5EF4-FFF2-40B4-BE49-F238E27FC236}">
              <a16:creationId xmlns:a16="http://schemas.microsoft.com/office/drawing/2014/main" id="{00000000-0008-0000-15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14</xdr:col>
      <xdr:colOff>161925</xdr:colOff>
      <xdr:row>48</xdr:row>
      <xdr:rowOff>142874</xdr:rowOff>
    </xdr:from>
    <xdr:to>
      <xdr:col>21</xdr:col>
      <xdr:colOff>561975</xdr:colOff>
      <xdr:row>62</xdr:row>
      <xdr:rowOff>142875</xdr:rowOff>
    </xdr:to>
    <xdr:graphicFrame macro="">
      <xdr:nvGraphicFramePr>
        <xdr:cNvPr id="16" name="Chart 15">
          <a:extLst>
            <a:ext uri="{FF2B5EF4-FFF2-40B4-BE49-F238E27FC236}">
              <a16:creationId xmlns:a16="http://schemas.microsoft.com/office/drawing/2014/main" id="{00000000-0008-0000-1500-00001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15</xdr:col>
      <xdr:colOff>447676</xdr:colOff>
      <xdr:row>69</xdr:row>
      <xdr:rowOff>133350</xdr:rowOff>
    </xdr:from>
    <xdr:to>
      <xdr:col>21</xdr:col>
      <xdr:colOff>333375</xdr:colOff>
      <xdr:row>82</xdr:row>
      <xdr:rowOff>133349</xdr:rowOff>
    </xdr:to>
    <xdr:graphicFrame macro="">
      <xdr:nvGraphicFramePr>
        <xdr:cNvPr id="17" name="Chart 16">
          <a:extLst>
            <a:ext uri="{FF2B5EF4-FFF2-40B4-BE49-F238E27FC236}">
              <a16:creationId xmlns:a16="http://schemas.microsoft.com/office/drawing/2014/main" id="{00000000-0008-0000-1500-00001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15</xdr:col>
      <xdr:colOff>533399</xdr:colOff>
      <xdr:row>86</xdr:row>
      <xdr:rowOff>19050</xdr:rowOff>
    </xdr:from>
    <xdr:to>
      <xdr:col>20</xdr:col>
      <xdr:colOff>371475</xdr:colOff>
      <xdr:row>96</xdr:row>
      <xdr:rowOff>19050</xdr:rowOff>
    </xdr:to>
    <xdr:graphicFrame macro="">
      <xdr:nvGraphicFramePr>
        <xdr:cNvPr id="18" name="Chart 17">
          <a:extLst>
            <a:ext uri="{FF2B5EF4-FFF2-40B4-BE49-F238E27FC236}">
              <a16:creationId xmlns:a16="http://schemas.microsoft.com/office/drawing/2014/main" id="{00000000-0008-0000-1500-00001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15</xdr:col>
      <xdr:colOff>276225</xdr:colOff>
      <xdr:row>98</xdr:row>
      <xdr:rowOff>114300</xdr:rowOff>
    </xdr:from>
    <xdr:to>
      <xdr:col>20</xdr:col>
      <xdr:colOff>104775</xdr:colOff>
      <xdr:row>109</xdr:row>
      <xdr:rowOff>47626</xdr:rowOff>
    </xdr:to>
    <xdr:graphicFrame macro="">
      <xdr:nvGraphicFramePr>
        <xdr:cNvPr id="19" name="Chart 18">
          <a:extLst>
            <a:ext uri="{FF2B5EF4-FFF2-40B4-BE49-F238E27FC236}">
              <a16:creationId xmlns:a16="http://schemas.microsoft.com/office/drawing/2014/main" id="{00000000-0008-0000-1500-00001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581024</xdr:colOff>
      <xdr:row>178</xdr:row>
      <xdr:rowOff>95249</xdr:rowOff>
    </xdr:from>
    <xdr:to>
      <xdr:col>10</xdr:col>
      <xdr:colOff>266700</xdr:colOff>
      <xdr:row>190</xdr:row>
      <xdr:rowOff>104774</xdr:rowOff>
    </xdr:to>
    <xdr:graphicFrame macro="">
      <xdr:nvGraphicFramePr>
        <xdr:cNvPr id="15" name="Chart 14">
          <a:extLst>
            <a:ext uri="{FF2B5EF4-FFF2-40B4-BE49-F238E27FC236}">
              <a16:creationId xmlns:a16="http://schemas.microsoft.com/office/drawing/2014/main" id="{00000000-0008-0000-15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4</xdr:col>
      <xdr:colOff>561975</xdr:colOff>
      <xdr:row>211</xdr:row>
      <xdr:rowOff>95250</xdr:rowOff>
    </xdr:from>
    <xdr:to>
      <xdr:col>9</xdr:col>
      <xdr:colOff>600075</xdr:colOff>
      <xdr:row>223</xdr:row>
      <xdr:rowOff>9525</xdr:rowOff>
    </xdr:to>
    <xdr:graphicFrame macro="">
      <xdr:nvGraphicFramePr>
        <xdr:cNvPr id="20" name="Chart 19">
          <a:extLst>
            <a:ext uri="{FF2B5EF4-FFF2-40B4-BE49-F238E27FC236}">
              <a16:creationId xmlns:a16="http://schemas.microsoft.com/office/drawing/2014/main" id="{00000000-0008-0000-1500-00001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10</xdr:col>
      <xdr:colOff>333375</xdr:colOff>
      <xdr:row>210</xdr:row>
      <xdr:rowOff>123825</xdr:rowOff>
    </xdr:from>
    <xdr:to>
      <xdr:col>15</xdr:col>
      <xdr:colOff>495300</xdr:colOff>
      <xdr:row>222</xdr:row>
      <xdr:rowOff>38100</xdr:rowOff>
    </xdr:to>
    <xdr:graphicFrame macro="">
      <xdr:nvGraphicFramePr>
        <xdr:cNvPr id="21" name="Chart 20">
          <a:extLst>
            <a:ext uri="{FF2B5EF4-FFF2-40B4-BE49-F238E27FC236}">
              <a16:creationId xmlns:a16="http://schemas.microsoft.com/office/drawing/2014/main" id="{00000000-0008-0000-1500-00001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12</xdr:col>
      <xdr:colOff>0</xdr:colOff>
      <xdr:row>179</xdr:row>
      <xdr:rowOff>0</xdr:rowOff>
    </xdr:from>
    <xdr:to>
      <xdr:col>19</xdr:col>
      <xdr:colOff>266701</xdr:colOff>
      <xdr:row>191</xdr:row>
      <xdr:rowOff>9525</xdr:rowOff>
    </xdr:to>
    <xdr:graphicFrame macro="">
      <xdr:nvGraphicFramePr>
        <xdr:cNvPr id="12" name="Chart 11">
          <a:extLst>
            <a:ext uri="{FF2B5EF4-FFF2-40B4-BE49-F238E27FC236}">
              <a16:creationId xmlns:a16="http://schemas.microsoft.com/office/drawing/2014/main" id="{00000000-0008-0000-15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5FAB"/>
    <pageSetUpPr fitToPage="1"/>
  </sheetPr>
  <dimension ref="P1:P69"/>
  <sheetViews>
    <sheetView tabSelected="1" view="pageBreakPreview" topLeftCell="A43" zoomScaleNormal="100" zoomScaleSheetLayoutView="100" zoomScalePageLayoutView="40" workbookViewId="0">
      <selection activeCell="W53" sqref="W53"/>
    </sheetView>
  </sheetViews>
  <sheetFormatPr defaultColWidth="9.1796875" defaultRowHeight="14.5"/>
  <cols>
    <col min="1" max="13" width="9.1796875" style="196"/>
    <col min="14" max="14" width="5.26953125" style="196" customWidth="1"/>
    <col min="15" max="16384" width="9.1796875" style="196"/>
  </cols>
  <sheetData>
    <row r="1" spans="16:16">
      <c r="P1" s="277" t="s">
        <v>428</v>
      </c>
    </row>
    <row r="2" spans="16:16">
      <c r="P2" s="277"/>
    </row>
    <row r="53" ht="89.25" customHeight="1"/>
    <row r="69" ht="9" customHeight="1"/>
  </sheetData>
  <mergeCells count="1">
    <mergeCell ref="P1:P2"/>
  </mergeCells>
  <pageMargins left="0" right="0" top="0" bottom="0" header="0" footer="0"/>
  <pageSetup paperSize="9" scale="7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005FAB"/>
    <pageSetUpPr fitToPage="1"/>
  </sheetPr>
  <dimension ref="A1:N45"/>
  <sheetViews>
    <sheetView zoomScaleNormal="100" workbookViewId="0">
      <selection activeCell="A5" sqref="A5:F8"/>
    </sheetView>
  </sheetViews>
  <sheetFormatPr defaultColWidth="9.1796875" defaultRowHeight="14"/>
  <cols>
    <col min="1" max="1" width="42.26953125" style="209" customWidth="1"/>
    <col min="2" max="10" width="10" style="209" customWidth="1"/>
    <col min="11" max="13" width="9.26953125" style="209" customWidth="1"/>
    <col min="14" max="16384" width="9.1796875" style="209"/>
  </cols>
  <sheetData>
    <row r="1" spans="1:14" ht="27.75" customHeight="1">
      <c r="A1" s="263" t="s">
        <v>321</v>
      </c>
      <c r="B1" s="266"/>
      <c r="C1" s="266"/>
      <c r="D1" s="266"/>
      <c r="E1" s="266"/>
      <c r="F1" s="266"/>
      <c r="G1" s="266"/>
      <c r="H1" s="266"/>
      <c r="I1" s="266"/>
      <c r="J1" s="266"/>
    </row>
    <row r="2" spans="1:14">
      <c r="A2" s="264" t="s">
        <v>308</v>
      </c>
      <c r="B2" s="267">
        <v>45199</v>
      </c>
      <c r="C2" s="267">
        <v>45107</v>
      </c>
      <c r="D2" s="267">
        <v>45016</v>
      </c>
      <c r="E2" s="267">
        <v>44926</v>
      </c>
      <c r="F2" s="267">
        <v>44834</v>
      </c>
      <c r="G2" s="267">
        <v>44742</v>
      </c>
      <c r="H2" s="267">
        <v>44651</v>
      </c>
      <c r="I2" s="267">
        <v>44561</v>
      </c>
      <c r="J2" s="267">
        <v>44469</v>
      </c>
    </row>
    <row r="3" spans="1:14">
      <c r="A3" s="202"/>
      <c r="B3" s="203"/>
      <c r="C3" s="203"/>
      <c r="D3" s="203"/>
      <c r="E3" s="203"/>
      <c r="F3" s="203"/>
      <c r="G3" s="203"/>
      <c r="H3" s="203"/>
      <c r="I3" s="203"/>
      <c r="J3" s="203"/>
    </row>
    <row r="4" spans="1:14">
      <c r="A4" s="204" t="s">
        <v>99</v>
      </c>
      <c r="B4" s="205"/>
      <c r="C4" s="205"/>
      <c r="D4" s="205"/>
      <c r="E4" s="205"/>
      <c r="F4" s="205"/>
      <c r="G4" s="205"/>
      <c r="H4" s="205"/>
      <c r="I4" s="205"/>
      <c r="J4" s="205"/>
    </row>
    <row r="5" spans="1:14">
      <c r="A5" s="206" t="s">
        <v>318</v>
      </c>
      <c r="B5" s="225">
        <v>80288</v>
      </c>
      <c r="C5" s="225">
        <v>76499</v>
      </c>
      <c r="D5" s="225">
        <v>80272</v>
      </c>
      <c r="E5" s="225">
        <v>114118</v>
      </c>
      <c r="F5" s="225">
        <v>68149</v>
      </c>
      <c r="G5" s="225">
        <v>78011</v>
      </c>
      <c r="H5" s="225">
        <v>64395</v>
      </c>
      <c r="I5" s="225">
        <v>69057</v>
      </c>
      <c r="J5" s="225">
        <v>70136</v>
      </c>
    </row>
    <row r="6" spans="1:14">
      <c r="A6" s="206" t="s">
        <v>23</v>
      </c>
      <c r="B6" s="225">
        <v>51302</v>
      </c>
      <c r="C6" s="225">
        <v>43428</v>
      </c>
      <c r="D6" s="225">
        <v>62899</v>
      </c>
      <c r="E6" s="225">
        <v>45501</v>
      </c>
      <c r="F6" s="225">
        <v>52643</v>
      </c>
      <c r="G6" s="225">
        <v>40195</v>
      </c>
      <c r="H6" s="225">
        <v>35868</v>
      </c>
      <c r="I6" s="225">
        <v>30272</v>
      </c>
      <c r="J6" s="225">
        <v>30376</v>
      </c>
    </row>
    <row r="7" spans="1:14">
      <c r="A7" s="206" t="s">
        <v>24</v>
      </c>
      <c r="B7" s="225">
        <v>1143473</v>
      </c>
      <c r="C7" s="225">
        <v>1134621</v>
      </c>
      <c r="D7" s="225">
        <v>1114128</v>
      </c>
      <c r="E7" s="225">
        <v>1084757</v>
      </c>
      <c r="F7" s="225">
        <v>1045152</v>
      </c>
      <c r="G7" s="225">
        <v>1010666</v>
      </c>
      <c r="H7" s="225">
        <v>976383</v>
      </c>
      <c r="I7" s="225">
        <v>936237</v>
      </c>
      <c r="J7" s="225">
        <v>896940</v>
      </c>
      <c r="K7" s="213"/>
      <c r="L7" s="210"/>
      <c r="N7" s="213"/>
    </row>
    <row r="8" spans="1:14">
      <c r="A8" s="206" t="s">
        <v>276</v>
      </c>
      <c r="B8" s="225">
        <v>221012</v>
      </c>
      <c r="C8" s="225">
        <v>225827</v>
      </c>
      <c r="D8" s="225">
        <v>204996</v>
      </c>
      <c r="E8" s="225">
        <v>193329</v>
      </c>
      <c r="F8" s="225">
        <v>223142</v>
      </c>
      <c r="G8" s="225">
        <v>203740</v>
      </c>
      <c r="H8" s="225">
        <v>185680</v>
      </c>
      <c r="I8" s="225">
        <v>225657</v>
      </c>
      <c r="J8" s="225">
        <v>249979</v>
      </c>
      <c r="N8" s="210"/>
    </row>
    <row r="9" spans="1:14">
      <c r="A9" s="206" t="s">
        <v>107</v>
      </c>
      <c r="B9" s="225">
        <v>9461</v>
      </c>
      <c r="C9" s="225">
        <v>9444</v>
      </c>
      <c r="D9" s="225">
        <v>7875</v>
      </c>
      <c r="E9" s="225">
        <v>7862</v>
      </c>
      <c r="F9" s="225">
        <v>6617</v>
      </c>
      <c r="G9" s="225">
        <v>6615</v>
      </c>
      <c r="H9" s="225">
        <v>6586</v>
      </c>
      <c r="I9" s="225">
        <v>6560</v>
      </c>
      <c r="J9" s="225">
        <v>6548</v>
      </c>
      <c r="L9" s="249"/>
    </row>
    <row r="10" spans="1:14">
      <c r="A10" s="206" t="s">
        <v>19</v>
      </c>
      <c r="B10" s="225">
        <v>844</v>
      </c>
      <c r="C10" s="225">
        <v>842</v>
      </c>
      <c r="D10" s="225">
        <v>770</v>
      </c>
      <c r="E10" s="225">
        <v>787</v>
      </c>
      <c r="F10" s="225">
        <v>785</v>
      </c>
      <c r="G10" s="225">
        <v>724</v>
      </c>
      <c r="H10" s="225">
        <v>700</v>
      </c>
      <c r="I10" s="225">
        <v>668</v>
      </c>
      <c r="J10" s="225">
        <v>704</v>
      </c>
      <c r="N10" s="243"/>
    </row>
    <row r="11" spans="1:14">
      <c r="A11" s="206" t="s">
        <v>17</v>
      </c>
      <c r="B11" s="225">
        <v>8289</v>
      </c>
      <c r="C11" s="225">
        <v>8486</v>
      </c>
      <c r="D11" s="225">
        <v>8575</v>
      </c>
      <c r="E11" s="225">
        <v>8783</v>
      </c>
      <c r="F11" s="225">
        <v>8816</v>
      </c>
      <c r="G11" s="225">
        <v>9038</v>
      </c>
      <c r="H11" s="225">
        <v>9239</v>
      </c>
      <c r="I11" s="225">
        <v>9463</v>
      </c>
      <c r="J11" s="225">
        <v>9732</v>
      </c>
    </row>
    <row r="12" spans="1:14">
      <c r="A12" s="206" t="s">
        <v>106</v>
      </c>
      <c r="B12" s="225">
        <v>427</v>
      </c>
      <c r="C12" s="225">
        <v>383</v>
      </c>
      <c r="D12" s="225">
        <v>332</v>
      </c>
      <c r="E12" s="225">
        <v>135</v>
      </c>
      <c r="F12" s="225">
        <v>2886</v>
      </c>
      <c r="G12" s="225">
        <v>1247</v>
      </c>
      <c r="H12" s="225">
        <v>754</v>
      </c>
      <c r="I12" s="225">
        <v>2</v>
      </c>
      <c r="J12" s="225">
        <v>2</v>
      </c>
    </row>
    <row r="13" spans="1:14">
      <c r="A13" s="206" t="s">
        <v>390</v>
      </c>
      <c r="B13" s="225">
        <v>61</v>
      </c>
      <c r="C13" s="225">
        <v>61</v>
      </c>
      <c r="D13" s="225">
        <v>61</v>
      </c>
      <c r="E13" s="225">
        <v>61</v>
      </c>
      <c r="F13" s="225">
        <v>2152</v>
      </c>
      <c r="G13" s="225">
        <v>2126</v>
      </c>
      <c r="H13" s="225">
        <v>14706</v>
      </c>
      <c r="I13" s="225">
        <v>16047</v>
      </c>
      <c r="J13" s="225">
        <v>16775</v>
      </c>
    </row>
    <row r="14" spans="1:14" s="215" customFormat="1">
      <c r="A14" s="206" t="s">
        <v>18</v>
      </c>
      <c r="B14" s="228">
        <v>25512</v>
      </c>
      <c r="C14" s="228">
        <v>18635</v>
      </c>
      <c r="D14" s="228">
        <v>20736</v>
      </c>
      <c r="E14" s="228">
        <v>10276</v>
      </c>
      <c r="F14" s="228">
        <v>13700</v>
      </c>
      <c r="G14" s="228">
        <v>26870</v>
      </c>
      <c r="H14" s="228">
        <v>46706</v>
      </c>
      <c r="I14" s="228">
        <v>16747</v>
      </c>
      <c r="J14" s="228">
        <v>64900</v>
      </c>
      <c r="K14" s="209"/>
      <c r="L14" s="209"/>
      <c r="M14" s="209"/>
    </row>
    <row r="15" spans="1:14">
      <c r="A15" s="204" t="s">
        <v>15</v>
      </c>
      <c r="B15" s="229">
        <v>1540669</v>
      </c>
      <c r="C15" s="229">
        <v>1518226</v>
      </c>
      <c r="D15" s="229">
        <v>1500644</v>
      </c>
      <c r="E15" s="229">
        <v>1465609</v>
      </c>
      <c r="F15" s="229">
        <v>1424042</v>
      </c>
      <c r="G15" s="229">
        <v>1379232</v>
      </c>
      <c r="H15" s="229">
        <v>1341017</v>
      </c>
      <c r="I15" s="229">
        <v>1310710</v>
      </c>
      <c r="J15" s="229">
        <v>1346092</v>
      </c>
    </row>
    <row r="16" spans="1:14" ht="1.5" customHeight="1">
      <c r="B16" s="229"/>
      <c r="C16" s="229"/>
      <c r="D16" s="229"/>
      <c r="E16" s="229"/>
      <c r="F16" s="229"/>
      <c r="G16" s="229"/>
      <c r="H16" s="229"/>
      <c r="I16" s="229"/>
      <c r="J16" s="229"/>
    </row>
    <row r="17" spans="1:10">
      <c r="A17" s="218"/>
      <c r="B17" s="225"/>
      <c r="C17" s="225"/>
      <c r="D17" s="225"/>
      <c r="E17" s="225"/>
      <c r="F17" s="225"/>
      <c r="G17" s="225"/>
      <c r="H17" s="225"/>
      <c r="I17" s="225"/>
      <c r="J17" s="225"/>
    </row>
    <row r="18" spans="1:10">
      <c r="A18" s="204" t="s">
        <v>356</v>
      </c>
      <c r="B18" s="225"/>
      <c r="C18" s="225"/>
      <c r="D18" s="225"/>
      <c r="E18" s="225"/>
      <c r="F18" s="225"/>
      <c r="G18" s="225"/>
      <c r="H18" s="225"/>
      <c r="I18" s="225"/>
      <c r="J18" s="225"/>
    </row>
    <row r="19" spans="1:10">
      <c r="A19" s="206" t="s">
        <v>319</v>
      </c>
      <c r="B19" s="225">
        <v>13144</v>
      </c>
      <c r="C19" s="225">
        <v>21702</v>
      </c>
      <c r="D19" s="225">
        <v>24188</v>
      </c>
      <c r="E19" s="225">
        <v>11697</v>
      </c>
      <c r="F19" s="225">
        <v>5099</v>
      </c>
      <c r="G19" s="225">
        <v>4604</v>
      </c>
      <c r="H19" s="225">
        <v>4270</v>
      </c>
      <c r="I19" s="225">
        <v>5000</v>
      </c>
      <c r="J19" s="225">
        <v>8484</v>
      </c>
    </row>
    <row r="20" spans="1:10">
      <c r="A20" s="206" t="s">
        <v>14</v>
      </c>
      <c r="B20" s="225">
        <v>806331</v>
      </c>
      <c r="C20" s="225">
        <v>781202</v>
      </c>
      <c r="D20" s="225">
        <v>775023</v>
      </c>
      <c r="E20" s="225">
        <v>755361</v>
      </c>
      <c r="F20" s="225">
        <v>739969</v>
      </c>
      <c r="G20" s="225">
        <v>726948</v>
      </c>
      <c r="H20" s="225">
        <v>679925</v>
      </c>
      <c r="I20" s="225">
        <v>655476</v>
      </c>
      <c r="J20" s="225">
        <v>641306</v>
      </c>
    </row>
    <row r="21" spans="1:10">
      <c r="A21" s="206" t="s">
        <v>305</v>
      </c>
      <c r="B21" s="225">
        <v>16908</v>
      </c>
      <c r="C21" s="225">
        <v>18242</v>
      </c>
      <c r="D21" s="225">
        <v>20692</v>
      </c>
      <c r="E21" s="225">
        <v>20997</v>
      </c>
      <c r="F21" s="225">
        <v>21800</v>
      </c>
      <c r="G21" s="225">
        <v>14353</v>
      </c>
      <c r="H21" s="225">
        <v>12323</v>
      </c>
      <c r="I21" s="225">
        <v>5877</v>
      </c>
      <c r="J21" s="225">
        <v>5675</v>
      </c>
    </row>
    <row r="22" spans="1:10">
      <c r="A22" s="206" t="s">
        <v>108</v>
      </c>
      <c r="B22" s="225">
        <v>13499</v>
      </c>
      <c r="C22" s="225">
        <v>12335</v>
      </c>
      <c r="D22" s="225">
        <v>10840</v>
      </c>
      <c r="E22" s="225">
        <v>10303</v>
      </c>
      <c r="F22" s="225">
        <v>15596</v>
      </c>
      <c r="G22" s="225">
        <v>11733</v>
      </c>
      <c r="H22" s="225">
        <v>8080</v>
      </c>
      <c r="I22" s="225">
        <v>7102</v>
      </c>
      <c r="J22" s="225">
        <v>6989</v>
      </c>
    </row>
    <row r="23" spans="1:10" s="196" customFormat="1" ht="14.5">
      <c r="A23" s="206" t="s">
        <v>389</v>
      </c>
      <c r="B23" s="225">
        <v>0</v>
      </c>
      <c r="C23" s="225">
        <v>0</v>
      </c>
      <c r="D23" s="225">
        <v>0</v>
      </c>
      <c r="E23" s="225">
        <v>0</v>
      </c>
      <c r="F23" s="225">
        <v>0</v>
      </c>
      <c r="G23" s="225">
        <v>0</v>
      </c>
      <c r="H23" s="225">
        <v>15122</v>
      </c>
      <c r="I23" s="225">
        <v>16935</v>
      </c>
      <c r="J23" s="225">
        <v>16852</v>
      </c>
    </row>
    <row r="24" spans="1:10">
      <c r="A24" s="206" t="s">
        <v>20</v>
      </c>
      <c r="B24" s="225">
        <v>43479</v>
      </c>
      <c r="C24" s="225">
        <v>46379</v>
      </c>
      <c r="D24" s="225">
        <v>52554</v>
      </c>
      <c r="E24" s="225">
        <v>39401</v>
      </c>
      <c r="F24" s="225">
        <v>44796</v>
      </c>
      <c r="G24" s="225">
        <v>42550</v>
      </c>
      <c r="H24" s="225">
        <v>44582</v>
      </c>
      <c r="I24" s="225">
        <v>34914</v>
      </c>
      <c r="J24" s="225">
        <v>39698</v>
      </c>
    </row>
    <row r="25" spans="1:10">
      <c r="A25" s="206" t="s">
        <v>11</v>
      </c>
      <c r="B25" s="225">
        <v>407895</v>
      </c>
      <c r="C25" s="225">
        <v>405572</v>
      </c>
      <c r="D25" s="225">
        <v>390734.4</v>
      </c>
      <c r="E25" s="225">
        <v>392563.4</v>
      </c>
      <c r="F25" s="225">
        <v>376540</v>
      </c>
      <c r="G25" s="225">
        <v>363375</v>
      </c>
      <c r="H25" s="225">
        <v>370026</v>
      </c>
      <c r="I25" s="225">
        <v>356636.6</v>
      </c>
      <c r="J25" s="225">
        <v>397031</v>
      </c>
    </row>
    <row r="26" spans="1:10">
      <c r="A26" s="206" t="s">
        <v>346</v>
      </c>
      <c r="B26" s="228">
        <v>46853</v>
      </c>
      <c r="C26" s="228">
        <v>46478</v>
      </c>
      <c r="D26" s="228">
        <v>46681.4</v>
      </c>
      <c r="E26" s="228">
        <v>47331.4</v>
      </c>
      <c r="F26" s="228">
        <v>34089</v>
      </c>
      <c r="G26" s="228">
        <v>33392</v>
      </c>
      <c r="H26" s="228">
        <v>33674</v>
      </c>
      <c r="I26" s="228">
        <v>35087.599999999999</v>
      </c>
      <c r="J26" s="228">
        <v>35477</v>
      </c>
    </row>
    <row r="27" spans="1:10">
      <c r="A27" s="204" t="s">
        <v>357</v>
      </c>
      <c r="B27" s="229">
        <v>1348109</v>
      </c>
      <c r="C27" s="229">
        <v>1331910</v>
      </c>
      <c r="D27" s="229">
        <v>1320712.7999999998</v>
      </c>
      <c r="E27" s="229">
        <v>1277653.7999999998</v>
      </c>
      <c r="F27" s="229">
        <v>1237889</v>
      </c>
      <c r="G27" s="229">
        <v>1196955</v>
      </c>
      <c r="H27" s="229">
        <v>1168002</v>
      </c>
      <c r="I27" s="229">
        <v>1117028.2000000002</v>
      </c>
      <c r="J27" s="229">
        <v>1151512</v>
      </c>
    </row>
    <row r="28" spans="1:10">
      <c r="A28" s="217"/>
      <c r="B28" s="225"/>
      <c r="C28" s="225"/>
      <c r="D28" s="225"/>
      <c r="E28" s="225"/>
      <c r="F28" s="225"/>
      <c r="G28" s="225"/>
      <c r="H28" s="225"/>
      <c r="I28" s="225"/>
      <c r="J28" s="225"/>
    </row>
    <row r="29" spans="1:10">
      <c r="A29" s="204" t="s">
        <v>21</v>
      </c>
      <c r="B29" s="225"/>
      <c r="C29" s="225"/>
      <c r="D29" s="225"/>
      <c r="E29" s="225"/>
      <c r="F29" s="225"/>
      <c r="G29" s="225"/>
      <c r="H29" s="225"/>
      <c r="I29" s="225"/>
      <c r="J29" s="225"/>
    </row>
    <row r="30" spans="1:10">
      <c r="A30" s="206" t="s">
        <v>342</v>
      </c>
      <c r="B30" s="225">
        <v>10604</v>
      </c>
      <c r="C30" s="225">
        <v>10604</v>
      </c>
      <c r="D30" s="225">
        <v>11405</v>
      </c>
      <c r="E30" s="225">
        <v>13370</v>
      </c>
      <c r="F30" s="225">
        <v>16765</v>
      </c>
      <c r="G30" s="225">
        <v>18954</v>
      </c>
      <c r="H30" s="225">
        <v>18957</v>
      </c>
      <c r="I30" s="225">
        <v>22685</v>
      </c>
      <c r="J30" s="225">
        <v>28663</v>
      </c>
    </row>
    <row r="31" spans="1:10">
      <c r="A31" s="206" t="s">
        <v>343</v>
      </c>
      <c r="B31" s="225">
        <v>11785</v>
      </c>
      <c r="C31" s="225">
        <v>11558</v>
      </c>
      <c r="D31" s="225">
        <v>10826</v>
      </c>
      <c r="E31" s="225">
        <v>10672</v>
      </c>
      <c r="F31" s="225">
        <v>9675</v>
      </c>
      <c r="G31" s="225">
        <v>9523</v>
      </c>
      <c r="H31" s="225">
        <v>11631</v>
      </c>
      <c r="I31" s="225">
        <v>12838</v>
      </c>
      <c r="J31" s="225">
        <v>12023</v>
      </c>
    </row>
    <row r="32" spans="1:10">
      <c r="A32" s="206" t="s">
        <v>344</v>
      </c>
      <c r="B32" s="228">
        <v>169510</v>
      </c>
      <c r="C32" s="228">
        <v>163489</v>
      </c>
      <c r="D32" s="228">
        <v>157044</v>
      </c>
      <c r="E32" s="228">
        <v>163264</v>
      </c>
      <c r="F32" s="228">
        <v>159033</v>
      </c>
      <c r="G32" s="228">
        <v>153114</v>
      </c>
      <c r="H32" s="228">
        <v>141747</v>
      </c>
      <c r="I32" s="228">
        <v>157486</v>
      </c>
      <c r="J32" s="228">
        <v>153214</v>
      </c>
    </row>
    <row r="33" spans="1:10">
      <c r="A33" s="204" t="s">
        <v>358</v>
      </c>
      <c r="B33" s="225">
        <v>191899</v>
      </c>
      <c r="C33" s="225">
        <v>185651</v>
      </c>
      <c r="D33" s="225">
        <v>179275</v>
      </c>
      <c r="E33" s="225">
        <v>187306</v>
      </c>
      <c r="F33" s="225">
        <v>185473</v>
      </c>
      <c r="G33" s="225">
        <v>181591</v>
      </c>
      <c r="H33" s="225">
        <v>172335</v>
      </c>
      <c r="I33" s="225">
        <v>193009</v>
      </c>
      <c r="J33" s="225">
        <v>193900</v>
      </c>
    </row>
    <row r="34" spans="1:10">
      <c r="A34" s="206" t="s">
        <v>314</v>
      </c>
      <c r="B34" s="228">
        <v>661</v>
      </c>
      <c r="C34" s="228">
        <v>665</v>
      </c>
      <c r="D34" s="228">
        <v>656</v>
      </c>
      <c r="E34" s="228">
        <v>649</v>
      </c>
      <c r="F34" s="228">
        <v>680</v>
      </c>
      <c r="G34" s="228">
        <v>686</v>
      </c>
      <c r="H34" s="228">
        <v>680</v>
      </c>
      <c r="I34" s="228">
        <v>673</v>
      </c>
      <c r="J34" s="228">
        <v>680</v>
      </c>
    </row>
    <row r="35" spans="1:10">
      <c r="A35" s="204" t="s">
        <v>51</v>
      </c>
      <c r="B35" s="229">
        <v>192560</v>
      </c>
      <c r="C35" s="229">
        <v>186316</v>
      </c>
      <c r="D35" s="229">
        <v>179931</v>
      </c>
      <c r="E35" s="229">
        <v>187955</v>
      </c>
      <c r="F35" s="229">
        <v>186153</v>
      </c>
      <c r="G35" s="229">
        <v>182277</v>
      </c>
      <c r="H35" s="229">
        <v>173015</v>
      </c>
      <c r="I35" s="229">
        <v>193682</v>
      </c>
      <c r="J35" s="229">
        <v>194580</v>
      </c>
    </row>
    <row r="36" spans="1:10">
      <c r="A36" s="204" t="s">
        <v>16</v>
      </c>
      <c r="B36" s="229">
        <v>1540669</v>
      </c>
      <c r="C36" s="229">
        <v>1518226</v>
      </c>
      <c r="D36" s="229">
        <v>1500643.7999999998</v>
      </c>
      <c r="E36" s="229">
        <v>1465608.7999999998</v>
      </c>
      <c r="F36" s="229">
        <v>1424042</v>
      </c>
      <c r="G36" s="229">
        <v>1379232</v>
      </c>
      <c r="H36" s="229">
        <v>1341017</v>
      </c>
      <c r="I36" s="229">
        <v>1310710.2000000002</v>
      </c>
      <c r="J36" s="229">
        <v>1346092</v>
      </c>
    </row>
    <row r="37" spans="1:10" ht="1.5" customHeight="1">
      <c r="B37" s="216"/>
      <c r="C37" s="216"/>
      <c r="D37" s="216"/>
      <c r="E37" s="216"/>
      <c r="F37" s="216"/>
      <c r="G37" s="216"/>
      <c r="H37" s="216"/>
      <c r="I37" s="216"/>
      <c r="J37" s="216"/>
    </row>
    <row r="38" spans="1:10">
      <c r="B38" s="205"/>
      <c r="C38" s="205"/>
      <c r="D38" s="205"/>
      <c r="E38" s="205"/>
      <c r="F38" s="205"/>
      <c r="G38" s="205"/>
      <c r="H38" s="205"/>
      <c r="I38" s="205"/>
      <c r="J38" s="205"/>
    </row>
    <row r="39" spans="1:10">
      <c r="B39" s="205"/>
      <c r="C39" s="205"/>
      <c r="D39" s="205"/>
      <c r="E39" s="205"/>
      <c r="F39" s="205"/>
      <c r="G39" s="205"/>
      <c r="H39" s="205"/>
      <c r="I39" s="205"/>
      <c r="J39" s="205"/>
    </row>
    <row r="40" spans="1:10">
      <c r="B40" s="219"/>
      <c r="C40" s="219"/>
      <c r="D40" s="219"/>
      <c r="E40" s="219"/>
      <c r="F40" s="219"/>
      <c r="G40" s="219"/>
      <c r="H40" s="219"/>
      <c r="I40" s="219"/>
      <c r="J40" s="219"/>
    </row>
    <row r="41" spans="1:10">
      <c r="B41" s="205"/>
      <c r="C41" s="205"/>
      <c r="D41" s="205"/>
      <c r="E41" s="205"/>
      <c r="F41" s="205"/>
      <c r="G41" s="205"/>
      <c r="H41" s="205"/>
      <c r="I41" s="205"/>
      <c r="J41" s="205"/>
    </row>
    <row r="42" spans="1:10">
      <c r="B42" s="205"/>
      <c r="C42" s="205"/>
      <c r="D42" s="205"/>
      <c r="E42" s="205"/>
      <c r="F42" s="205"/>
      <c r="G42" s="205"/>
      <c r="H42" s="205"/>
      <c r="I42" s="205"/>
      <c r="J42" s="205"/>
    </row>
    <row r="43" spans="1:10">
      <c r="B43" s="205"/>
      <c r="C43" s="205"/>
      <c r="D43" s="205"/>
      <c r="E43" s="205"/>
      <c r="F43" s="205"/>
      <c r="G43" s="205"/>
      <c r="H43" s="205"/>
      <c r="I43" s="205"/>
      <c r="J43" s="205"/>
    </row>
    <row r="44" spans="1:10">
      <c r="B44" s="205"/>
      <c r="C44" s="205"/>
      <c r="D44" s="205"/>
      <c r="E44" s="205"/>
      <c r="F44" s="205"/>
      <c r="G44" s="205"/>
      <c r="H44" s="205"/>
      <c r="I44" s="205"/>
      <c r="J44" s="205"/>
    </row>
    <row r="45" spans="1:10">
      <c r="B45" s="205"/>
      <c r="C45" s="205"/>
      <c r="D45" s="205"/>
      <c r="E45" s="205"/>
      <c r="F45" s="205"/>
      <c r="G45" s="205"/>
      <c r="H45" s="205"/>
      <c r="I45" s="205"/>
      <c r="J45" s="205"/>
    </row>
  </sheetData>
  <pageMargins left="0.70866141732283472" right="0.70866141732283472" top="0.74803149606299213" bottom="0.74803149606299213" header="0.31496062992125984" footer="0.31496062992125984"/>
  <pageSetup paperSize="9" scale="93" firstPageNumber="13" orientation="landscape" useFirstPageNumber="1" r:id="rId1"/>
  <headerFooter>
    <oddFooter>&amp;L&amp;8______________________________________________________
&amp;"-,Italic"Arion Bank Factbook 30.09.2023&amp;C&amp;8&amp;P&amp;R&amp;"-,Italic"&amp;8______________________________________________________
All amounts are in ISK millions</oddFooter>
  </headerFooter>
  <colBreaks count="1" manualBreakCount="1">
    <brk id="10"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05FAB"/>
    <pageSetUpPr fitToPage="1"/>
  </sheetPr>
  <dimension ref="A1:U43"/>
  <sheetViews>
    <sheetView zoomScaleNormal="100" workbookViewId="0">
      <selection activeCell="A5" sqref="A5:F8"/>
    </sheetView>
  </sheetViews>
  <sheetFormatPr defaultColWidth="9.1796875" defaultRowHeight="14"/>
  <cols>
    <col min="1" max="1" width="47.54296875" style="209" customWidth="1"/>
    <col min="2" max="10" width="9" style="209" customWidth="1"/>
    <col min="11" max="11" width="40.26953125" style="209" customWidth="1"/>
    <col min="12" max="16384" width="9.1796875" style="209"/>
  </cols>
  <sheetData>
    <row r="1" spans="1:21" ht="27.75" customHeight="1">
      <c r="A1" s="263" t="s">
        <v>324</v>
      </c>
      <c r="B1" s="266"/>
      <c r="C1" s="266"/>
      <c r="D1" s="266"/>
      <c r="E1" s="266"/>
      <c r="F1" s="266"/>
      <c r="G1" s="266"/>
      <c r="H1" s="266"/>
      <c r="I1" s="266"/>
      <c r="J1" s="266"/>
    </row>
    <row r="2" spans="1:21">
      <c r="A2" s="264" t="s">
        <v>308</v>
      </c>
      <c r="B2" s="265" t="s">
        <v>417</v>
      </c>
      <c r="C2" s="265" t="s">
        <v>416</v>
      </c>
      <c r="D2" s="265" t="s">
        <v>415</v>
      </c>
      <c r="E2" s="265" t="s">
        <v>414</v>
      </c>
      <c r="F2" s="265" t="s">
        <v>412</v>
      </c>
      <c r="G2" s="265" t="s">
        <v>411</v>
      </c>
      <c r="H2" s="265" t="s">
        <v>410</v>
      </c>
      <c r="I2" s="265" t="s">
        <v>404</v>
      </c>
      <c r="J2" s="265" t="s">
        <v>403</v>
      </c>
    </row>
    <row r="3" spans="1:21">
      <c r="A3" s="202"/>
      <c r="B3" s="203"/>
      <c r="C3" s="203"/>
      <c r="D3" s="203"/>
      <c r="E3" s="203"/>
      <c r="F3" s="203"/>
      <c r="G3" s="203"/>
      <c r="H3" s="203"/>
      <c r="I3" s="203"/>
      <c r="J3" s="203"/>
    </row>
    <row r="4" spans="1:21">
      <c r="A4" s="204" t="s">
        <v>81</v>
      </c>
      <c r="B4" s="205"/>
      <c r="C4" s="205"/>
      <c r="D4" s="205"/>
      <c r="E4" s="205"/>
      <c r="F4" s="205"/>
      <c r="G4" s="205"/>
      <c r="H4" s="205"/>
      <c r="I4" s="205"/>
      <c r="J4" s="205"/>
    </row>
    <row r="5" spans="1:21">
      <c r="A5" s="206" t="s">
        <v>275</v>
      </c>
      <c r="B5" s="225">
        <v>1363</v>
      </c>
      <c r="C5" s="225">
        <v>1306</v>
      </c>
      <c r="D5" s="225">
        <v>1394</v>
      </c>
      <c r="E5" s="225">
        <v>1228</v>
      </c>
      <c r="F5" s="225">
        <v>989</v>
      </c>
      <c r="G5" s="225">
        <v>721</v>
      </c>
      <c r="H5" s="225">
        <v>392</v>
      </c>
      <c r="I5" s="225">
        <v>188</v>
      </c>
      <c r="J5" s="225">
        <v>176</v>
      </c>
      <c r="K5" s="213"/>
    </row>
    <row r="6" spans="1:21">
      <c r="A6" s="206" t="s">
        <v>325</v>
      </c>
      <c r="B6" s="225">
        <v>27042</v>
      </c>
      <c r="C6" s="225">
        <v>28294</v>
      </c>
      <c r="D6" s="225">
        <v>26657</v>
      </c>
      <c r="E6" s="225">
        <v>20107</v>
      </c>
      <c r="F6" s="225">
        <f>69+21419</f>
        <v>21488</v>
      </c>
      <c r="G6" s="225">
        <v>19442</v>
      </c>
      <c r="H6" s="225">
        <v>16022</v>
      </c>
      <c r="I6" s="225">
        <v>13930</v>
      </c>
      <c r="J6" s="225">
        <v>11504</v>
      </c>
      <c r="K6" s="213"/>
    </row>
    <row r="7" spans="1:21">
      <c r="A7" s="206" t="s">
        <v>12</v>
      </c>
      <c r="B7" s="225">
        <v>2009</v>
      </c>
      <c r="C7" s="225">
        <v>1460</v>
      </c>
      <c r="D7" s="225">
        <v>1116</v>
      </c>
      <c r="E7" s="225">
        <v>707</v>
      </c>
      <c r="F7" s="225">
        <v>967</v>
      </c>
      <c r="G7" s="225">
        <v>446</v>
      </c>
      <c r="H7" s="225">
        <v>1006</v>
      </c>
      <c r="I7" s="225">
        <v>1058</v>
      </c>
      <c r="J7" s="225">
        <v>1078</v>
      </c>
      <c r="K7" s="213"/>
    </row>
    <row r="8" spans="1:21">
      <c r="A8" s="206" t="s">
        <v>13</v>
      </c>
      <c r="B8" s="228">
        <v>12</v>
      </c>
      <c r="C8" s="228">
        <v>0</v>
      </c>
      <c r="D8" s="228">
        <v>2</v>
      </c>
      <c r="E8" s="228">
        <v>80</v>
      </c>
      <c r="F8" s="228">
        <v>2</v>
      </c>
      <c r="G8" s="228">
        <v>1</v>
      </c>
      <c r="H8" s="228">
        <v>6</v>
      </c>
      <c r="I8" s="228">
        <v>48</v>
      </c>
      <c r="J8" s="228">
        <v>52</v>
      </c>
      <c r="K8" s="213"/>
    </row>
    <row r="9" spans="1:21">
      <c r="A9" s="204" t="s">
        <v>81</v>
      </c>
      <c r="B9" s="229">
        <f>SUM(B5:B8)</f>
        <v>30426</v>
      </c>
      <c r="C9" s="229">
        <v>31060</v>
      </c>
      <c r="D9" s="229">
        <v>29169</v>
      </c>
      <c r="E9" s="229">
        <v>22122</v>
      </c>
      <c r="F9" s="229">
        <f>SUM(F5:F8)</f>
        <v>23446</v>
      </c>
      <c r="G9" s="229">
        <v>20610</v>
      </c>
      <c r="H9" s="229">
        <v>17426</v>
      </c>
      <c r="I9" s="229">
        <v>15224</v>
      </c>
      <c r="J9" s="229">
        <v>12810</v>
      </c>
      <c r="K9" s="213"/>
      <c r="L9" s="213"/>
      <c r="M9" s="213"/>
      <c r="N9" s="213"/>
      <c r="O9" s="213"/>
      <c r="P9" s="213"/>
      <c r="Q9" s="213"/>
      <c r="R9" s="213"/>
      <c r="S9" s="213"/>
      <c r="T9" s="213"/>
      <c r="U9" s="213"/>
    </row>
    <row r="10" spans="1:21">
      <c r="A10" s="218"/>
      <c r="B10" s="225"/>
      <c r="C10" s="225"/>
      <c r="D10" s="225"/>
      <c r="E10" s="225"/>
      <c r="F10" s="225"/>
      <c r="G10" s="225"/>
      <c r="H10" s="225"/>
      <c r="I10" s="225"/>
      <c r="J10" s="225"/>
    </row>
    <row r="11" spans="1:21">
      <c r="A11" s="204" t="s">
        <v>82</v>
      </c>
      <c r="B11" s="225"/>
      <c r="C11" s="225"/>
      <c r="D11" s="225"/>
      <c r="E11" s="225"/>
      <c r="F11" s="225"/>
      <c r="G11" s="225"/>
      <c r="H11" s="225"/>
      <c r="I11" s="225"/>
      <c r="J11" s="225"/>
    </row>
    <row r="12" spans="1:21">
      <c r="A12" s="206" t="s">
        <v>14</v>
      </c>
      <c r="B12" s="225">
        <v>-11950</v>
      </c>
      <c r="C12" s="225">
        <v>-11490</v>
      </c>
      <c r="D12" s="225">
        <v>-9902</v>
      </c>
      <c r="E12" s="225">
        <v>-6865</v>
      </c>
      <c r="F12" s="225">
        <v>-7158</v>
      </c>
      <c r="G12" s="225">
        <v>-5250</v>
      </c>
      <c r="H12" s="225">
        <v>-3478</v>
      </c>
      <c r="I12" s="225">
        <v>-2323</v>
      </c>
      <c r="J12" s="225">
        <v>-1386</v>
      </c>
      <c r="K12" s="213"/>
    </row>
    <row r="13" spans="1:21">
      <c r="A13" s="206" t="s">
        <v>11</v>
      </c>
      <c r="B13" s="225">
        <v>-6466</v>
      </c>
      <c r="C13" s="225">
        <v>-6877</v>
      </c>
      <c r="D13" s="225">
        <v>-6953</v>
      </c>
      <c r="E13" s="225">
        <v>-4050</v>
      </c>
      <c r="F13" s="225">
        <v>-5269</v>
      </c>
      <c r="G13" s="225">
        <v>-5002</v>
      </c>
      <c r="H13" s="225">
        <v>-3947</v>
      </c>
      <c r="I13" s="225">
        <v>-3604</v>
      </c>
      <c r="J13" s="225">
        <v>-3003</v>
      </c>
      <c r="K13" s="213"/>
    </row>
    <row r="14" spans="1:21">
      <c r="A14" s="206" t="s">
        <v>25</v>
      </c>
      <c r="B14" s="225">
        <v>-1066</v>
      </c>
      <c r="C14" s="225">
        <v>-1220</v>
      </c>
      <c r="D14" s="225">
        <v>-1271</v>
      </c>
      <c r="E14" s="225">
        <v>-614</v>
      </c>
      <c r="F14" s="225">
        <v>-624</v>
      </c>
      <c r="G14" s="225">
        <v>-565</v>
      </c>
      <c r="H14" s="225">
        <v>-482</v>
      </c>
      <c r="I14" s="225">
        <v>-498</v>
      </c>
      <c r="J14" s="225">
        <v>-455</v>
      </c>
      <c r="K14" s="213"/>
    </row>
    <row r="15" spans="1:21">
      <c r="A15" s="206" t="s">
        <v>13</v>
      </c>
      <c r="B15" s="228">
        <v>-26</v>
      </c>
      <c r="C15" s="228">
        <v>-47</v>
      </c>
      <c r="D15" s="228">
        <v>-49</v>
      </c>
      <c r="E15" s="228">
        <v>-128</v>
      </c>
      <c r="F15" s="228">
        <v>-38</v>
      </c>
      <c r="G15" s="228">
        <v>-48</v>
      </c>
      <c r="H15" s="228">
        <v>-43</v>
      </c>
      <c r="I15" s="228">
        <v>-31</v>
      </c>
      <c r="J15" s="228">
        <v>-29</v>
      </c>
      <c r="K15" s="213"/>
    </row>
    <row r="16" spans="1:21">
      <c r="A16" s="204" t="s">
        <v>82</v>
      </c>
      <c r="B16" s="229">
        <v>-19508</v>
      </c>
      <c r="C16" s="229">
        <v>-19634</v>
      </c>
      <c r="D16" s="229">
        <v>-18175</v>
      </c>
      <c r="E16" s="229">
        <v>-11657</v>
      </c>
      <c r="F16" s="229">
        <f>SUM(F12:F15)</f>
        <v>-13089</v>
      </c>
      <c r="G16" s="229">
        <v>-10865</v>
      </c>
      <c r="H16" s="229">
        <v>-7950</v>
      </c>
      <c r="I16" s="229">
        <v>-6456</v>
      </c>
      <c r="J16" s="229">
        <v>-4873</v>
      </c>
      <c r="K16" s="213"/>
      <c r="L16" s="213"/>
      <c r="M16" s="213"/>
      <c r="N16" s="213"/>
      <c r="O16" s="213"/>
      <c r="P16" s="213"/>
      <c r="Q16" s="213"/>
      <c r="R16" s="213"/>
      <c r="S16" s="213"/>
      <c r="T16" s="213"/>
      <c r="U16" s="213"/>
    </row>
    <row r="17" spans="1:21">
      <c r="A17" s="206"/>
      <c r="B17" s="236"/>
      <c r="C17" s="236"/>
      <c r="D17" s="236"/>
      <c r="E17" s="236"/>
      <c r="F17" s="236"/>
      <c r="G17" s="237"/>
      <c r="H17" s="237"/>
      <c r="I17" s="237"/>
      <c r="J17" s="237"/>
    </row>
    <row r="18" spans="1:21">
      <c r="A18" s="204" t="s">
        <v>0</v>
      </c>
      <c r="B18" s="228">
        <v>10918</v>
      </c>
      <c r="C18" s="228">
        <v>11426</v>
      </c>
      <c r="D18" s="228">
        <v>10994</v>
      </c>
      <c r="E18" s="228">
        <v>10465</v>
      </c>
      <c r="F18" s="228">
        <f>+F9+F16</f>
        <v>10357</v>
      </c>
      <c r="G18" s="228">
        <v>9745</v>
      </c>
      <c r="H18" s="228">
        <v>9476</v>
      </c>
      <c r="I18" s="228">
        <v>8768</v>
      </c>
      <c r="J18" s="228">
        <v>7937</v>
      </c>
      <c r="K18" s="213"/>
      <c r="L18" s="213"/>
      <c r="M18" s="213"/>
      <c r="N18" s="213"/>
      <c r="O18" s="213"/>
      <c r="P18" s="213"/>
      <c r="Q18" s="213"/>
      <c r="R18" s="213"/>
      <c r="S18" s="213"/>
      <c r="T18" s="213"/>
      <c r="U18" s="213"/>
    </row>
    <row r="19" spans="1:21" ht="1.5" customHeight="1">
      <c r="A19" s="204"/>
      <c r="B19" s="229"/>
      <c r="C19" s="229"/>
      <c r="D19" s="229"/>
      <c r="E19" s="229"/>
      <c r="F19" s="229"/>
      <c r="G19" s="229"/>
      <c r="H19" s="229"/>
      <c r="I19" s="229"/>
      <c r="J19" s="229"/>
    </row>
    <row r="20" spans="1:21">
      <c r="A20" s="218"/>
      <c r="B20" s="225"/>
      <c r="C20" s="225"/>
      <c r="D20" s="225"/>
      <c r="E20" s="225"/>
      <c r="F20" s="225"/>
      <c r="G20" s="206"/>
      <c r="H20" s="206"/>
      <c r="I20" s="206"/>
      <c r="J20" s="206"/>
    </row>
    <row r="21" spans="1:21">
      <c r="A21" s="204" t="s">
        <v>304</v>
      </c>
      <c r="B21" s="225"/>
      <c r="C21" s="225"/>
      <c r="D21" s="225"/>
      <c r="E21" s="225"/>
      <c r="F21" s="225"/>
      <c r="G21" s="206"/>
      <c r="H21" s="206"/>
      <c r="I21" s="206"/>
      <c r="J21" s="206"/>
    </row>
    <row r="22" spans="1:21">
      <c r="A22" s="206" t="s">
        <v>318</v>
      </c>
      <c r="B22" s="225">
        <v>80288</v>
      </c>
      <c r="C22" s="225">
        <v>76499</v>
      </c>
      <c r="D22" s="225">
        <v>80272</v>
      </c>
      <c r="E22" s="225">
        <v>114118</v>
      </c>
      <c r="F22" s="225">
        <v>68149</v>
      </c>
      <c r="G22" s="225">
        <v>78011</v>
      </c>
      <c r="H22" s="225">
        <v>64395</v>
      </c>
      <c r="I22" s="225">
        <v>69057</v>
      </c>
      <c r="J22" s="225">
        <v>70136</v>
      </c>
    </row>
    <row r="23" spans="1:21">
      <c r="A23" s="206" t="s">
        <v>325</v>
      </c>
      <c r="B23" s="225">
        <v>1194775</v>
      </c>
      <c r="C23" s="225">
        <v>1178049</v>
      </c>
      <c r="D23" s="225">
        <v>1177027</v>
      </c>
      <c r="E23" s="225">
        <v>1130258</v>
      </c>
      <c r="F23" s="225">
        <v>1097795</v>
      </c>
      <c r="G23" s="225">
        <v>1050861</v>
      </c>
      <c r="H23" s="225">
        <v>1012251</v>
      </c>
      <c r="I23" s="225">
        <v>966509</v>
      </c>
      <c r="J23" s="225">
        <v>927316</v>
      </c>
    </row>
    <row r="24" spans="1:21">
      <c r="A24" s="206" t="s">
        <v>12</v>
      </c>
      <c r="B24" s="228">
        <v>179737.22227497</v>
      </c>
      <c r="C24" s="228">
        <v>183351.45343364001</v>
      </c>
      <c r="D24" s="228">
        <v>152486.62117328</v>
      </c>
      <c r="E24" s="228">
        <v>142064.43640673</v>
      </c>
      <c r="F24" s="228">
        <v>164914.82648173001</v>
      </c>
      <c r="G24" s="228">
        <v>143174.34111563</v>
      </c>
      <c r="H24" s="228">
        <v>121721.84502972</v>
      </c>
      <c r="I24" s="228">
        <v>168800.86298530002</v>
      </c>
      <c r="J24" s="228">
        <v>195017.47654907001</v>
      </c>
    </row>
    <row r="25" spans="1:21">
      <c r="A25" s="204" t="s">
        <v>304</v>
      </c>
      <c r="B25" s="229">
        <v>1454800.22227497</v>
      </c>
      <c r="C25" s="229">
        <v>1437899.4534336401</v>
      </c>
      <c r="D25" s="229">
        <v>1409785.6211732801</v>
      </c>
      <c r="E25" s="229">
        <v>1386440.43640673</v>
      </c>
      <c r="F25" s="229">
        <v>1330858.82648173</v>
      </c>
      <c r="G25" s="229">
        <v>1272046.34111563</v>
      </c>
      <c r="H25" s="229">
        <v>1198367.8450297201</v>
      </c>
      <c r="I25" s="229">
        <v>1204366.8629852999</v>
      </c>
      <c r="J25" s="229">
        <v>1192469.4765490701</v>
      </c>
    </row>
    <row r="26" spans="1:21">
      <c r="A26" s="218"/>
      <c r="B26" s="225"/>
      <c r="C26" s="225"/>
      <c r="D26" s="225"/>
      <c r="E26" s="225"/>
      <c r="F26" s="225"/>
      <c r="G26" s="206"/>
      <c r="H26" s="206"/>
      <c r="I26" s="206"/>
      <c r="J26" s="206"/>
    </row>
    <row r="27" spans="1:21">
      <c r="A27" s="204" t="s">
        <v>89</v>
      </c>
      <c r="B27" s="225"/>
      <c r="C27" s="225"/>
      <c r="D27" s="225"/>
      <c r="E27" s="225"/>
      <c r="F27" s="225"/>
      <c r="G27" s="206"/>
      <c r="H27" s="206"/>
      <c r="I27" s="206"/>
      <c r="J27" s="206"/>
    </row>
    <row r="28" spans="1:21">
      <c r="A28" s="206" t="s">
        <v>319</v>
      </c>
      <c r="B28" s="225">
        <v>13144</v>
      </c>
      <c r="C28" s="225">
        <v>21702</v>
      </c>
      <c r="D28" s="225">
        <v>24188</v>
      </c>
      <c r="E28" s="225">
        <v>11697</v>
      </c>
      <c r="F28" s="225">
        <v>5099</v>
      </c>
      <c r="G28" s="225">
        <v>4604</v>
      </c>
      <c r="H28" s="225">
        <v>4270</v>
      </c>
      <c r="I28" s="225">
        <v>5000</v>
      </c>
      <c r="J28" s="225">
        <v>8484</v>
      </c>
    </row>
    <row r="29" spans="1:21">
      <c r="A29" s="206" t="s">
        <v>14</v>
      </c>
      <c r="B29" s="225">
        <v>806331</v>
      </c>
      <c r="C29" s="225">
        <v>781202</v>
      </c>
      <c r="D29" s="225">
        <v>775023</v>
      </c>
      <c r="E29" s="225">
        <v>755361</v>
      </c>
      <c r="F29" s="225">
        <v>739969</v>
      </c>
      <c r="G29" s="225">
        <v>726948</v>
      </c>
      <c r="H29" s="225">
        <v>679925</v>
      </c>
      <c r="I29" s="225">
        <v>655476</v>
      </c>
      <c r="J29" s="225">
        <v>641306</v>
      </c>
    </row>
    <row r="30" spans="1:21">
      <c r="A30" s="206" t="s">
        <v>305</v>
      </c>
      <c r="B30" s="225">
        <v>16908</v>
      </c>
      <c r="C30" s="225">
        <v>18242</v>
      </c>
      <c r="D30" s="225">
        <v>20692</v>
      </c>
      <c r="E30" s="225">
        <v>20997</v>
      </c>
      <c r="F30" s="225">
        <v>21800</v>
      </c>
      <c r="G30" s="225">
        <v>14353</v>
      </c>
      <c r="H30" s="225">
        <v>12323</v>
      </c>
      <c r="I30" s="225">
        <v>5877</v>
      </c>
      <c r="J30" s="225">
        <v>5675</v>
      </c>
    </row>
    <row r="31" spans="1:21">
      <c r="A31" s="206" t="s">
        <v>11</v>
      </c>
      <c r="B31" s="225">
        <v>407895</v>
      </c>
      <c r="C31" s="225">
        <v>405572</v>
      </c>
      <c r="D31" s="225">
        <v>390734</v>
      </c>
      <c r="E31" s="225">
        <v>392563</v>
      </c>
      <c r="F31" s="225">
        <v>376540</v>
      </c>
      <c r="G31" s="225">
        <v>363375</v>
      </c>
      <c r="H31" s="225">
        <v>370026</v>
      </c>
      <c r="I31" s="225">
        <v>356637</v>
      </c>
      <c r="J31" s="225">
        <v>397031</v>
      </c>
    </row>
    <row r="32" spans="1:21">
      <c r="A32" s="206" t="s">
        <v>346</v>
      </c>
      <c r="B32" s="228">
        <v>46853</v>
      </c>
      <c r="C32" s="228">
        <v>46478</v>
      </c>
      <c r="D32" s="228">
        <v>46681</v>
      </c>
      <c r="E32" s="228">
        <v>47331</v>
      </c>
      <c r="F32" s="228">
        <v>34089</v>
      </c>
      <c r="G32" s="228">
        <v>33392</v>
      </c>
      <c r="H32" s="228">
        <v>33674</v>
      </c>
      <c r="I32" s="228">
        <v>35088</v>
      </c>
      <c r="J32" s="228">
        <v>35477</v>
      </c>
    </row>
    <row r="33" spans="1:10">
      <c r="A33" s="204" t="s">
        <v>89</v>
      </c>
      <c r="B33" s="229">
        <v>1291131</v>
      </c>
      <c r="C33" s="229">
        <v>1273196</v>
      </c>
      <c r="D33" s="229">
        <v>1257318</v>
      </c>
      <c r="E33" s="229">
        <v>1227949</v>
      </c>
      <c r="F33" s="229">
        <v>1177497</v>
      </c>
      <c r="G33" s="229">
        <v>1142672</v>
      </c>
      <c r="H33" s="229">
        <v>1100218</v>
      </c>
      <c r="I33" s="229">
        <v>1058078</v>
      </c>
      <c r="J33" s="229">
        <v>1087973</v>
      </c>
    </row>
    <row r="34" spans="1:10">
      <c r="B34" s="238"/>
      <c r="C34" s="238"/>
      <c r="D34" s="238"/>
      <c r="E34" s="238"/>
      <c r="F34" s="238"/>
      <c r="G34" s="238"/>
      <c r="H34" s="238"/>
      <c r="I34" s="238"/>
      <c r="J34" s="238"/>
    </row>
    <row r="35" spans="1:10">
      <c r="A35" s="204" t="s">
        <v>52</v>
      </c>
      <c r="B35" s="225">
        <v>163669.22227497003</v>
      </c>
      <c r="C35" s="225">
        <v>164703.45343364007</v>
      </c>
      <c r="D35" s="225">
        <v>152467.62117328006</v>
      </c>
      <c r="E35" s="225">
        <v>158491.43640672998</v>
      </c>
      <c r="F35" s="225">
        <v>153361.82648172998</v>
      </c>
      <c r="G35" s="225">
        <v>129374.34111563</v>
      </c>
      <c r="H35" s="225">
        <v>98149.845029720105</v>
      </c>
      <c r="I35" s="225">
        <v>146288.8629852999</v>
      </c>
      <c r="J35" s="225">
        <v>104496.4765490701</v>
      </c>
    </row>
    <row r="36" spans="1:10" ht="1.5" customHeight="1">
      <c r="A36" s="204"/>
      <c r="B36" s="229"/>
      <c r="C36" s="229"/>
      <c r="D36" s="229"/>
      <c r="E36" s="229"/>
      <c r="F36" s="229"/>
      <c r="G36" s="229"/>
      <c r="H36" s="229"/>
      <c r="I36" s="229"/>
      <c r="J36" s="229"/>
    </row>
    <row r="37" spans="1:10">
      <c r="A37" s="218"/>
      <c r="B37" s="206"/>
      <c r="C37" s="206"/>
      <c r="D37" s="206"/>
      <c r="E37" s="206"/>
      <c r="F37" s="206"/>
      <c r="G37" s="206"/>
      <c r="H37" s="206"/>
      <c r="I37" s="206"/>
      <c r="J37" s="206"/>
    </row>
    <row r="38" spans="1:10">
      <c r="A38" s="204" t="s">
        <v>355</v>
      </c>
      <c r="B38" s="227">
        <v>2.9728252764640466E-2</v>
      </c>
      <c r="C38" s="227">
        <v>3.1649947660048826E-2</v>
      </c>
      <c r="D38" s="227">
        <v>3.1128077018231018E-2</v>
      </c>
      <c r="E38" s="227">
        <v>3.0658415120456421E-2</v>
      </c>
      <c r="F38" s="227">
        <v>3.1506114085815745E-2</v>
      </c>
      <c r="G38" s="227">
        <v>3.0786393210255288E-2</v>
      </c>
      <c r="H38" s="227">
        <v>3.0948828498771508E-2</v>
      </c>
      <c r="I38" s="227">
        <v>2.8338292662148844E-2</v>
      </c>
      <c r="J38" s="227">
        <v>2.6614413100353843E-2</v>
      </c>
    </row>
    <row r="39" spans="1:10">
      <c r="B39" s="206"/>
      <c r="C39" s="206"/>
      <c r="D39" s="206"/>
      <c r="E39" s="206"/>
      <c r="F39" s="206"/>
      <c r="G39" s="206"/>
      <c r="H39" s="206"/>
      <c r="I39" s="206"/>
      <c r="J39" s="206"/>
    </row>
    <row r="40" spans="1:10">
      <c r="B40" s="206"/>
      <c r="C40" s="206"/>
      <c r="D40" s="206"/>
      <c r="E40" s="206"/>
      <c r="F40" s="206"/>
      <c r="G40" s="206"/>
      <c r="H40" s="206"/>
      <c r="I40" s="206"/>
      <c r="J40" s="206"/>
    </row>
    <row r="41" spans="1:10">
      <c r="B41" s="206"/>
      <c r="C41" s="206"/>
      <c r="D41" s="206"/>
      <c r="E41" s="206"/>
      <c r="F41" s="206"/>
      <c r="G41" s="206"/>
      <c r="H41" s="206"/>
      <c r="I41" s="206"/>
      <c r="J41" s="206"/>
    </row>
    <row r="42" spans="1:10">
      <c r="B42" s="206"/>
      <c r="C42" s="206"/>
      <c r="D42" s="206"/>
      <c r="E42" s="206"/>
      <c r="F42" s="206"/>
      <c r="G42" s="206"/>
      <c r="H42" s="206"/>
      <c r="I42" s="206"/>
      <c r="J42" s="206"/>
    </row>
    <row r="43" spans="1:10">
      <c r="B43" s="206"/>
      <c r="C43" s="206"/>
      <c r="D43" s="206"/>
      <c r="E43" s="206"/>
      <c r="F43" s="206"/>
      <c r="G43" s="206"/>
      <c r="H43" s="206"/>
      <c r="I43" s="206"/>
      <c r="J43" s="206"/>
    </row>
  </sheetData>
  <pageMargins left="0.70866141732283472" right="0.70866141732283472" top="0.74803149606299213" bottom="0.74803149606299213" header="0.31496062992125984" footer="0.31496062992125984"/>
  <pageSetup paperSize="9" scale="91" firstPageNumber="14" orientation="landscape" useFirstPageNumber="1" r:id="rId1"/>
  <headerFooter>
    <oddFooter xml:space="preserve">&amp;L&amp;8______________________________________________________
&amp;"-,Italic"Arion Bank Factbook 30.09.2023&amp;C&amp;8&amp;P&amp;R&amp;8__________________________&amp;"-,Italic"____________________________
All amounts are in ISK millions
</oddFooter>
  </headerFooter>
  <colBreaks count="1" manualBreakCount="1">
    <brk id="10" max="104857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5FAB"/>
  </sheetPr>
  <dimension ref="A1:O40"/>
  <sheetViews>
    <sheetView topLeftCell="A2" zoomScaleNormal="100" zoomScaleSheetLayoutView="100" workbookViewId="0">
      <selection activeCell="A5" sqref="A5:F8"/>
    </sheetView>
  </sheetViews>
  <sheetFormatPr defaultColWidth="9.1796875" defaultRowHeight="14"/>
  <cols>
    <col min="1" max="1" width="45.26953125" style="209" customWidth="1"/>
    <col min="2" max="10" width="10" style="209" customWidth="1"/>
    <col min="11" max="11" width="40.26953125" style="209" customWidth="1"/>
    <col min="12" max="16384" width="9.1796875" style="209"/>
  </cols>
  <sheetData>
    <row r="1" spans="1:10" hidden="1">
      <c r="B1" s="220">
        <v>0</v>
      </c>
      <c r="C1" s="220">
        <v>1</v>
      </c>
      <c r="D1" s="220">
        <v>2</v>
      </c>
      <c r="E1" s="220">
        <v>3</v>
      </c>
      <c r="F1" s="220">
        <v>4</v>
      </c>
      <c r="G1" s="220">
        <v>5</v>
      </c>
      <c r="H1" s="220">
        <v>6</v>
      </c>
      <c r="I1" s="220">
        <v>7</v>
      </c>
      <c r="J1" s="220">
        <v>8</v>
      </c>
    </row>
    <row r="2" spans="1:10" ht="27.75" customHeight="1">
      <c r="A2" s="278" t="s">
        <v>361</v>
      </c>
      <c r="B2" s="278"/>
      <c r="C2" s="278"/>
      <c r="D2" s="278"/>
      <c r="E2" s="278"/>
      <c r="F2" s="278"/>
      <c r="G2" s="278"/>
      <c r="H2" s="278"/>
      <c r="I2" s="278"/>
      <c r="J2" s="278"/>
    </row>
    <row r="3" spans="1:10">
      <c r="A3" s="264" t="s">
        <v>308</v>
      </c>
      <c r="B3" s="267">
        <v>45199</v>
      </c>
      <c r="C3" s="267">
        <v>45107</v>
      </c>
      <c r="D3" s="267">
        <v>45016</v>
      </c>
      <c r="E3" s="267">
        <v>44926</v>
      </c>
      <c r="F3" s="267">
        <v>44834</v>
      </c>
      <c r="G3" s="267">
        <v>44742</v>
      </c>
      <c r="H3" s="267">
        <v>44651</v>
      </c>
      <c r="I3" s="267">
        <v>44561</v>
      </c>
      <c r="J3" s="267">
        <v>44469</v>
      </c>
    </row>
    <row r="4" spans="1:10">
      <c r="A4" s="202"/>
      <c r="B4" s="203"/>
      <c r="C4" s="203"/>
      <c r="D4" s="203"/>
      <c r="E4" s="203"/>
      <c r="F4" s="203"/>
      <c r="G4" s="203"/>
      <c r="H4" s="203"/>
      <c r="I4" s="203"/>
      <c r="J4" s="203"/>
    </row>
    <row r="5" spans="1:10">
      <c r="A5" s="204" t="s">
        <v>24</v>
      </c>
      <c r="B5" s="205"/>
      <c r="C5" s="205"/>
      <c r="D5" s="205"/>
      <c r="E5" s="205"/>
      <c r="F5" s="205"/>
    </row>
    <row r="6" spans="1:10">
      <c r="A6" s="206" t="s">
        <v>28</v>
      </c>
      <c r="B6" s="225">
        <v>601463</v>
      </c>
      <c r="C6" s="225">
        <v>592571</v>
      </c>
      <c r="D6" s="225">
        <v>588989</v>
      </c>
      <c r="E6" s="225">
        <v>582371</v>
      </c>
      <c r="F6" s="225">
        <v>571487</v>
      </c>
      <c r="G6" s="225">
        <v>549524</v>
      </c>
      <c r="H6" s="225">
        <v>534395</v>
      </c>
      <c r="I6" s="225">
        <v>526498</v>
      </c>
      <c r="J6" s="225">
        <v>501578</v>
      </c>
    </row>
    <row r="7" spans="1:10">
      <c r="A7" s="206" t="s">
        <v>329</v>
      </c>
      <c r="B7" s="228">
        <v>542010</v>
      </c>
      <c r="C7" s="228">
        <v>542050</v>
      </c>
      <c r="D7" s="228">
        <v>525139</v>
      </c>
      <c r="E7" s="228">
        <v>502386</v>
      </c>
      <c r="F7" s="228">
        <v>473665</v>
      </c>
      <c r="G7" s="228">
        <v>461142</v>
      </c>
      <c r="H7" s="228">
        <v>441988</v>
      </c>
      <c r="I7" s="228">
        <v>409739</v>
      </c>
      <c r="J7" s="228">
        <v>395362</v>
      </c>
    </row>
    <row r="8" spans="1:10">
      <c r="A8" s="204" t="s">
        <v>87</v>
      </c>
      <c r="B8" s="229">
        <v>1143473</v>
      </c>
      <c r="C8" s="229">
        <v>1134621</v>
      </c>
      <c r="D8" s="229">
        <v>1114128</v>
      </c>
      <c r="E8" s="229">
        <v>1084757</v>
      </c>
      <c r="F8" s="229">
        <v>1045152</v>
      </c>
      <c r="G8" s="229">
        <v>1010666</v>
      </c>
      <c r="H8" s="229">
        <v>976383</v>
      </c>
      <c r="I8" s="229">
        <v>936237</v>
      </c>
      <c r="J8" s="229">
        <v>896940</v>
      </c>
    </row>
    <row r="9" spans="1:10">
      <c r="A9" s="218"/>
      <c r="B9" s="225"/>
      <c r="C9" s="225"/>
      <c r="D9" s="225"/>
      <c r="E9" s="225"/>
      <c r="F9" s="225"/>
      <c r="G9" s="206"/>
      <c r="H9" s="206"/>
      <c r="I9" s="206"/>
      <c r="J9" s="206"/>
    </row>
    <row r="10" spans="1:10">
      <c r="A10" s="206" t="s">
        <v>387</v>
      </c>
      <c r="B10" s="224">
        <v>1.5531489587374828E-2</v>
      </c>
      <c r="C10" s="224">
        <v>1.5511639858208309E-2</v>
      </c>
      <c r="D10" s="224">
        <v>1.3819533569560102E-2</v>
      </c>
      <c r="E10" s="224">
        <v>1.1985273978563178E-2</v>
      </c>
      <c r="F10" s="224">
        <v>1.4091782214976352E-2</v>
      </c>
      <c r="G10" s="224">
        <v>1.4359498045992812E-2</v>
      </c>
      <c r="H10" s="224">
        <v>1.6332522311564426E-2</v>
      </c>
      <c r="I10" s="224">
        <v>1.896302009774993E-2</v>
      </c>
      <c r="J10" s="224">
        <v>2.5602050548402481E-2</v>
      </c>
    </row>
    <row r="11" spans="1:10">
      <c r="A11" s="206"/>
      <c r="B11" s="224"/>
      <c r="C11" s="224"/>
      <c r="D11" s="224"/>
      <c r="E11" s="224"/>
      <c r="F11" s="224"/>
      <c r="G11" s="224"/>
      <c r="H11" s="224"/>
      <c r="I11" s="224"/>
      <c r="J11" s="224"/>
    </row>
    <row r="12" spans="1:10">
      <c r="A12" s="204" t="s">
        <v>330</v>
      </c>
      <c r="B12" s="221"/>
      <c r="C12" s="248"/>
      <c r="D12" s="248"/>
      <c r="E12" s="221"/>
      <c r="F12" s="221"/>
      <c r="G12" s="221"/>
      <c r="H12" s="221"/>
      <c r="I12" s="221"/>
      <c r="J12" s="221"/>
    </row>
    <row r="13" spans="1:10">
      <c r="A13" s="206" t="s">
        <v>30</v>
      </c>
      <c r="B13" s="225">
        <v>14059</v>
      </c>
      <c r="C13" s="225">
        <v>13988</v>
      </c>
      <c r="D13" s="225">
        <v>14582</v>
      </c>
      <c r="E13" s="225">
        <v>14893</v>
      </c>
      <c r="F13" s="225">
        <v>15008</v>
      </c>
      <c r="G13" s="225">
        <v>14803</v>
      </c>
      <c r="H13" s="225">
        <v>15262</v>
      </c>
      <c r="I13" s="225">
        <v>14255</v>
      </c>
      <c r="J13" s="225">
        <v>14439</v>
      </c>
    </row>
    <row r="14" spans="1:10">
      <c r="A14" s="206" t="s">
        <v>254</v>
      </c>
      <c r="B14" s="225">
        <v>14179</v>
      </c>
      <c r="C14" s="225">
        <v>15754</v>
      </c>
      <c r="D14" s="225">
        <v>14716</v>
      </c>
      <c r="E14" s="225">
        <v>14304</v>
      </c>
      <c r="F14" s="225">
        <v>14605</v>
      </c>
      <c r="G14" s="225">
        <v>14582</v>
      </c>
      <c r="H14" s="225">
        <v>13270</v>
      </c>
      <c r="I14" s="225">
        <v>13192</v>
      </c>
      <c r="J14" s="225">
        <v>12709</v>
      </c>
    </row>
    <row r="15" spans="1:10">
      <c r="A15" s="206" t="s">
        <v>245</v>
      </c>
      <c r="B15" s="225">
        <v>541219</v>
      </c>
      <c r="C15" s="225">
        <v>530958</v>
      </c>
      <c r="D15" s="225">
        <v>520421</v>
      </c>
      <c r="E15" s="225">
        <v>514007</v>
      </c>
      <c r="F15" s="225">
        <v>502537</v>
      </c>
      <c r="G15" s="225">
        <v>482196</v>
      </c>
      <c r="H15" s="225">
        <v>469877</v>
      </c>
      <c r="I15" s="225">
        <v>463895</v>
      </c>
      <c r="J15" s="225">
        <v>440315</v>
      </c>
    </row>
    <row r="16" spans="1:10">
      <c r="A16" s="206" t="s">
        <v>32</v>
      </c>
      <c r="B16" s="225">
        <v>34393</v>
      </c>
      <c r="C16" s="225">
        <v>34103</v>
      </c>
      <c r="D16" s="225">
        <v>41194</v>
      </c>
      <c r="E16" s="225">
        <v>40942</v>
      </c>
      <c r="F16" s="225">
        <v>41200</v>
      </c>
      <c r="G16" s="225">
        <v>39745</v>
      </c>
      <c r="H16" s="225">
        <v>37856</v>
      </c>
      <c r="I16" s="225">
        <v>37044</v>
      </c>
      <c r="J16" s="225">
        <v>36113</v>
      </c>
    </row>
    <row r="17" spans="1:15">
      <c r="A17" s="206" t="s">
        <v>331</v>
      </c>
      <c r="B17" s="228">
        <v>-2387</v>
      </c>
      <c r="C17" s="228">
        <v>-2232</v>
      </c>
      <c r="D17" s="228">
        <v>-1924</v>
      </c>
      <c r="E17" s="228">
        <v>-1775</v>
      </c>
      <c r="F17" s="228">
        <v>-1863</v>
      </c>
      <c r="G17" s="228">
        <v>-1802</v>
      </c>
      <c r="H17" s="228">
        <v>-1870</v>
      </c>
      <c r="I17" s="228">
        <v>-1888</v>
      </c>
      <c r="J17" s="228">
        <v>-1998</v>
      </c>
    </row>
    <row r="18" spans="1:15">
      <c r="A18" s="204" t="s">
        <v>332</v>
      </c>
      <c r="B18" s="229">
        <v>601463</v>
      </c>
      <c r="C18" s="229">
        <v>592571</v>
      </c>
      <c r="D18" s="229">
        <v>588989</v>
      </c>
      <c r="E18" s="229">
        <v>582371</v>
      </c>
      <c r="F18" s="229">
        <v>571487</v>
      </c>
      <c r="G18" s="229">
        <v>549524</v>
      </c>
      <c r="H18" s="229">
        <v>534395</v>
      </c>
      <c r="I18" s="229">
        <v>526498</v>
      </c>
      <c r="J18" s="229">
        <v>501578</v>
      </c>
      <c r="L18" s="213"/>
      <c r="M18" s="213"/>
      <c r="N18" s="213"/>
      <c r="O18" s="213"/>
    </row>
    <row r="19" spans="1:15">
      <c r="A19" s="204"/>
      <c r="B19" s="225"/>
      <c r="C19" s="225"/>
      <c r="D19" s="225"/>
      <c r="E19" s="225"/>
      <c r="F19" s="225"/>
      <c r="G19" s="225"/>
      <c r="H19" s="225"/>
      <c r="I19" s="225"/>
      <c r="J19" s="225"/>
      <c r="L19" s="213"/>
      <c r="M19" s="213"/>
      <c r="N19" s="213"/>
      <c r="O19" s="213"/>
    </row>
    <row r="20" spans="1:15">
      <c r="A20" s="204" t="s">
        <v>339</v>
      </c>
      <c r="B20" s="221"/>
      <c r="C20" s="221"/>
      <c r="D20" s="221"/>
      <c r="E20" s="221"/>
      <c r="F20" s="221"/>
      <c r="G20" s="221"/>
      <c r="H20" s="221"/>
      <c r="I20" s="221"/>
      <c r="J20" s="221"/>
    </row>
    <row r="21" spans="1:15">
      <c r="A21" s="206" t="s">
        <v>30</v>
      </c>
      <c r="B21" s="225">
        <v>39813</v>
      </c>
      <c r="C21" s="225">
        <v>40673</v>
      </c>
      <c r="D21" s="225">
        <v>36921</v>
      </c>
      <c r="E21" s="225">
        <v>33369</v>
      </c>
      <c r="F21" s="225">
        <v>28933</v>
      </c>
      <c r="G21" s="225">
        <v>26675</v>
      </c>
      <c r="H21" s="225">
        <v>20371</v>
      </c>
      <c r="I21" s="225">
        <v>18301</v>
      </c>
      <c r="J21" s="225">
        <v>15146</v>
      </c>
    </row>
    <row r="22" spans="1:15">
      <c r="A22" s="206" t="s">
        <v>254</v>
      </c>
      <c r="B22" s="225">
        <v>2054</v>
      </c>
      <c r="C22" s="225">
        <v>1927</v>
      </c>
      <c r="D22" s="225">
        <v>1976</v>
      </c>
      <c r="E22" s="225">
        <v>1838</v>
      </c>
      <c r="F22" s="225">
        <v>1835</v>
      </c>
      <c r="G22" s="225">
        <v>1750</v>
      </c>
      <c r="H22" s="225">
        <v>1526</v>
      </c>
      <c r="I22" s="225">
        <v>1449</v>
      </c>
      <c r="J22" s="225">
        <v>1214</v>
      </c>
    </row>
    <row r="23" spans="1:15">
      <c r="A23" s="206" t="s">
        <v>245</v>
      </c>
      <c r="B23" s="225">
        <v>65583</v>
      </c>
      <c r="C23" s="225">
        <v>66118</v>
      </c>
      <c r="D23" s="225">
        <v>57081</v>
      </c>
      <c r="E23" s="225">
        <v>60528</v>
      </c>
      <c r="F23" s="225">
        <v>60573</v>
      </c>
      <c r="G23" s="225">
        <v>54991</v>
      </c>
      <c r="H23" s="225">
        <v>46508</v>
      </c>
      <c r="I23" s="225">
        <v>41588</v>
      </c>
      <c r="J23" s="225">
        <v>43902</v>
      </c>
    </row>
    <row r="24" spans="1:15">
      <c r="A24" s="206" t="s">
        <v>32</v>
      </c>
      <c r="B24" s="225">
        <v>440811</v>
      </c>
      <c r="C24" s="225">
        <v>438718</v>
      </c>
      <c r="D24" s="225">
        <v>434348</v>
      </c>
      <c r="E24" s="225">
        <v>411792</v>
      </c>
      <c r="F24" s="225">
        <v>388476</v>
      </c>
      <c r="G24" s="225">
        <v>383678</v>
      </c>
      <c r="H24" s="225">
        <v>379685</v>
      </c>
      <c r="I24" s="225">
        <v>354113</v>
      </c>
      <c r="J24" s="225">
        <v>342066</v>
      </c>
    </row>
    <row r="25" spans="1:15">
      <c r="A25" s="206" t="s">
        <v>331</v>
      </c>
      <c r="B25" s="228">
        <v>-6251</v>
      </c>
      <c r="C25" s="228">
        <v>-5386</v>
      </c>
      <c r="D25" s="228">
        <v>-5187</v>
      </c>
      <c r="E25" s="228">
        <v>-5141</v>
      </c>
      <c r="F25" s="228">
        <v>-6152</v>
      </c>
      <c r="G25" s="228">
        <v>-5952</v>
      </c>
      <c r="H25" s="228">
        <v>-6102</v>
      </c>
      <c r="I25" s="228">
        <v>-5712</v>
      </c>
      <c r="J25" s="228">
        <v>-6966</v>
      </c>
    </row>
    <row r="26" spans="1:15">
      <c r="A26" s="204" t="s">
        <v>340</v>
      </c>
      <c r="B26" s="229">
        <v>542010</v>
      </c>
      <c r="C26" s="229">
        <v>542050</v>
      </c>
      <c r="D26" s="229">
        <v>525139</v>
      </c>
      <c r="E26" s="229">
        <v>502386</v>
      </c>
      <c r="F26" s="229">
        <v>473665</v>
      </c>
      <c r="G26" s="229">
        <v>461142</v>
      </c>
      <c r="H26" s="229">
        <v>441988</v>
      </c>
      <c r="I26" s="229">
        <v>409739</v>
      </c>
      <c r="J26" s="229">
        <v>395362</v>
      </c>
    </row>
    <row r="27" spans="1:15" ht="14.25" customHeight="1">
      <c r="B27" s="225"/>
      <c r="C27" s="206"/>
      <c r="D27" s="206"/>
      <c r="E27" s="206"/>
      <c r="F27" s="206"/>
      <c r="G27" s="206"/>
      <c r="H27" s="206"/>
      <c r="I27" s="206"/>
      <c r="J27" s="206"/>
    </row>
    <row r="28" spans="1:15">
      <c r="A28" s="204" t="s">
        <v>341</v>
      </c>
      <c r="B28" s="206"/>
      <c r="C28" s="206"/>
      <c r="D28" s="206"/>
      <c r="E28" s="206"/>
      <c r="F28" s="206"/>
      <c r="G28" s="206"/>
      <c r="H28" s="206"/>
      <c r="I28" s="206"/>
      <c r="J28" s="206"/>
    </row>
    <row r="29" spans="1:15">
      <c r="A29" s="206" t="s">
        <v>360</v>
      </c>
      <c r="B29" s="224">
        <v>2.1970074352871717E-2</v>
      </c>
      <c r="C29" s="224">
        <v>2.8528733511668666E-2</v>
      </c>
      <c r="D29" s="224">
        <v>2.2335038913506709E-2</v>
      </c>
      <c r="E29" s="224">
        <v>2.288877476681277E-2</v>
      </c>
      <c r="F29" s="224">
        <v>2.5418808651684208E-2</v>
      </c>
      <c r="G29" s="224">
        <v>2.5434681724935054E-2</v>
      </c>
      <c r="H29" s="224">
        <v>2.5437342190285709E-2</v>
      </c>
      <c r="I29" s="224">
        <v>2.4928063962668917E-2</v>
      </c>
      <c r="J29" s="224">
        <v>2.3808560256170296E-2</v>
      </c>
    </row>
    <row r="30" spans="1:15">
      <c r="A30" s="206" t="s">
        <v>173</v>
      </c>
      <c r="B30" s="224">
        <v>3.891625615763547E-2</v>
      </c>
      <c r="C30" s="224">
        <v>3.684161977677336E-2</v>
      </c>
      <c r="D30" s="224">
        <v>3.6371322640291429E-2</v>
      </c>
      <c r="E30" s="224">
        <v>3.8128052931411305E-2</v>
      </c>
      <c r="F30" s="224">
        <v>4.138367833806593E-2</v>
      </c>
      <c r="G30" s="224">
        <v>4.3828148379457955E-2</v>
      </c>
      <c r="H30" s="224">
        <v>4.341520584269256E-2</v>
      </c>
      <c r="I30" s="224">
        <v>4.2146341939624979E-2</v>
      </c>
      <c r="J30" s="224">
        <v>3.4502557150156057E-2</v>
      </c>
    </row>
    <row r="31" spans="1:15">
      <c r="A31" s="206" t="s">
        <v>333</v>
      </c>
      <c r="B31" s="224">
        <v>7.6987509455545097E-2</v>
      </c>
      <c r="C31" s="224">
        <v>7.9874550318236329E-2</v>
      </c>
      <c r="D31" s="224">
        <v>8.1450815879224356E-2</v>
      </c>
      <c r="E31" s="224">
        <v>8.2362963936096947E-2</v>
      </c>
      <c r="F31" s="224">
        <v>9.4248044504027101E-2</v>
      </c>
      <c r="G31" s="224">
        <v>9.7863564802165057E-2</v>
      </c>
      <c r="H31" s="224">
        <v>0.10601192792564504</v>
      </c>
      <c r="I31" s="224">
        <v>0.11177359245763767</v>
      </c>
      <c r="J31" s="224">
        <v>0.11551438934444888</v>
      </c>
    </row>
    <row r="32" spans="1:15">
      <c r="A32" s="206" t="s">
        <v>334</v>
      </c>
      <c r="B32" s="224">
        <v>9.6512979465323515E-2</v>
      </c>
      <c r="C32" s="224">
        <v>9.5784521723088281E-2</v>
      </c>
      <c r="D32" s="224">
        <v>9.3801831515084574E-2</v>
      </c>
      <c r="E32" s="224">
        <v>8.788859562169328E-2</v>
      </c>
      <c r="F32" s="224">
        <v>8.6457728563436184E-2</v>
      </c>
      <c r="G32" s="224">
        <v>8.0821091984681515E-2</v>
      </c>
      <c r="H32" s="224">
        <v>7.9312108021032252E-2</v>
      </c>
      <c r="I32" s="224">
        <v>6.8138497921847813E-2</v>
      </c>
      <c r="J32" s="224">
        <v>7.225530020588726E-2</v>
      </c>
    </row>
    <row r="33" spans="1:10">
      <c r="A33" s="206" t="s">
        <v>335</v>
      </c>
      <c r="B33" s="224">
        <v>4.9296138447630117E-2</v>
      </c>
      <c r="C33" s="224">
        <v>4.9517572179688218E-2</v>
      </c>
      <c r="D33" s="224">
        <v>5.2709853962474698E-2</v>
      </c>
      <c r="E33" s="224">
        <v>4.9010123689752501E-2</v>
      </c>
      <c r="F33" s="224">
        <v>4.8601859964320773E-2</v>
      </c>
      <c r="G33" s="224">
        <v>3.9473741277090357E-2</v>
      </c>
      <c r="H33" s="224">
        <v>5.3415477343276285E-2</v>
      </c>
      <c r="I33" s="224">
        <v>4.0845513851500592E-2</v>
      </c>
      <c r="J33" s="224">
        <v>2.3449395743647593E-2</v>
      </c>
    </row>
    <row r="34" spans="1:10">
      <c r="A34" s="206" t="s">
        <v>336</v>
      </c>
      <c r="B34" s="224">
        <v>2.398110735964281E-2</v>
      </c>
      <c r="C34" s="224">
        <v>2.2695323309657782E-2</v>
      </c>
      <c r="D34" s="224">
        <v>2.2001793810781527E-2</v>
      </c>
      <c r="E34" s="224">
        <v>2.1051542041378542E-2</v>
      </c>
      <c r="F34" s="224">
        <v>1.8033842483611836E-2</v>
      </c>
      <c r="G34" s="224">
        <v>1.5680636333276952E-2</v>
      </c>
      <c r="H34" s="224">
        <v>1.6303610052761614E-2</v>
      </c>
      <c r="I34" s="224">
        <v>1.6883918787325591E-2</v>
      </c>
      <c r="J34" s="224">
        <v>1.4207232865070493E-2</v>
      </c>
    </row>
    <row r="35" spans="1:10">
      <c r="A35" s="206" t="s">
        <v>337</v>
      </c>
      <c r="B35" s="224">
        <v>0.34816331801996275</v>
      </c>
      <c r="C35" s="224">
        <v>0.33541924176736465</v>
      </c>
      <c r="D35" s="224">
        <v>0.31643812400145488</v>
      </c>
      <c r="E35" s="224">
        <v>0.31949934910606587</v>
      </c>
      <c r="F35" s="224">
        <v>0.32013342763345404</v>
      </c>
      <c r="G35" s="224">
        <v>0.33113227595838157</v>
      </c>
      <c r="H35" s="224">
        <v>0.3099812664597229</v>
      </c>
      <c r="I35" s="224">
        <v>0.31076124069224553</v>
      </c>
      <c r="J35" s="224">
        <v>0.34291611232237795</v>
      </c>
    </row>
    <row r="36" spans="1:10">
      <c r="A36" s="206" t="s">
        <v>171</v>
      </c>
      <c r="B36" s="224">
        <v>0.16619988561096657</v>
      </c>
      <c r="C36" s="224">
        <v>0.15046028964117703</v>
      </c>
      <c r="D36" s="224">
        <v>0.16950940608105663</v>
      </c>
      <c r="E36" s="224">
        <v>0.18198556488437179</v>
      </c>
      <c r="F36" s="224">
        <v>0.17869802497545734</v>
      </c>
      <c r="G36" s="224">
        <v>0.17962579856096386</v>
      </c>
      <c r="H36" s="224">
        <v>0.17557263998117595</v>
      </c>
      <c r="I36" s="224">
        <v>0.19059450040147508</v>
      </c>
      <c r="J36" s="224">
        <v>0.20797648737106753</v>
      </c>
    </row>
    <row r="37" spans="1:10">
      <c r="A37" s="206" t="s">
        <v>172</v>
      </c>
      <c r="B37" s="224">
        <v>1.5197136584195864E-2</v>
      </c>
      <c r="C37" s="224">
        <v>2.642376164560465E-2</v>
      </c>
      <c r="D37" s="224">
        <v>2.6844321217810902E-2</v>
      </c>
      <c r="E37" s="224">
        <v>2.7982467664305934E-2</v>
      </c>
      <c r="F37" s="224">
        <v>3.1815734749242611E-2</v>
      </c>
      <c r="G37" s="224">
        <v>3.1990146202254405E-2</v>
      </c>
      <c r="H37" s="224">
        <v>3.0417115396798103E-2</v>
      </c>
      <c r="I37" s="224">
        <v>3.4563466011290116E-2</v>
      </c>
      <c r="J37" s="224">
        <v>3.6305967695428494E-2</v>
      </c>
    </row>
    <row r="38" spans="1:10">
      <c r="A38" s="206" t="s">
        <v>338</v>
      </c>
      <c r="B38" s="224">
        <v>0.16277559454622609</v>
      </c>
      <c r="C38" s="224">
        <v>0.17445438612674108</v>
      </c>
      <c r="D38" s="224">
        <v>0.17853749197831431</v>
      </c>
      <c r="E38" s="224">
        <v>0.1692025653581111</v>
      </c>
      <c r="F38" s="224">
        <v>0.15520885013669999</v>
      </c>
      <c r="G38" s="224">
        <v>0.15414991477679327</v>
      </c>
      <c r="H38" s="224">
        <v>0.16013330678660959</v>
      </c>
      <c r="I38" s="224">
        <v>0.15936486397438368</v>
      </c>
      <c r="J38" s="224">
        <v>0.12906399704574542</v>
      </c>
    </row>
    <row r="39" spans="1:10">
      <c r="B39" s="232">
        <v>1</v>
      </c>
      <c r="C39" s="232">
        <v>1.0000000000000002</v>
      </c>
      <c r="D39" s="232">
        <v>1</v>
      </c>
      <c r="E39" s="232">
        <v>1</v>
      </c>
      <c r="F39" s="232">
        <v>1</v>
      </c>
      <c r="G39" s="232">
        <v>1</v>
      </c>
      <c r="H39" s="232">
        <v>1</v>
      </c>
      <c r="I39" s="232">
        <v>1</v>
      </c>
      <c r="J39" s="232">
        <v>1</v>
      </c>
    </row>
    <row r="40" spans="1:10">
      <c r="A40" s="211" t="s">
        <v>388</v>
      </c>
      <c r="B40" s="225"/>
      <c r="C40" s="224"/>
      <c r="D40" s="224"/>
      <c r="E40" s="224"/>
      <c r="F40" s="224"/>
      <c r="G40" s="224"/>
      <c r="H40" s="224"/>
      <c r="I40" s="224"/>
      <c r="J40" s="224"/>
    </row>
  </sheetData>
  <mergeCells count="1">
    <mergeCell ref="A2:J2"/>
  </mergeCells>
  <pageMargins left="0.70866141732283472" right="0.70866141732283472" top="0.74803149606299213" bottom="0.74803149606299213" header="0.31496062992125984" footer="0.31496062992125984"/>
  <pageSetup paperSize="9" scale="76" firstPageNumber="15" fitToHeight="2" orientation="landscape" useFirstPageNumber="1" r:id="rId1"/>
  <headerFooter>
    <oddFooter>&amp;L&amp;"-,Italic"&amp;8______________________________________________________
Arion Bank Factbook 30.09.2023&amp;C&amp;8&amp;P&amp;R&amp;"-,Italic"&amp;8______________________________________________________
All amounts are in ISK millions</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005FAB"/>
  </sheetPr>
  <dimension ref="A1:R65"/>
  <sheetViews>
    <sheetView zoomScaleNormal="100" zoomScaleSheetLayoutView="85" workbookViewId="0"/>
  </sheetViews>
  <sheetFormatPr defaultColWidth="9.1796875" defaultRowHeight="14"/>
  <cols>
    <col min="1" max="1" width="52" style="209" customWidth="1"/>
    <col min="2" max="10" width="9.81640625" style="209" customWidth="1"/>
    <col min="11" max="11" width="40.26953125" style="209" customWidth="1"/>
    <col min="12" max="16384" width="9.1796875" style="209"/>
  </cols>
  <sheetData>
    <row r="1" spans="1:18" ht="27.75" customHeight="1">
      <c r="A1" s="263" t="s">
        <v>347</v>
      </c>
      <c r="B1" s="266">
        <v>0</v>
      </c>
      <c r="C1" s="266">
        <v>1</v>
      </c>
      <c r="D1" s="266">
        <v>2</v>
      </c>
      <c r="E1" s="266">
        <v>3</v>
      </c>
      <c r="F1" s="266">
        <v>4</v>
      </c>
      <c r="G1" s="266">
        <v>5</v>
      </c>
      <c r="H1" s="266">
        <v>6</v>
      </c>
      <c r="I1" s="266">
        <v>7</v>
      </c>
      <c r="J1" s="266">
        <v>8</v>
      </c>
    </row>
    <row r="2" spans="1:18">
      <c r="A2" s="264" t="s">
        <v>308</v>
      </c>
      <c r="B2" s="267">
        <v>45199</v>
      </c>
      <c r="C2" s="267">
        <v>45107</v>
      </c>
      <c r="D2" s="267">
        <v>45016</v>
      </c>
      <c r="E2" s="267">
        <v>44926</v>
      </c>
      <c r="F2" s="267">
        <v>44834</v>
      </c>
      <c r="G2" s="267">
        <v>44742</v>
      </c>
      <c r="H2" s="267">
        <v>44651</v>
      </c>
      <c r="I2" s="267">
        <v>44561</v>
      </c>
      <c r="J2" s="267">
        <v>44469</v>
      </c>
    </row>
    <row r="3" spans="1:18">
      <c r="A3" s="202"/>
      <c r="B3" s="203"/>
      <c r="C3" s="203"/>
      <c r="D3" s="203"/>
      <c r="E3" s="203"/>
      <c r="F3" s="203"/>
      <c r="G3" s="203"/>
      <c r="H3" s="203"/>
      <c r="I3" s="203"/>
      <c r="J3" s="203"/>
    </row>
    <row r="4" spans="1:18">
      <c r="A4" s="204" t="s">
        <v>372</v>
      </c>
      <c r="B4" s="203"/>
      <c r="C4" s="203"/>
      <c r="D4" s="203"/>
      <c r="E4" s="203"/>
      <c r="F4" s="203"/>
      <c r="G4" s="203"/>
      <c r="H4" s="203"/>
      <c r="I4" s="203"/>
      <c r="J4" s="203"/>
      <c r="K4" s="204"/>
    </row>
    <row r="5" spans="1:18">
      <c r="A5" s="217" t="s">
        <v>51</v>
      </c>
      <c r="B5" s="226">
        <v>192560</v>
      </c>
      <c r="C5" s="226">
        <v>186316</v>
      </c>
      <c r="D5" s="226">
        <v>179932</v>
      </c>
      <c r="E5" s="226">
        <v>187956</v>
      </c>
      <c r="F5" s="226">
        <v>186153</v>
      </c>
      <c r="G5" s="226">
        <v>182277</v>
      </c>
      <c r="H5" s="226">
        <v>173013</v>
      </c>
      <c r="I5" s="226">
        <v>193681</v>
      </c>
      <c r="J5" s="226">
        <v>194580</v>
      </c>
      <c r="K5" s="217"/>
    </row>
    <row r="6" spans="1:18">
      <c r="A6" s="206" t="s">
        <v>385</v>
      </c>
      <c r="B6" s="225">
        <v>0</v>
      </c>
      <c r="C6" s="225">
        <v>0</v>
      </c>
      <c r="D6" s="225">
        <v>0</v>
      </c>
      <c r="E6" s="225">
        <v>0</v>
      </c>
      <c r="F6" s="225">
        <v>0</v>
      </c>
      <c r="G6" s="225">
        <v>0</v>
      </c>
      <c r="H6" s="225">
        <v>0</v>
      </c>
      <c r="I6" s="225">
        <v>0</v>
      </c>
      <c r="J6" s="225">
        <v>0</v>
      </c>
      <c r="K6" s="217"/>
    </row>
    <row r="7" spans="1:18">
      <c r="A7" s="206" t="s">
        <v>402</v>
      </c>
      <c r="B7" s="225">
        <v>0</v>
      </c>
      <c r="C7" s="225">
        <v>6</v>
      </c>
      <c r="D7" s="225">
        <v>-6291</v>
      </c>
      <c r="E7" s="225">
        <v>0</v>
      </c>
      <c r="F7" s="225">
        <v>-4863</v>
      </c>
      <c r="G7" s="225">
        <v>0</v>
      </c>
      <c r="H7" s="225">
        <v>-5818</v>
      </c>
      <c r="I7" s="225">
        <v>0</v>
      </c>
      <c r="J7" s="225">
        <v>0</v>
      </c>
      <c r="K7" s="217"/>
    </row>
    <row r="8" spans="1:18">
      <c r="A8" s="206" t="s">
        <v>377</v>
      </c>
      <c r="B8" s="239">
        <v>-661</v>
      </c>
      <c r="C8" s="239">
        <v>-665</v>
      </c>
      <c r="D8" s="239">
        <v>-656</v>
      </c>
      <c r="E8" s="239">
        <v>-649</v>
      </c>
      <c r="F8" s="239">
        <v>-680</v>
      </c>
      <c r="G8" s="239">
        <v>-686</v>
      </c>
      <c r="H8" s="239">
        <v>-680</v>
      </c>
      <c r="I8" s="239">
        <v>-673</v>
      </c>
      <c r="J8" s="239">
        <v>-680</v>
      </c>
      <c r="K8" s="206"/>
    </row>
    <row r="9" spans="1:18">
      <c r="A9" s="204" t="s">
        <v>383</v>
      </c>
      <c r="B9" s="225">
        <v>191899</v>
      </c>
      <c r="C9" s="225">
        <v>185657</v>
      </c>
      <c r="D9" s="225">
        <v>172985</v>
      </c>
      <c r="E9" s="225">
        <v>187307</v>
      </c>
      <c r="F9" s="225">
        <v>180610</v>
      </c>
      <c r="G9" s="225">
        <v>181591</v>
      </c>
      <c r="H9" s="225">
        <v>166515</v>
      </c>
      <c r="I9" s="225">
        <v>193008</v>
      </c>
      <c r="J9" s="225">
        <v>193900</v>
      </c>
      <c r="K9" s="206"/>
    </row>
    <row r="10" spans="1:18">
      <c r="A10" s="206" t="s">
        <v>17</v>
      </c>
      <c r="B10" s="225">
        <v>-7073</v>
      </c>
      <c r="C10" s="225">
        <v>-6888</v>
      </c>
      <c r="D10" s="225">
        <v>-6601</v>
      </c>
      <c r="E10" s="225">
        <v>-6425</v>
      </c>
      <c r="F10" s="225">
        <v>-6055</v>
      </c>
      <c r="G10" s="225">
        <v>-6011</v>
      </c>
      <c r="H10" s="225">
        <v>-8490</v>
      </c>
      <c r="I10" s="225">
        <v>-8435</v>
      </c>
      <c r="J10" s="225">
        <v>-9654</v>
      </c>
      <c r="K10" s="206"/>
    </row>
    <row r="11" spans="1:18">
      <c r="A11" s="206" t="s">
        <v>106</v>
      </c>
      <c r="B11" s="225">
        <v>0</v>
      </c>
      <c r="C11" s="225">
        <v>0</v>
      </c>
      <c r="D11" s="225">
        <v>0</v>
      </c>
      <c r="E11" s="225">
        <v>0</v>
      </c>
      <c r="F11" s="225">
        <v>0</v>
      </c>
      <c r="G11" s="225">
        <v>0</v>
      </c>
      <c r="H11" s="225">
        <v>0</v>
      </c>
      <c r="I11" s="225">
        <v>0</v>
      </c>
      <c r="J11" s="225">
        <v>0</v>
      </c>
      <c r="K11" s="206"/>
    </row>
    <row r="12" spans="1:18">
      <c r="A12" s="206" t="s">
        <v>384</v>
      </c>
      <c r="B12" s="225">
        <v>-6683</v>
      </c>
      <c r="C12" s="225">
        <v>-6683</v>
      </c>
      <c r="D12" s="225">
        <v>-897</v>
      </c>
      <c r="E12" s="225">
        <v>-15980</v>
      </c>
      <c r="F12" s="225">
        <v>-10570</v>
      </c>
      <c r="G12" s="225">
        <v>-7759</v>
      </c>
      <c r="H12" s="225">
        <v>0</v>
      </c>
      <c r="I12" s="225">
        <v>-26773</v>
      </c>
      <c r="J12" s="225">
        <v>-17176</v>
      </c>
      <c r="K12" s="206"/>
    </row>
    <row r="13" spans="1:18">
      <c r="A13" s="206" t="s">
        <v>400</v>
      </c>
      <c r="B13" s="225">
        <v>1041</v>
      </c>
      <c r="C13" s="225">
        <v>766</v>
      </c>
      <c r="D13" s="225">
        <v>687</v>
      </c>
      <c r="E13" s="225">
        <v>1142</v>
      </c>
      <c r="F13" s="225">
        <v>1018</v>
      </c>
      <c r="G13" s="225">
        <v>890</v>
      </c>
      <c r="H13" s="225">
        <v>1199</v>
      </c>
      <c r="I13" s="225">
        <v>920</v>
      </c>
      <c r="J13" s="225">
        <v>1379</v>
      </c>
      <c r="K13" s="206"/>
    </row>
    <row r="14" spans="1:18">
      <c r="A14" s="206" t="s">
        <v>345</v>
      </c>
      <c r="B14" s="239">
        <v>-247</v>
      </c>
      <c r="C14" s="239">
        <v>-4878</v>
      </c>
      <c r="D14" s="239">
        <v>-37</v>
      </c>
      <c r="E14" s="239">
        <v>-224</v>
      </c>
      <c r="F14" s="239">
        <v>-254</v>
      </c>
      <c r="G14" s="239">
        <v>-227</v>
      </c>
      <c r="H14" s="239">
        <v>4417</v>
      </c>
      <c r="I14" s="239">
        <v>-437</v>
      </c>
      <c r="J14" s="239">
        <v>-1601</v>
      </c>
      <c r="K14" s="253"/>
      <c r="L14" s="253"/>
      <c r="M14" s="253"/>
      <c r="N14" s="253"/>
      <c r="O14" s="253"/>
      <c r="P14" s="253"/>
      <c r="Q14" s="253"/>
      <c r="R14" s="253"/>
    </row>
    <row r="15" spans="1:18">
      <c r="A15" s="204" t="s">
        <v>370</v>
      </c>
      <c r="B15" s="239">
        <v>178937</v>
      </c>
      <c r="C15" s="239">
        <v>167974</v>
      </c>
      <c r="D15" s="239">
        <v>166137</v>
      </c>
      <c r="E15" s="239">
        <v>165820</v>
      </c>
      <c r="F15" s="239">
        <v>164749</v>
      </c>
      <c r="G15" s="239">
        <v>168484</v>
      </c>
      <c r="H15" s="239">
        <v>163641</v>
      </c>
      <c r="I15" s="239">
        <v>158283</v>
      </c>
      <c r="J15" s="239">
        <v>166848</v>
      </c>
      <c r="K15" s="257"/>
    </row>
    <row r="16" spans="1:18">
      <c r="A16" s="206" t="s">
        <v>420</v>
      </c>
      <c r="B16" s="255">
        <v>115</v>
      </c>
      <c r="C16" s="255">
        <v>102</v>
      </c>
      <c r="D16" s="255">
        <v>103</v>
      </c>
      <c r="E16" s="255">
        <v>105</v>
      </c>
      <c r="F16" s="255">
        <v>87</v>
      </c>
      <c r="G16" s="255">
        <v>91</v>
      </c>
      <c r="H16" s="255">
        <v>89</v>
      </c>
      <c r="I16" s="255">
        <v>133</v>
      </c>
      <c r="J16" s="255">
        <v>680</v>
      </c>
      <c r="K16" s="206"/>
    </row>
    <row r="17" spans="1:11">
      <c r="A17" s="206" t="s">
        <v>393</v>
      </c>
      <c r="B17" s="239">
        <v>12932</v>
      </c>
      <c r="C17" s="239">
        <v>12931</v>
      </c>
      <c r="D17" s="239">
        <v>12869</v>
      </c>
      <c r="E17" s="239">
        <v>13396</v>
      </c>
      <c r="F17" s="239">
        <v>13297</v>
      </c>
      <c r="G17" s="239">
        <v>12714</v>
      </c>
      <c r="H17" s="239">
        <v>12315</v>
      </c>
      <c r="I17" s="239">
        <v>13225</v>
      </c>
      <c r="J17" s="239">
        <v>13302</v>
      </c>
      <c r="K17" s="206"/>
    </row>
    <row r="18" spans="1:11">
      <c r="A18" s="204" t="s">
        <v>124</v>
      </c>
      <c r="B18" s="239">
        <v>191984</v>
      </c>
      <c r="C18" s="239">
        <v>181007</v>
      </c>
      <c r="D18" s="239">
        <v>179109</v>
      </c>
      <c r="E18" s="239">
        <v>179321</v>
      </c>
      <c r="F18" s="239">
        <v>178133</v>
      </c>
      <c r="G18" s="239">
        <v>181289</v>
      </c>
      <c r="H18" s="239">
        <v>176045</v>
      </c>
      <c r="I18" s="239">
        <v>171641</v>
      </c>
      <c r="J18" s="239">
        <v>180830</v>
      </c>
      <c r="K18" s="204"/>
    </row>
    <row r="19" spans="1:11">
      <c r="A19" s="206" t="s">
        <v>406</v>
      </c>
      <c r="B19" s="255">
        <v>33920</v>
      </c>
      <c r="C19" s="255">
        <v>33547</v>
      </c>
      <c r="D19" s="255">
        <v>33812</v>
      </c>
      <c r="E19" s="255">
        <v>33935</v>
      </c>
      <c r="F19" s="255">
        <v>20792</v>
      </c>
      <c r="G19" s="255">
        <v>20678</v>
      </c>
      <c r="H19" s="255">
        <v>21359</v>
      </c>
      <c r="I19" s="255">
        <v>21863</v>
      </c>
      <c r="J19" s="255">
        <v>22175</v>
      </c>
      <c r="K19" s="206"/>
    </row>
    <row r="20" spans="1:11">
      <c r="A20" s="206" t="s">
        <v>407</v>
      </c>
      <c r="B20" s="239">
        <v>-1242</v>
      </c>
      <c r="C20" s="239">
        <v>-1216</v>
      </c>
      <c r="D20" s="239">
        <v>-1200</v>
      </c>
      <c r="E20" s="239">
        <v>-1155</v>
      </c>
      <c r="F20" s="239">
        <v>-1154</v>
      </c>
      <c r="G20" s="239">
        <v>-1111</v>
      </c>
      <c r="H20" s="239">
        <v>-1089</v>
      </c>
      <c r="I20" s="239">
        <v>-1056</v>
      </c>
      <c r="J20" s="239">
        <v>-1051</v>
      </c>
      <c r="K20" s="206"/>
    </row>
    <row r="21" spans="1:11" s="215" customFormat="1">
      <c r="A21" s="204" t="s">
        <v>371</v>
      </c>
      <c r="B21" s="225">
        <v>32678</v>
      </c>
      <c r="C21" s="225">
        <v>32331</v>
      </c>
      <c r="D21" s="225">
        <v>32612</v>
      </c>
      <c r="E21" s="225">
        <v>32780</v>
      </c>
      <c r="F21" s="225">
        <v>19638</v>
      </c>
      <c r="G21" s="225">
        <v>19567</v>
      </c>
      <c r="H21" s="225">
        <v>20270</v>
      </c>
      <c r="I21" s="225">
        <v>20807</v>
      </c>
      <c r="J21" s="225">
        <v>21124</v>
      </c>
      <c r="K21" s="204"/>
    </row>
    <row r="22" spans="1:11" ht="14.5" thickBot="1">
      <c r="A22" s="204" t="s">
        <v>405</v>
      </c>
      <c r="B22" s="240">
        <v>224662</v>
      </c>
      <c r="C22" s="240">
        <v>213338</v>
      </c>
      <c r="D22" s="240">
        <v>211721</v>
      </c>
      <c r="E22" s="240">
        <v>212101</v>
      </c>
      <c r="F22" s="240">
        <v>197771</v>
      </c>
      <c r="G22" s="240">
        <v>200856</v>
      </c>
      <c r="H22" s="240">
        <v>196315</v>
      </c>
      <c r="I22" s="240">
        <v>192448</v>
      </c>
      <c r="J22" s="240">
        <v>201954</v>
      </c>
      <c r="K22" s="258"/>
    </row>
    <row r="23" spans="1:11" ht="14.5" thickTop="1">
      <c r="A23" s="206"/>
      <c r="B23" s="224"/>
      <c r="C23" s="226"/>
      <c r="D23" s="224"/>
      <c r="E23" s="224"/>
      <c r="F23" s="224"/>
      <c r="G23" s="224"/>
      <c r="H23" s="224"/>
      <c r="I23" s="224"/>
      <c r="J23" s="224"/>
      <c r="K23" s="206"/>
    </row>
    <row r="24" spans="1:11">
      <c r="A24" s="204" t="s">
        <v>395</v>
      </c>
      <c r="B24" s="225"/>
      <c r="C24" s="225"/>
      <c r="D24" s="225"/>
      <c r="E24" s="225"/>
      <c r="F24" s="225"/>
      <c r="G24" s="225"/>
      <c r="H24" s="225"/>
      <c r="I24" s="225"/>
      <c r="J24" s="225"/>
      <c r="K24" s="204"/>
    </row>
    <row r="25" spans="1:11">
      <c r="A25" s="206" t="s">
        <v>373</v>
      </c>
      <c r="B25" s="226">
        <v>737824</v>
      </c>
      <c r="C25" s="226">
        <v>736432</v>
      </c>
      <c r="D25" s="226">
        <v>730700</v>
      </c>
      <c r="E25" s="226">
        <v>707479</v>
      </c>
      <c r="F25" s="226">
        <v>693037</v>
      </c>
      <c r="G25" s="226">
        <v>664294</v>
      </c>
      <c r="H25" s="226">
        <v>664568</v>
      </c>
      <c r="I25" s="226">
        <v>623395</v>
      </c>
      <c r="J25" s="226">
        <v>593552</v>
      </c>
      <c r="K25" s="206"/>
    </row>
    <row r="26" spans="1:11">
      <c r="A26" s="12" t="s">
        <v>375</v>
      </c>
      <c r="B26" s="226">
        <v>55066</v>
      </c>
      <c r="C26" s="226">
        <v>56425</v>
      </c>
      <c r="D26" s="226">
        <v>54540</v>
      </c>
      <c r="E26" s="225">
        <v>56714</v>
      </c>
      <c r="F26" s="225">
        <v>64164</v>
      </c>
      <c r="G26" s="225">
        <v>78607</v>
      </c>
      <c r="H26" s="225">
        <v>72948</v>
      </c>
      <c r="I26" s="225">
        <v>69553</v>
      </c>
      <c r="J26" s="225">
        <v>71200</v>
      </c>
      <c r="K26" s="12"/>
    </row>
    <row r="27" spans="1:11">
      <c r="A27" s="206" t="s">
        <v>379</v>
      </c>
      <c r="B27" s="225">
        <v>12567</v>
      </c>
      <c r="C27" s="225">
        <v>15923</v>
      </c>
      <c r="D27" s="225">
        <v>16257</v>
      </c>
      <c r="E27" s="225">
        <v>14645</v>
      </c>
      <c r="F27" s="225">
        <v>11946</v>
      </c>
      <c r="G27" s="225">
        <v>9371</v>
      </c>
      <c r="H27" s="225">
        <v>7505</v>
      </c>
      <c r="I27" s="225">
        <v>7761</v>
      </c>
      <c r="J27" s="225">
        <v>7832</v>
      </c>
      <c r="K27" s="206"/>
    </row>
    <row r="28" spans="1:11">
      <c r="A28" s="206" t="s">
        <v>380</v>
      </c>
      <c r="B28" s="226">
        <v>1907</v>
      </c>
      <c r="C28" s="226">
        <v>1417</v>
      </c>
      <c r="D28" s="226">
        <v>2851</v>
      </c>
      <c r="E28" s="226">
        <v>1387</v>
      </c>
      <c r="F28" s="226">
        <v>1778</v>
      </c>
      <c r="G28" s="226">
        <v>4262</v>
      </c>
      <c r="H28" s="226">
        <v>8476</v>
      </c>
      <c r="I28" s="226">
        <v>4691</v>
      </c>
      <c r="J28" s="226">
        <v>5748</v>
      </c>
      <c r="K28" s="206"/>
    </row>
    <row r="29" spans="1:11">
      <c r="A29" s="206" t="s">
        <v>37</v>
      </c>
      <c r="B29" s="226">
        <v>7165</v>
      </c>
      <c r="C29" s="226">
        <v>8628</v>
      </c>
      <c r="D29" s="226">
        <v>8647</v>
      </c>
      <c r="E29" s="226">
        <v>7493</v>
      </c>
      <c r="F29" s="226">
        <v>10315</v>
      </c>
      <c r="G29" s="226">
        <v>15678</v>
      </c>
      <c r="H29" s="226">
        <v>18925</v>
      </c>
      <c r="I29" s="226">
        <v>8958</v>
      </c>
      <c r="J29" s="226">
        <v>10862</v>
      </c>
      <c r="K29" s="206"/>
    </row>
    <row r="30" spans="1:11">
      <c r="A30" s="206" t="s">
        <v>374</v>
      </c>
      <c r="B30" s="226">
        <v>3494</v>
      </c>
      <c r="C30" s="226">
        <v>3709</v>
      </c>
      <c r="D30" s="226">
        <v>4931</v>
      </c>
      <c r="E30" s="226">
        <v>6010</v>
      </c>
      <c r="F30" s="225">
        <v>2830</v>
      </c>
      <c r="G30" s="225">
        <v>1708</v>
      </c>
      <c r="H30" s="225">
        <v>2171</v>
      </c>
      <c r="I30" s="225">
        <v>2379</v>
      </c>
      <c r="J30" s="225">
        <v>2661</v>
      </c>
      <c r="K30" s="206"/>
    </row>
    <row r="31" spans="1:11">
      <c r="A31" s="206" t="s">
        <v>38</v>
      </c>
      <c r="B31" s="241">
        <v>89166</v>
      </c>
      <c r="C31" s="241">
        <v>89166</v>
      </c>
      <c r="D31" s="241">
        <v>89166</v>
      </c>
      <c r="E31" s="241">
        <v>89166</v>
      </c>
      <c r="F31" s="241">
        <v>84670</v>
      </c>
      <c r="G31" s="241">
        <v>84670</v>
      </c>
      <c r="H31" s="241">
        <v>96085</v>
      </c>
      <c r="I31" s="241">
        <v>96085</v>
      </c>
      <c r="J31" s="241">
        <v>88462</v>
      </c>
      <c r="K31" s="206"/>
    </row>
    <row r="32" spans="1:11">
      <c r="A32" s="204" t="s">
        <v>396</v>
      </c>
      <c r="B32" s="242">
        <v>907189</v>
      </c>
      <c r="C32" s="242">
        <v>911700</v>
      </c>
      <c r="D32" s="242">
        <v>907092</v>
      </c>
      <c r="E32" s="242">
        <v>882894</v>
      </c>
      <c r="F32" s="242">
        <v>868740</v>
      </c>
      <c r="G32" s="242">
        <v>858590</v>
      </c>
      <c r="H32" s="242">
        <v>870678</v>
      </c>
      <c r="I32" s="242">
        <v>812822</v>
      </c>
      <c r="J32" s="242">
        <v>780317</v>
      </c>
      <c r="K32" s="204"/>
    </row>
    <row r="33" spans="1:14">
      <c r="A33" s="221"/>
      <c r="B33" s="248"/>
      <c r="C33" s="254"/>
      <c r="D33" s="248"/>
      <c r="E33" s="248"/>
      <c r="F33" s="248"/>
      <c r="G33" s="248"/>
      <c r="H33" s="248"/>
      <c r="I33" s="248"/>
      <c r="J33" s="248"/>
      <c r="K33" s="221"/>
    </row>
    <row r="34" spans="1:14">
      <c r="A34" s="204" t="s">
        <v>427</v>
      </c>
      <c r="B34" s="227"/>
      <c r="C34" s="227"/>
      <c r="D34" s="227"/>
      <c r="E34" s="227"/>
      <c r="F34" s="227"/>
      <c r="G34" s="227"/>
      <c r="H34" s="227"/>
      <c r="I34" s="227"/>
      <c r="J34" s="227"/>
      <c r="K34" s="204"/>
    </row>
    <row r="35" spans="1:14">
      <c r="A35" s="206" t="s">
        <v>381</v>
      </c>
      <c r="B35" s="224">
        <v>0.19386170108897374</v>
      </c>
      <c r="C35" s="224">
        <v>0.1893075492450268</v>
      </c>
      <c r="D35" s="224">
        <v>0.18640761962752844</v>
      </c>
      <c r="E35" s="224">
        <v>0.18803916606279367</v>
      </c>
      <c r="F35" s="224">
        <v>0.19259145315781739</v>
      </c>
      <c r="G35" s="224">
        <v>0.19743773849416985</v>
      </c>
      <c r="H35" s="224">
        <v>0.186</v>
      </c>
      <c r="I35" s="224">
        <v>0.19586086316472559</v>
      </c>
      <c r="J35" s="224">
        <v>0.20327626846535379</v>
      </c>
      <c r="K35" s="227"/>
      <c r="L35" s="227"/>
      <c r="N35" s="210"/>
    </row>
    <row r="36" spans="1:14">
      <c r="A36" s="206" t="s">
        <v>100</v>
      </c>
      <c r="B36" s="224">
        <v>0.20486200708714503</v>
      </c>
      <c r="C36" s="224">
        <v>0.20360280909844664</v>
      </c>
      <c r="D36" s="224">
        <v>0.2007082689033064</v>
      </c>
      <c r="E36" s="224">
        <v>0.20331469650001366</v>
      </c>
      <c r="F36" s="224">
        <v>0.20519512129719558</v>
      </c>
      <c r="G36" s="224">
        <v>0.20904475652934817</v>
      </c>
      <c r="H36" s="224">
        <v>0.19733102520865156</v>
      </c>
      <c r="I36" s="224">
        <v>0.21229496749986632</v>
      </c>
      <c r="J36" s="224">
        <v>0.22119462569433687</v>
      </c>
      <c r="K36" s="227"/>
      <c r="L36" s="227"/>
    </row>
    <row r="37" spans="1:14">
      <c r="A37" s="206" t="s">
        <v>368</v>
      </c>
      <c r="B37" s="224">
        <v>0.24426575140263496</v>
      </c>
      <c r="C37" s="224">
        <v>0.23906510069062933</v>
      </c>
      <c r="D37" s="224">
        <v>0.23666053333297571</v>
      </c>
      <c r="E37" s="224">
        <v>0.24040320014656363</v>
      </c>
      <c r="F37" s="224">
        <v>0.23060285254507615</v>
      </c>
      <c r="G37" s="224">
        <v>0.23514026585288555</v>
      </c>
      <c r="H37" s="224">
        <v>0.224</v>
      </c>
      <c r="I37" s="224">
        <v>0.23789344099150228</v>
      </c>
      <c r="J37" s="224">
        <v>0.2535385362842803</v>
      </c>
      <c r="K37" s="210"/>
      <c r="L37" s="210"/>
    </row>
    <row r="38" spans="1:14">
      <c r="A38" s="206"/>
      <c r="B38" s="224"/>
      <c r="C38" s="224"/>
      <c r="D38" s="224"/>
      <c r="E38" s="224"/>
      <c r="F38" s="224"/>
      <c r="G38" s="224"/>
      <c r="H38" s="224"/>
      <c r="I38" s="224"/>
      <c r="J38" s="224"/>
      <c r="K38" s="206"/>
    </row>
    <row r="39" spans="1:14">
      <c r="A39" s="204" t="s">
        <v>349</v>
      </c>
      <c r="B39" s="224"/>
      <c r="C39" s="224"/>
      <c r="D39" s="224"/>
      <c r="E39" s="224"/>
      <c r="F39" s="224"/>
      <c r="G39" s="224"/>
      <c r="H39" s="224"/>
      <c r="I39" s="224"/>
      <c r="J39" s="224"/>
      <c r="K39" s="204"/>
    </row>
    <row r="40" spans="1:14">
      <c r="A40" s="206" t="s">
        <v>350</v>
      </c>
      <c r="B40" s="226">
        <v>1490781</v>
      </c>
      <c r="C40" s="226">
        <v>1475365</v>
      </c>
      <c r="D40" s="226">
        <v>1457202</v>
      </c>
      <c r="E40" s="226">
        <v>1415353</v>
      </c>
      <c r="F40" s="226">
        <v>1380093</v>
      </c>
      <c r="G40" s="226">
        <v>1340969</v>
      </c>
      <c r="H40" s="226">
        <v>1313520</v>
      </c>
      <c r="I40" s="226">
        <v>1256916</v>
      </c>
      <c r="J40" s="226">
        <v>1294546</v>
      </c>
      <c r="K40" s="206"/>
    </row>
    <row r="41" spans="1:14">
      <c r="A41" s="206" t="s">
        <v>351</v>
      </c>
      <c r="B41" s="226">
        <v>23872</v>
      </c>
      <c r="C41" s="226">
        <v>28229</v>
      </c>
      <c r="D41" s="226">
        <v>30411</v>
      </c>
      <c r="E41" s="226">
        <v>32118</v>
      </c>
      <c r="F41" s="226">
        <v>25837</v>
      </c>
      <c r="G41" s="226">
        <v>18745</v>
      </c>
      <c r="H41" s="226">
        <v>13737</v>
      </c>
      <c r="I41" s="226">
        <v>4796</v>
      </c>
      <c r="J41" s="226">
        <v>7076</v>
      </c>
      <c r="K41" s="206"/>
    </row>
    <row r="42" spans="1:14">
      <c r="A42" s="206" t="s">
        <v>352</v>
      </c>
      <c r="B42" s="226">
        <v>10020</v>
      </c>
      <c r="C42" s="226">
        <v>28903</v>
      </c>
      <c r="D42" s="226">
        <v>39705</v>
      </c>
      <c r="E42" s="226">
        <v>10174</v>
      </c>
      <c r="F42" s="226">
        <v>10943</v>
      </c>
      <c r="G42" s="226">
        <v>10549</v>
      </c>
      <c r="H42" s="226">
        <v>354</v>
      </c>
      <c r="I42" s="226">
        <v>720</v>
      </c>
      <c r="J42" s="226">
        <v>689</v>
      </c>
      <c r="K42" s="206"/>
    </row>
    <row r="43" spans="1:14">
      <c r="A43" s="206" t="s">
        <v>353</v>
      </c>
      <c r="B43" s="226">
        <v>52682</v>
      </c>
      <c r="C43" s="226">
        <v>56058</v>
      </c>
      <c r="D43" s="226">
        <v>57645</v>
      </c>
      <c r="E43" s="226">
        <v>59723</v>
      </c>
      <c r="F43" s="226">
        <v>63019</v>
      </c>
      <c r="G43" s="226">
        <v>68435</v>
      </c>
      <c r="H43" s="226">
        <v>76115</v>
      </c>
      <c r="I43" s="226">
        <v>102016</v>
      </c>
      <c r="J43" s="226">
        <v>89800</v>
      </c>
      <c r="K43" s="206"/>
    </row>
    <row r="44" spans="1:14">
      <c r="A44" s="204" t="s">
        <v>354</v>
      </c>
      <c r="B44" s="242">
        <v>1577355</v>
      </c>
      <c r="C44" s="242">
        <v>1588555</v>
      </c>
      <c r="D44" s="242">
        <v>1584963</v>
      </c>
      <c r="E44" s="242">
        <v>1517368</v>
      </c>
      <c r="F44" s="242">
        <v>1479892</v>
      </c>
      <c r="G44" s="242">
        <v>1438698</v>
      </c>
      <c r="H44" s="242">
        <v>1403726</v>
      </c>
      <c r="I44" s="242">
        <v>1364448</v>
      </c>
      <c r="J44" s="242">
        <v>1392111</v>
      </c>
      <c r="K44" s="204"/>
    </row>
    <row r="45" spans="1:14">
      <c r="A45" s="204" t="s">
        <v>124</v>
      </c>
      <c r="B45" s="242">
        <v>191984</v>
      </c>
      <c r="C45" s="242">
        <v>181007</v>
      </c>
      <c r="D45" s="242">
        <v>179109</v>
      </c>
      <c r="E45" s="242">
        <v>179321</v>
      </c>
      <c r="F45" s="242">
        <v>178133</v>
      </c>
      <c r="G45" s="242">
        <v>181289</v>
      </c>
      <c r="H45" s="242">
        <v>176045</v>
      </c>
      <c r="I45" s="242">
        <v>171641</v>
      </c>
      <c r="J45" s="242">
        <v>180830</v>
      </c>
      <c r="K45" s="204"/>
    </row>
    <row r="46" spans="1:14">
      <c r="A46" s="204" t="s">
        <v>349</v>
      </c>
      <c r="B46" s="235">
        <v>0.12171261383772201</v>
      </c>
      <c r="C46" s="235">
        <v>0.11394443377786731</v>
      </c>
      <c r="D46" s="235">
        <v>0.113005161634688</v>
      </c>
      <c r="E46" s="235">
        <v>0.11817897833617158</v>
      </c>
      <c r="F46" s="235">
        <v>0.12036891881299445</v>
      </c>
      <c r="G46" s="235">
        <v>0.12600907209157169</v>
      </c>
      <c r="H46" s="235">
        <v>0.12541265175682434</v>
      </c>
      <c r="I46" s="235">
        <v>0.12579519336757428</v>
      </c>
      <c r="J46" s="235">
        <v>0.12989625108917321</v>
      </c>
      <c r="K46" s="204"/>
    </row>
    <row r="47" spans="1:14">
      <c r="A47" s="208"/>
      <c r="B47" s="224"/>
      <c r="C47" s="224"/>
      <c r="D47" s="224"/>
      <c r="E47" s="224"/>
      <c r="F47" s="224"/>
      <c r="G47" s="224"/>
      <c r="H47" s="224"/>
      <c r="I47" s="224"/>
      <c r="J47" s="224"/>
      <c r="K47" s="208"/>
    </row>
    <row r="48" spans="1:14">
      <c r="A48" s="204" t="s">
        <v>348</v>
      </c>
      <c r="B48" s="224"/>
      <c r="C48" s="224"/>
      <c r="D48" s="224"/>
      <c r="E48" s="224"/>
      <c r="F48" s="224"/>
      <c r="G48" s="224"/>
      <c r="H48" s="224"/>
      <c r="I48" s="224"/>
      <c r="J48" s="224"/>
      <c r="K48" s="204"/>
    </row>
    <row r="49" spans="1:11">
      <c r="A49" s="206" t="s">
        <v>401</v>
      </c>
      <c r="B49" s="256">
        <v>2.8837056792860194E-2</v>
      </c>
      <c r="C49" s="256">
        <v>2.971921977609537E-2</v>
      </c>
      <c r="D49" s="256">
        <v>2.8116421022287324E-2</v>
      </c>
      <c r="E49" s="256">
        <v>2.9596685767413089E-2</v>
      </c>
      <c r="F49" s="256">
        <v>3.1887448705056151E-2</v>
      </c>
      <c r="G49" s="256">
        <v>3.6654878466144E-2</v>
      </c>
      <c r="H49" s="256">
        <v>2.7647163647163648E-2</v>
      </c>
      <c r="I49" s="256">
        <v>3.726214213238159E-2</v>
      </c>
      <c r="J49" s="256">
        <v>3.8927832726434977E-2</v>
      </c>
      <c r="K49" s="206"/>
    </row>
    <row r="50" spans="1:11">
      <c r="A50" s="206" t="s">
        <v>394</v>
      </c>
      <c r="B50" s="224">
        <v>0.58882797018697719</v>
      </c>
      <c r="C50" s="224">
        <v>0.60050348235374706</v>
      </c>
      <c r="D50" s="224">
        <v>0.604468481531929</v>
      </c>
      <c r="E50" s="224">
        <v>0.60240759984416037</v>
      </c>
      <c r="F50" s="224">
        <v>0.61005223160552846</v>
      </c>
      <c r="G50" s="224">
        <v>0.62065505677838251</v>
      </c>
      <c r="H50" s="224">
        <v>0.64926790528070155</v>
      </c>
      <c r="I50" s="224">
        <v>0.61865002770454169</v>
      </c>
      <c r="J50" s="224">
        <v>0.57969068978940519</v>
      </c>
      <c r="K50" s="206"/>
    </row>
    <row r="52" spans="1:11" ht="19.5" customHeight="1">
      <c r="A52" s="262"/>
      <c r="B52" s="262"/>
      <c r="C52" s="262"/>
      <c r="D52" s="262"/>
      <c r="E52" s="262"/>
      <c r="F52" s="262"/>
      <c r="K52" s="211"/>
    </row>
    <row r="53" spans="1:11">
      <c r="A53" s="211" t="s">
        <v>419</v>
      </c>
      <c r="B53" s="272"/>
      <c r="K53" s="211"/>
    </row>
    <row r="54" spans="1:11">
      <c r="A54" s="211"/>
      <c r="K54" s="211"/>
    </row>
    <row r="58" spans="1:11">
      <c r="A58" s="211"/>
    </row>
    <row r="59" spans="1:11">
      <c r="A59" s="211"/>
    </row>
    <row r="60" spans="1:11">
      <c r="A60" s="208"/>
      <c r="B60" s="207"/>
      <c r="C60" s="207"/>
      <c r="D60" s="207"/>
      <c r="E60" s="207"/>
      <c r="F60" s="207"/>
      <c r="G60" s="207"/>
      <c r="H60" s="207"/>
      <c r="I60" s="207"/>
      <c r="J60" s="207"/>
    </row>
    <row r="61" spans="1:11">
      <c r="B61" s="207"/>
      <c r="C61" s="207"/>
      <c r="D61" s="207"/>
      <c r="E61" s="207"/>
      <c r="F61" s="207"/>
      <c r="G61" s="207"/>
      <c r="H61" s="207"/>
      <c r="I61" s="207"/>
      <c r="J61" s="207"/>
    </row>
    <row r="62" spans="1:11">
      <c r="A62" s="221"/>
      <c r="B62" s="210"/>
      <c r="C62" s="210"/>
      <c r="D62" s="210"/>
      <c r="E62" s="210"/>
      <c r="F62" s="210"/>
      <c r="G62" s="210"/>
      <c r="H62" s="210"/>
      <c r="I62" s="210"/>
      <c r="J62" s="210"/>
    </row>
    <row r="63" spans="1:11">
      <c r="A63" s="208"/>
      <c r="B63" s="207"/>
      <c r="C63" s="207"/>
      <c r="D63" s="207"/>
      <c r="E63" s="207"/>
      <c r="F63" s="207"/>
      <c r="G63" s="207"/>
      <c r="H63" s="207"/>
      <c r="I63" s="207"/>
      <c r="J63" s="207"/>
    </row>
    <row r="64" spans="1:11">
      <c r="A64" s="208"/>
      <c r="B64" s="207"/>
      <c r="C64" s="207"/>
      <c r="D64" s="207"/>
      <c r="E64" s="207"/>
      <c r="F64" s="207"/>
      <c r="G64" s="207"/>
      <c r="H64" s="207"/>
      <c r="I64" s="207"/>
      <c r="J64" s="207"/>
    </row>
    <row r="65" spans="1:10">
      <c r="A65" s="208"/>
      <c r="B65" s="207"/>
      <c r="C65" s="207"/>
      <c r="D65" s="207"/>
      <c r="E65" s="207"/>
      <c r="F65" s="207"/>
      <c r="G65" s="207"/>
      <c r="H65" s="207"/>
      <c r="I65" s="207"/>
      <c r="J65" s="207"/>
    </row>
  </sheetData>
  <pageMargins left="0.70866141732283472" right="0.70866141732283472" top="0.74803149606299213" bottom="0.74803149606299213" header="0.31496062992125984" footer="0.31496062992125984"/>
  <pageSetup paperSize="9" scale="91" firstPageNumber="16" fitToHeight="2" orientation="landscape" useFirstPageNumber="1" r:id="rId1"/>
  <headerFooter>
    <oddFooter>&amp;L&amp;8______________________________________________________&amp;"-,Italic"
Arion Bank Factbook 30.09.2023&amp;C&amp;8&amp;P&amp;R&amp;8__________________________&amp;"-,Italic"____________________________
All amounts are in ISK millions</oddFooter>
  </headerFooter>
  <rowBreaks count="1" manualBreakCount="1">
    <brk id="33" max="9"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3AC14E-BF25-4CF6-95D1-3E69D6EAACFA}">
  <sheetPr>
    <tabColor rgb="FF005FAB"/>
  </sheetPr>
  <dimension ref="A1:CU141"/>
  <sheetViews>
    <sheetView topLeftCell="A2" zoomScaleNormal="100" zoomScaleSheetLayoutView="100" workbookViewId="0">
      <selection activeCell="A2" sqref="A2:J2"/>
    </sheetView>
  </sheetViews>
  <sheetFormatPr defaultColWidth="9.1796875" defaultRowHeight="14.5"/>
  <cols>
    <col min="1" max="1" width="44" style="196" customWidth="1"/>
    <col min="2" max="10" width="9.7265625" style="196" customWidth="1"/>
    <col min="11" max="12" width="9.1796875" style="196"/>
    <col min="13" max="13" width="11.26953125" style="196" customWidth="1"/>
    <col min="14" max="14" width="9.81640625" style="196" bestFit="1" customWidth="1"/>
    <col min="15" max="16384" width="9.1796875" style="196"/>
  </cols>
  <sheetData>
    <row r="1" spans="1:99" s="209" customFormat="1" hidden="1">
      <c r="G1" s="276">
        <v>0</v>
      </c>
      <c r="H1" s="275">
        <v>1</v>
      </c>
      <c r="I1" s="220">
        <v>2</v>
      </c>
      <c r="J1" s="220">
        <v>3</v>
      </c>
      <c r="K1" s="196"/>
      <c r="L1" s="196"/>
      <c r="M1" s="196"/>
      <c r="N1" s="196"/>
      <c r="O1" s="196"/>
      <c r="P1" s="196"/>
      <c r="Q1" s="196"/>
      <c r="R1" s="196"/>
      <c r="S1" s="196"/>
      <c r="T1" s="196"/>
      <c r="U1" s="196"/>
      <c r="V1" s="196"/>
      <c r="W1" s="196"/>
      <c r="X1" s="196"/>
      <c r="Y1" s="196"/>
      <c r="Z1" s="196"/>
      <c r="AA1" s="196"/>
      <c r="AB1" s="196"/>
      <c r="AC1" s="196"/>
      <c r="AD1" s="196"/>
      <c r="AE1" s="196"/>
      <c r="AF1" s="196"/>
      <c r="AG1" s="196"/>
      <c r="AH1" s="196"/>
      <c r="AI1" s="196"/>
      <c r="AJ1" s="196"/>
      <c r="AK1" s="196"/>
      <c r="AL1" s="196"/>
      <c r="AM1" s="196"/>
      <c r="AN1" s="196"/>
      <c r="AO1" s="196"/>
      <c r="AP1" s="196"/>
      <c r="AQ1" s="196"/>
      <c r="AR1" s="196"/>
      <c r="AS1" s="196"/>
      <c r="AT1" s="196"/>
      <c r="AU1" s="196"/>
      <c r="AV1" s="196"/>
      <c r="AW1" s="196"/>
      <c r="AX1" s="196"/>
      <c r="AY1" s="196"/>
      <c r="AZ1" s="196"/>
      <c r="BA1" s="196"/>
      <c r="BB1" s="196"/>
      <c r="BC1" s="196"/>
      <c r="BD1" s="196"/>
      <c r="BE1" s="196"/>
      <c r="BF1" s="196"/>
      <c r="BG1" s="196"/>
      <c r="BH1" s="196"/>
      <c r="BI1" s="196"/>
      <c r="BJ1" s="196"/>
      <c r="BK1" s="196"/>
      <c r="BL1" s="196"/>
      <c r="BM1" s="196"/>
      <c r="BN1" s="196"/>
      <c r="BO1" s="196"/>
      <c r="BP1" s="196"/>
      <c r="BQ1" s="196"/>
      <c r="BR1" s="196"/>
      <c r="BS1" s="196"/>
      <c r="BT1" s="196"/>
      <c r="BU1" s="196"/>
      <c r="BV1" s="196"/>
      <c r="BW1" s="196"/>
      <c r="BX1" s="196"/>
      <c r="BY1" s="196"/>
      <c r="BZ1" s="196"/>
      <c r="CA1" s="196"/>
      <c r="CB1" s="196"/>
      <c r="CC1" s="196"/>
      <c r="CD1" s="196"/>
      <c r="CE1" s="196"/>
      <c r="CF1" s="196"/>
      <c r="CG1" s="196"/>
      <c r="CH1" s="196"/>
      <c r="CI1" s="196"/>
      <c r="CJ1" s="196"/>
      <c r="CK1" s="196"/>
      <c r="CL1" s="196"/>
      <c r="CM1" s="196"/>
      <c r="CN1" s="196"/>
      <c r="CO1" s="196"/>
      <c r="CP1" s="196"/>
      <c r="CQ1" s="196"/>
      <c r="CR1" s="196"/>
      <c r="CS1" s="196"/>
      <c r="CT1" s="196"/>
      <c r="CU1" s="196"/>
    </row>
    <row r="2" spans="1:99" s="209" customFormat="1" ht="27.75" customHeight="1">
      <c r="A2" s="278" t="s">
        <v>461</v>
      </c>
      <c r="B2" s="278"/>
      <c r="C2" s="278"/>
      <c r="D2" s="278"/>
      <c r="E2" s="278"/>
      <c r="F2" s="278"/>
      <c r="G2" s="278"/>
      <c r="H2" s="278"/>
      <c r="I2" s="278"/>
      <c r="J2" s="278"/>
      <c r="K2" s="196"/>
      <c r="L2" s="196"/>
      <c r="M2" s="196"/>
      <c r="N2" s="196"/>
      <c r="O2" s="196"/>
      <c r="P2" s="196"/>
      <c r="Q2" s="196"/>
      <c r="R2" s="196"/>
      <c r="S2" s="196"/>
      <c r="T2" s="196"/>
      <c r="U2" s="196"/>
      <c r="V2" s="196"/>
      <c r="W2" s="196"/>
      <c r="X2" s="196"/>
      <c r="Y2" s="196"/>
      <c r="Z2" s="196"/>
      <c r="AA2" s="196"/>
      <c r="AB2" s="196"/>
      <c r="AC2" s="196"/>
      <c r="AD2" s="196"/>
      <c r="AE2" s="196"/>
      <c r="AF2" s="196"/>
      <c r="AG2" s="196"/>
      <c r="AH2" s="196"/>
      <c r="AI2" s="196"/>
      <c r="AJ2" s="196"/>
      <c r="AK2" s="196"/>
      <c r="AL2" s="196"/>
      <c r="AM2" s="196"/>
      <c r="AN2" s="196"/>
      <c r="AO2" s="196"/>
      <c r="AP2" s="196"/>
      <c r="AQ2" s="196"/>
      <c r="AR2" s="196"/>
      <c r="AS2" s="196"/>
      <c r="AT2" s="196"/>
      <c r="AU2" s="196"/>
      <c r="AV2" s="196"/>
      <c r="AW2" s="196"/>
      <c r="AX2" s="196"/>
      <c r="AY2" s="196"/>
      <c r="AZ2" s="196"/>
      <c r="BA2" s="196"/>
      <c r="BB2" s="196"/>
      <c r="BC2" s="196"/>
      <c r="BD2" s="196"/>
      <c r="BE2" s="196"/>
      <c r="BF2" s="196"/>
      <c r="BG2" s="196"/>
      <c r="BH2" s="196"/>
      <c r="BI2" s="196"/>
      <c r="BJ2" s="196"/>
      <c r="BK2" s="196"/>
      <c r="BL2" s="196"/>
      <c r="BM2" s="196"/>
      <c r="BN2" s="196"/>
      <c r="BO2" s="196"/>
      <c r="BP2" s="196"/>
      <c r="BQ2" s="196"/>
      <c r="BR2" s="196"/>
      <c r="BS2" s="196"/>
      <c r="BT2" s="196"/>
      <c r="BU2" s="196"/>
      <c r="BV2" s="196"/>
      <c r="BW2" s="196"/>
      <c r="BX2" s="196"/>
      <c r="BY2" s="196"/>
      <c r="BZ2" s="196"/>
      <c r="CA2" s="196"/>
      <c r="CB2" s="196"/>
      <c r="CC2" s="196"/>
      <c r="CD2" s="196"/>
      <c r="CE2" s="196"/>
      <c r="CF2" s="196"/>
      <c r="CG2" s="196"/>
      <c r="CH2" s="196"/>
      <c r="CI2" s="196"/>
      <c r="CJ2" s="196"/>
      <c r="CK2" s="196"/>
      <c r="CL2" s="196"/>
      <c r="CM2" s="196"/>
      <c r="CN2" s="196"/>
      <c r="CO2" s="196"/>
      <c r="CP2" s="196"/>
      <c r="CQ2" s="196"/>
      <c r="CR2" s="196"/>
      <c r="CS2" s="196"/>
      <c r="CT2" s="196"/>
      <c r="CU2" s="196"/>
    </row>
    <row r="3" spans="1:99" s="209" customFormat="1">
      <c r="A3" s="264" t="s">
        <v>308</v>
      </c>
      <c r="B3" s="265" t="s">
        <v>417</v>
      </c>
      <c r="C3" s="265" t="s">
        <v>416</v>
      </c>
      <c r="D3" s="265" t="s">
        <v>415</v>
      </c>
      <c r="E3" s="265" t="s">
        <v>414</v>
      </c>
      <c r="F3" s="265" t="s">
        <v>412</v>
      </c>
      <c r="G3" s="265" t="s">
        <v>411</v>
      </c>
      <c r="H3" s="265" t="s">
        <v>410</v>
      </c>
      <c r="I3" s="265" t="s">
        <v>404</v>
      </c>
      <c r="J3" s="265" t="s">
        <v>403</v>
      </c>
      <c r="K3" s="196"/>
      <c r="L3" s="196"/>
      <c r="M3" s="196"/>
      <c r="N3" s="196"/>
      <c r="O3" s="196"/>
      <c r="P3" s="196"/>
      <c r="Q3" s="196"/>
      <c r="R3" s="196"/>
      <c r="S3" s="196"/>
      <c r="T3" s="196"/>
      <c r="U3" s="196"/>
      <c r="V3" s="196"/>
      <c r="W3" s="196"/>
      <c r="X3" s="196"/>
      <c r="Y3" s="196"/>
      <c r="Z3" s="196"/>
      <c r="AA3" s="196"/>
      <c r="AB3" s="196"/>
      <c r="AC3" s="196"/>
      <c r="AD3" s="196"/>
      <c r="AE3" s="196"/>
      <c r="AF3" s="196"/>
      <c r="AG3" s="196"/>
      <c r="AH3" s="196"/>
      <c r="AI3" s="196"/>
      <c r="AJ3" s="196"/>
      <c r="AK3" s="196"/>
      <c r="AL3" s="196"/>
      <c r="AM3" s="196"/>
      <c r="AN3" s="196"/>
      <c r="AO3" s="196"/>
      <c r="AP3" s="196"/>
      <c r="AQ3" s="196"/>
      <c r="AR3" s="196"/>
      <c r="AS3" s="196"/>
      <c r="AT3" s="196"/>
      <c r="AU3" s="196"/>
      <c r="AV3" s="196"/>
      <c r="AW3" s="196"/>
      <c r="AX3" s="196"/>
      <c r="AY3" s="196"/>
      <c r="AZ3" s="196"/>
      <c r="BA3" s="196"/>
      <c r="BB3" s="196"/>
      <c r="BC3" s="196"/>
      <c r="BD3" s="196"/>
      <c r="BE3" s="196"/>
      <c r="BF3" s="196"/>
      <c r="BG3" s="196"/>
      <c r="BH3" s="196"/>
      <c r="BI3" s="196"/>
      <c r="BJ3" s="196"/>
      <c r="BK3" s="196"/>
      <c r="BL3" s="196"/>
      <c r="BM3" s="196"/>
      <c r="BN3" s="196"/>
      <c r="BO3" s="196"/>
      <c r="BP3" s="196"/>
      <c r="BQ3" s="196"/>
      <c r="BR3" s="196"/>
      <c r="BS3" s="196"/>
      <c r="BT3" s="196"/>
      <c r="BU3" s="196"/>
      <c r="BV3" s="196"/>
      <c r="BW3" s="196"/>
      <c r="BX3" s="196"/>
      <c r="BY3" s="196"/>
      <c r="BZ3" s="196"/>
      <c r="CA3" s="196"/>
      <c r="CB3" s="196"/>
      <c r="CC3" s="196"/>
      <c r="CD3" s="196"/>
      <c r="CE3" s="196"/>
      <c r="CF3" s="196"/>
      <c r="CG3" s="196"/>
      <c r="CH3" s="196"/>
      <c r="CI3" s="196"/>
      <c r="CJ3" s="196"/>
      <c r="CK3" s="196"/>
      <c r="CL3" s="196"/>
      <c r="CM3" s="196"/>
      <c r="CN3" s="196"/>
      <c r="CO3" s="196"/>
      <c r="CP3" s="196"/>
      <c r="CQ3" s="196"/>
      <c r="CR3" s="196"/>
      <c r="CS3" s="196"/>
      <c r="CT3" s="196"/>
      <c r="CU3" s="196"/>
    </row>
    <row r="4" spans="1:99" s="209" customFormat="1">
      <c r="A4" s="202"/>
      <c r="B4" s="202"/>
      <c r="C4" s="202"/>
      <c r="D4" s="202"/>
      <c r="E4" s="202"/>
      <c r="F4" s="202"/>
      <c r="G4" s="203"/>
      <c r="H4" s="203"/>
      <c r="I4" s="203"/>
      <c r="J4" s="203"/>
      <c r="K4" s="196"/>
      <c r="L4" s="196"/>
      <c r="M4" s="196"/>
      <c r="N4" s="196"/>
      <c r="O4" s="196"/>
      <c r="P4" s="196"/>
      <c r="Q4" s="196"/>
      <c r="R4" s="196"/>
      <c r="S4" s="196"/>
      <c r="T4" s="196"/>
      <c r="U4" s="196"/>
      <c r="V4" s="196"/>
      <c r="W4" s="196"/>
      <c r="X4" s="196"/>
      <c r="Y4" s="196"/>
      <c r="Z4" s="196"/>
      <c r="AA4" s="196"/>
      <c r="AB4" s="196"/>
      <c r="AC4" s="196"/>
      <c r="AD4" s="196"/>
      <c r="AE4" s="196"/>
      <c r="AF4" s="196"/>
      <c r="AG4" s="196"/>
      <c r="AH4" s="196"/>
      <c r="AI4" s="196"/>
      <c r="AJ4" s="196"/>
      <c r="AK4" s="196"/>
      <c r="AL4" s="196"/>
      <c r="AM4" s="196"/>
      <c r="AN4" s="196"/>
      <c r="AO4" s="196"/>
      <c r="AP4" s="196"/>
      <c r="AQ4" s="196"/>
      <c r="AR4" s="196"/>
      <c r="AS4" s="196"/>
      <c r="AT4" s="196"/>
      <c r="AU4" s="196"/>
      <c r="AV4" s="196"/>
      <c r="AW4" s="196"/>
      <c r="AX4" s="196"/>
      <c r="AY4" s="196"/>
      <c r="AZ4" s="196"/>
      <c r="BA4" s="196"/>
      <c r="BB4" s="196"/>
      <c r="BC4" s="196"/>
      <c r="BD4" s="196"/>
      <c r="BE4" s="196"/>
      <c r="BF4" s="196"/>
      <c r="BG4" s="196"/>
      <c r="BH4" s="196"/>
      <c r="BI4" s="196"/>
      <c r="BJ4" s="196"/>
      <c r="BK4" s="196"/>
      <c r="BL4" s="196"/>
      <c r="BM4" s="196"/>
      <c r="BN4" s="196"/>
      <c r="BO4" s="196"/>
      <c r="BP4" s="196"/>
      <c r="BQ4" s="196"/>
      <c r="BR4" s="196"/>
      <c r="BS4" s="196"/>
      <c r="BT4" s="196"/>
      <c r="BU4" s="196"/>
      <c r="BV4" s="196"/>
      <c r="BW4" s="196"/>
      <c r="BX4" s="196"/>
      <c r="BY4" s="196"/>
      <c r="BZ4" s="196"/>
      <c r="CA4" s="196"/>
      <c r="CB4" s="196"/>
      <c r="CC4" s="196"/>
      <c r="CD4" s="196"/>
      <c r="CE4" s="196"/>
      <c r="CF4" s="196"/>
      <c r="CG4" s="196"/>
      <c r="CH4" s="196"/>
      <c r="CI4" s="196"/>
      <c r="CJ4" s="196"/>
      <c r="CK4" s="196"/>
      <c r="CL4" s="196"/>
      <c r="CM4" s="196"/>
      <c r="CN4" s="196"/>
      <c r="CO4" s="196"/>
      <c r="CP4" s="196"/>
      <c r="CQ4" s="196"/>
      <c r="CR4" s="196"/>
      <c r="CS4" s="196"/>
      <c r="CT4" s="196"/>
      <c r="CU4" s="196"/>
    </row>
    <row r="5" spans="1:99" s="209" customFormat="1" ht="15.5">
      <c r="A5" s="273" t="s">
        <v>460</v>
      </c>
      <c r="B5" s="273"/>
      <c r="C5" s="273"/>
      <c r="D5" s="273"/>
      <c r="E5" s="273"/>
      <c r="F5" s="273"/>
      <c r="G5" s="203"/>
      <c r="H5" s="203"/>
      <c r="I5" s="203"/>
      <c r="J5" s="203"/>
      <c r="K5" s="196"/>
      <c r="L5" s="196"/>
      <c r="M5" s="196"/>
      <c r="N5" s="196"/>
      <c r="O5" s="196"/>
      <c r="P5" s="196"/>
      <c r="Q5" s="196"/>
      <c r="R5" s="196"/>
      <c r="S5" s="196"/>
      <c r="T5" s="196"/>
      <c r="U5" s="196"/>
      <c r="V5" s="196"/>
      <c r="W5" s="196"/>
      <c r="X5" s="196"/>
      <c r="Y5" s="196"/>
      <c r="Z5" s="196"/>
      <c r="AA5" s="196"/>
      <c r="AB5" s="196"/>
      <c r="AC5" s="196"/>
      <c r="AD5" s="196"/>
      <c r="AE5" s="196"/>
      <c r="AF5" s="196"/>
      <c r="AG5" s="196"/>
      <c r="AH5" s="196"/>
      <c r="AI5" s="196"/>
      <c r="AJ5" s="196"/>
      <c r="AK5" s="196"/>
      <c r="AL5" s="196"/>
      <c r="AM5" s="196"/>
      <c r="AN5" s="196"/>
      <c r="AO5" s="196"/>
      <c r="AP5" s="196"/>
      <c r="AQ5" s="196"/>
      <c r="AR5" s="196"/>
      <c r="AS5" s="196"/>
      <c r="AT5" s="196"/>
      <c r="AU5" s="196"/>
      <c r="AV5" s="196"/>
      <c r="AW5" s="196"/>
      <c r="AX5" s="196"/>
      <c r="AY5" s="196"/>
      <c r="AZ5" s="196"/>
      <c r="BA5" s="196"/>
      <c r="BB5" s="196"/>
      <c r="BC5" s="196"/>
      <c r="BD5" s="196"/>
      <c r="BE5" s="196"/>
      <c r="BF5" s="196"/>
      <c r="BG5" s="196"/>
      <c r="BH5" s="196"/>
      <c r="BI5" s="196"/>
      <c r="BJ5" s="196"/>
      <c r="BK5" s="196"/>
      <c r="BL5" s="196"/>
      <c r="BM5" s="196"/>
      <c r="BN5" s="196"/>
      <c r="BO5" s="196"/>
      <c r="BP5" s="196"/>
      <c r="BQ5" s="196"/>
      <c r="BR5" s="196"/>
      <c r="BS5" s="196"/>
      <c r="BT5" s="196"/>
      <c r="BU5" s="196"/>
      <c r="BV5" s="196"/>
      <c r="BW5" s="196"/>
      <c r="BX5" s="196"/>
      <c r="BY5" s="196"/>
      <c r="BZ5" s="196"/>
      <c r="CA5" s="196"/>
      <c r="CB5" s="196"/>
      <c r="CC5" s="196"/>
      <c r="CD5" s="196"/>
      <c r="CE5" s="196"/>
      <c r="CF5" s="196"/>
      <c r="CG5" s="196"/>
      <c r="CH5" s="196"/>
      <c r="CI5" s="196"/>
      <c r="CJ5" s="196"/>
      <c r="CK5" s="196"/>
      <c r="CL5" s="196"/>
      <c r="CM5" s="196"/>
      <c r="CN5" s="196"/>
      <c r="CO5" s="196"/>
      <c r="CP5" s="196"/>
      <c r="CQ5" s="196"/>
      <c r="CR5" s="196"/>
      <c r="CS5" s="196"/>
      <c r="CT5" s="196"/>
      <c r="CU5" s="196"/>
    </row>
    <row r="6" spans="1:99" s="209" customFormat="1" ht="6" customHeight="1">
      <c r="G6" s="221"/>
      <c r="H6" s="248"/>
      <c r="I6" s="248"/>
      <c r="J6" s="221"/>
      <c r="K6" s="196"/>
      <c r="L6" s="196"/>
      <c r="M6" s="196"/>
      <c r="N6" s="196"/>
      <c r="O6" s="196"/>
      <c r="P6" s="196"/>
      <c r="Q6" s="196"/>
      <c r="R6" s="196"/>
      <c r="S6" s="196"/>
      <c r="T6" s="196"/>
      <c r="U6" s="196"/>
      <c r="V6" s="196"/>
      <c r="W6" s="196"/>
      <c r="X6" s="196"/>
      <c r="Y6" s="196"/>
      <c r="Z6" s="196"/>
      <c r="AA6" s="196"/>
      <c r="AB6" s="196"/>
      <c r="AC6" s="196"/>
      <c r="AD6" s="196"/>
      <c r="AE6" s="196"/>
      <c r="AF6" s="196"/>
      <c r="AG6" s="196"/>
      <c r="AH6" s="196"/>
      <c r="AI6" s="196"/>
      <c r="AJ6" s="196"/>
      <c r="AK6" s="196"/>
      <c r="AL6" s="196"/>
      <c r="AM6" s="196"/>
      <c r="AN6" s="196"/>
      <c r="AO6" s="196"/>
      <c r="AP6" s="196"/>
      <c r="AQ6" s="196"/>
      <c r="AR6" s="196"/>
      <c r="AS6" s="196"/>
      <c r="AT6" s="196"/>
      <c r="AU6" s="196"/>
      <c r="AV6" s="196"/>
      <c r="AW6" s="196"/>
      <c r="AX6" s="196"/>
      <c r="AY6" s="196"/>
      <c r="AZ6" s="196"/>
      <c r="BA6" s="196"/>
      <c r="BB6" s="196"/>
      <c r="BC6" s="196"/>
      <c r="BD6" s="196"/>
      <c r="BE6" s="196"/>
      <c r="BF6" s="196"/>
      <c r="BG6" s="196"/>
      <c r="BH6" s="196"/>
      <c r="BI6" s="196"/>
      <c r="BJ6" s="196"/>
      <c r="BK6" s="196"/>
      <c r="BL6" s="196"/>
      <c r="BM6" s="196"/>
      <c r="BN6" s="196"/>
      <c r="BO6" s="196"/>
      <c r="BP6" s="196"/>
      <c r="BQ6" s="196"/>
      <c r="BR6" s="196"/>
      <c r="BS6" s="196"/>
      <c r="BT6" s="196"/>
      <c r="BU6" s="196"/>
      <c r="BV6" s="196"/>
      <c r="BW6" s="196"/>
      <c r="BX6" s="196"/>
      <c r="BY6" s="196"/>
      <c r="BZ6" s="196"/>
      <c r="CA6" s="196"/>
      <c r="CB6" s="196"/>
      <c r="CC6" s="196"/>
      <c r="CD6" s="196"/>
      <c r="CE6" s="196"/>
      <c r="CF6" s="196"/>
      <c r="CG6" s="196"/>
      <c r="CH6" s="196"/>
      <c r="CI6" s="196"/>
      <c r="CJ6" s="196"/>
      <c r="CK6" s="196"/>
      <c r="CL6" s="196"/>
      <c r="CM6" s="196"/>
      <c r="CN6" s="196"/>
      <c r="CO6" s="196"/>
      <c r="CP6" s="196"/>
      <c r="CQ6" s="196"/>
      <c r="CR6" s="196"/>
      <c r="CS6" s="196"/>
      <c r="CT6" s="196"/>
      <c r="CU6" s="196"/>
    </row>
    <row r="7" spans="1:99" s="209" customFormat="1">
      <c r="A7" s="206" t="s">
        <v>0</v>
      </c>
      <c r="B7" s="225">
        <v>283</v>
      </c>
      <c r="C7" s="225">
        <v>237</v>
      </c>
      <c r="D7" s="225">
        <v>227</v>
      </c>
      <c r="E7" s="225">
        <v>738</v>
      </c>
      <c r="F7" s="225">
        <v>1103</v>
      </c>
      <c r="G7" s="225">
        <v>715</v>
      </c>
      <c r="H7" s="225">
        <v>477</v>
      </c>
      <c r="I7" s="225">
        <v>248</v>
      </c>
      <c r="J7" s="225">
        <v>207</v>
      </c>
      <c r="K7" s="196"/>
      <c r="L7" s="196"/>
      <c r="M7" s="196"/>
      <c r="N7" s="196"/>
      <c r="O7" s="196"/>
      <c r="P7" s="196"/>
      <c r="Q7" s="196"/>
      <c r="R7" s="196"/>
      <c r="S7" s="196"/>
      <c r="T7" s="196"/>
      <c r="U7" s="196"/>
      <c r="V7" s="196"/>
      <c r="W7" s="196"/>
      <c r="X7" s="196"/>
      <c r="Y7" s="196"/>
      <c r="Z7" s="196"/>
      <c r="AA7" s="196"/>
      <c r="AB7" s="196"/>
      <c r="AC7" s="196"/>
      <c r="AD7" s="196"/>
      <c r="AE7" s="196"/>
      <c r="AF7" s="196"/>
      <c r="AG7" s="196"/>
      <c r="AH7" s="196"/>
      <c r="AI7" s="196"/>
      <c r="AJ7" s="196"/>
      <c r="AK7" s="196"/>
      <c r="AL7" s="196"/>
      <c r="AM7" s="196"/>
      <c r="AN7" s="196"/>
      <c r="AO7" s="196"/>
      <c r="AP7" s="196"/>
      <c r="AQ7" s="196"/>
      <c r="AR7" s="196"/>
      <c r="AS7" s="196"/>
      <c r="AT7" s="196"/>
      <c r="AU7" s="196"/>
      <c r="AV7" s="196"/>
      <c r="AW7" s="196"/>
      <c r="AX7" s="196"/>
      <c r="AY7" s="196"/>
      <c r="AZ7" s="196"/>
      <c r="BA7" s="196"/>
      <c r="BB7" s="196"/>
      <c r="BC7" s="196"/>
      <c r="BD7" s="196"/>
      <c r="BE7" s="196"/>
      <c r="BF7" s="196"/>
      <c r="BG7" s="196"/>
      <c r="BH7" s="196"/>
      <c r="BI7" s="196"/>
      <c r="BJ7" s="196"/>
      <c r="BK7" s="196"/>
      <c r="BL7" s="196"/>
      <c r="BM7" s="196"/>
      <c r="BN7" s="196"/>
      <c r="BO7" s="196"/>
      <c r="BP7" s="196"/>
      <c r="BQ7" s="196"/>
      <c r="BR7" s="196"/>
      <c r="BS7" s="196"/>
      <c r="BT7" s="196"/>
      <c r="BU7" s="196"/>
      <c r="BV7" s="196"/>
      <c r="BW7" s="196"/>
      <c r="BX7" s="196"/>
      <c r="BY7" s="196"/>
      <c r="BZ7" s="196"/>
      <c r="CA7" s="196"/>
      <c r="CB7" s="196"/>
      <c r="CC7" s="196"/>
      <c r="CD7" s="196"/>
      <c r="CE7" s="196"/>
      <c r="CF7" s="196"/>
      <c r="CG7" s="196"/>
      <c r="CH7" s="196"/>
      <c r="CI7" s="196"/>
      <c r="CJ7" s="196"/>
      <c r="CK7" s="196"/>
      <c r="CL7" s="196"/>
      <c r="CM7" s="196"/>
      <c r="CN7" s="196"/>
      <c r="CO7" s="196"/>
      <c r="CP7" s="196"/>
      <c r="CQ7" s="196"/>
      <c r="CR7" s="196"/>
      <c r="CS7" s="196"/>
      <c r="CT7" s="196"/>
      <c r="CU7" s="196"/>
    </row>
    <row r="8" spans="1:99" s="209" customFormat="1">
      <c r="A8" s="206" t="s">
        <v>309</v>
      </c>
      <c r="B8" s="225">
        <v>1259</v>
      </c>
      <c r="C8" s="225">
        <v>1460</v>
      </c>
      <c r="D8" s="225">
        <v>1562</v>
      </c>
      <c r="E8" s="225">
        <v>1325</v>
      </c>
      <c r="F8" s="225">
        <v>1434</v>
      </c>
      <c r="G8" s="225">
        <v>1488</v>
      </c>
      <c r="H8" s="225">
        <v>1521</v>
      </c>
      <c r="I8" s="225">
        <v>1699</v>
      </c>
      <c r="J8" s="225">
        <v>1239</v>
      </c>
      <c r="K8" s="196"/>
      <c r="L8" s="196"/>
      <c r="M8" s="196"/>
      <c r="N8" s="196"/>
      <c r="O8" s="196"/>
      <c r="P8" s="196"/>
      <c r="Q8" s="196"/>
      <c r="R8" s="196"/>
      <c r="S8" s="196"/>
      <c r="T8" s="196"/>
      <c r="U8" s="196"/>
      <c r="V8" s="196"/>
      <c r="W8" s="196"/>
      <c r="X8" s="196"/>
      <c r="Y8" s="196"/>
      <c r="Z8" s="196"/>
      <c r="AA8" s="196"/>
      <c r="AB8" s="196"/>
      <c r="AC8" s="196"/>
      <c r="AD8" s="196"/>
      <c r="AE8" s="196"/>
      <c r="AF8" s="196"/>
      <c r="AG8" s="196"/>
      <c r="AH8" s="196"/>
      <c r="AI8" s="196"/>
      <c r="AJ8" s="196"/>
      <c r="AK8" s="196"/>
      <c r="AL8" s="196"/>
      <c r="AM8" s="196"/>
      <c r="AN8" s="196"/>
      <c r="AO8" s="196"/>
      <c r="AP8" s="196"/>
      <c r="AQ8" s="196"/>
      <c r="AR8" s="196"/>
      <c r="AS8" s="196"/>
      <c r="AT8" s="196"/>
      <c r="AU8" s="196"/>
      <c r="AV8" s="196"/>
      <c r="AW8" s="196"/>
      <c r="AX8" s="196"/>
      <c r="AY8" s="196"/>
      <c r="AZ8" s="196"/>
      <c r="BA8" s="196"/>
      <c r="BB8" s="196"/>
      <c r="BC8" s="196"/>
      <c r="BD8" s="196"/>
      <c r="BE8" s="196"/>
      <c r="BF8" s="196"/>
      <c r="BG8" s="196"/>
      <c r="BH8" s="196"/>
      <c r="BI8" s="196"/>
      <c r="BJ8" s="196"/>
      <c r="BK8" s="196"/>
      <c r="BL8" s="196"/>
      <c r="BM8" s="196"/>
      <c r="BN8" s="196"/>
      <c r="BO8" s="196"/>
      <c r="BP8" s="196"/>
      <c r="BQ8" s="196"/>
      <c r="BR8" s="196"/>
      <c r="BS8" s="196"/>
      <c r="BT8" s="196"/>
      <c r="BU8" s="196"/>
      <c r="BV8" s="196"/>
      <c r="BW8" s="196"/>
      <c r="BX8" s="196"/>
      <c r="BY8" s="196"/>
      <c r="BZ8" s="196"/>
      <c r="CA8" s="196"/>
      <c r="CB8" s="196"/>
      <c r="CC8" s="196"/>
      <c r="CD8" s="196"/>
      <c r="CE8" s="196"/>
      <c r="CF8" s="196"/>
      <c r="CG8" s="196"/>
      <c r="CH8" s="196"/>
      <c r="CI8" s="196"/>
      <c r="CJ8" s="196"/>
      <c r="CK8" s="196"/>
      <c r="CL8" s="196"/>
      <c r="CM8" s="196"/>
      <c r="CN8" s="196"/>
      <c r="CO8" s="196"/>
      <c r="CP8" s="196"/>
      <c r="CQ8" s="196"/>
      <c r="CR8" s="196"/>
      <c r="CS8" s="196"/>
      <c r="CT8" s="196"/>
      <c r="CU8" s="196"/>
    </row>
    <row r="9" spans="1:99" s="209" customFormat="1">
      <c r="A9" s="206" t="s">
        <v>433</v>
      </c>
      <c r="B9" s="225">
        <v>0</v>
      </c>
      <c r="C9" s="225">
        <v>0</v>
      </c>
      <c r="D9" s="225">
        <v>0</v>
      </c>
      <c r="E9" s="225">
        <v>0</v>
      </c>
      <c r="F9" s="225">
        <v>0</v>
      </c>
      <c r="G9" s="225">
        <v>0</v>
      </c>
      <c r="H9" s="225">
        <v>0</v>
      </c>
      <c r="I9" s="225">
        <v>0</v>
      </c>
      <c r="J9" s="225">
        <v>0</v>
      </c>
      <c r="K9" s="196"/>
      <c r="L9" s="196"/>
      <c r="M9" s="196"/>
      <c r="N9" s="196"/>
      <c r="O9" s="196"/>
      <c r="P9" s="196"/>
      <c r="Q9" s="196"/>
      <c r="R9" s="196"/>
      <c r="S9" s="196"/>
      <c r="T9" s="196"/>
      <c r="U9" s="196"/>
      <c r="V9" s="196"/>
      <c r="W9" s="196"/>
      <c r="X9" s="196"/>
      <c r="Y9" s="196"/>
      <c r="Z9" s="196"/>
      <c r="AA9" s="196"/>
      <c r="AB9" s="196"/>
      <c r="AC9" s="196"/>
      <c r="AD9" s="196"/>
      <c r="AE9" s="196"/>
      <c r="AF9" s="196"/>
      <c r="AG9" s="196"/>
      <c r="AH9" s="196"/>
      <c r="AI9" s="196"/>
      <c r="AJ9" s="196"/>
      <c r="AK9" s="196"/>
      <c r="AL9" s="196"/>
      <c r="AM9" s="196"/>
      <c r="AN9" s="196"/>
      <c r="AO9" s="196"/>
      <c r="AP9" s="196"/>
      <c r="AQ9" s="196"/>
      <c r="AR9" s="196"/>
      <c r="AS9" s="196"/>
      <c r="AT9" s="196"/>
      <c r="AU9" s="196"/>
      <c r="AV9" s="196"/>
      <c r="AW9" s="196"/>
      <c r="AX9" s="196"/>
      <c r="AY9" s="196"/>
      <c r="AZ9" s="196"/>
      <c r="BA9" s="196"/>
      <c r="BB9" s="196"/>
      <c r="BC9" s="196"/>
      <c r="BD9" s="196"/>
      <c r="BE9" s="196"/>
      <c r="BF9" s="196"/>
      <c r="BG9" s="196"/>
      <c r="BH9" s="196"/>
      <c r="BI9" s="196"/>
      <c r="BJ9" s="196"/>
      <c r="BK9" s="196"/>
      <c r="BL9" s="196"/>
      <c r="BM9" s="196"/>
      <c r="BN9" s="196"/>
      <c r="BO9" s="196"/>
      <c r="BP9" s="196"/>
      <c r="BQ9" s="196"/>
      <c r="BR9" s="196"/>
      <c r="BS9" s="196"/>
      <c r="BT9" s="196"/>
      <c r="BU9" s="196"/>
      <c r="BV9" s="196"/>
      <c r="BW9" s="196"/>
      <c r="BX9" s="196"/>
      <c r="BY9" s="196"/>
      <c r="BZ9" s="196"/>
      <c r="CA9" s="196"/>
      <c r="CB9" s="196"/>
      <c r="CC9" s="196"/>
      <c r="CD9" s="196"/>
      <c r="CE9" s="196"/>
      <c r="CF9" s="196"/>
      <c r="CG9" s="196"/>
      <c r="CH9" s="196"/>
      <c r="CI9" s="196"/>
      <c r="CJ9" s="196"/>
      <c r="CK9" s="196"/>
      <c r="CL9" s="196"/>
      <c r="CM9" s="196"/>
      <c r="CN9" s="196"/>
      <c r="CO9" s="196"/>
      <c r="CP9" s="196"/>
      <c r="CQ9" s="196"/>
      <c r="CR9" s="196"/>
      <c r="CS9" s="196"/>
      <c r="CT9" s="196"/>
      <c r="CU9" s="196"/>
    </row>
    <row r="10" spans="1:99" s="209" customFormat="1">
      <c r="A10" s="206" t="s">
        <v>446</v>
      </c>
      <c r="B10" s="225">
        <v>-11</v>
      </c>
      <c r="C10" s="225">
        <v>11</v>
      </c>
      <c r="D10" s="225">
        <v>19</v>
      </c>
      <c r="E10" s="225">
        <v>66</v>
      </c>
      <c r="F10" s="225">
        <v>-8</v>
      </c>
      <c r="G10" s="225">
        <v>-67</v>
      </c>
      <c r="H10" s="225">
        <v>-35</v>
      </c>
      <c r="I10" s="225">
        <v>104</v>
      </c>
      <c r="J10" s="225">
        <v>103</v>
      </c>
      <c r="K10" s="196"/>
      <c r="L10" s="196"/>
      <c r="M10" s="196"/>
      <c r="N10" s="196"/>
      <c r="O10" s="196"/>
      <c r="P10" s="196"/>
      <c r="Q10" s="196"/>
      <c r="R10" s="196"/>
      <c r="S10" s="196"/>
      <c r="T10" s="196"/>
      <c r="U10" s="196"/>
      <c r="V10" s="196"/>
      <c r="W10" s="196"/>
      <c r="X10" s="196"/>
      <c r="Y10" s="196"/>
      <c r="Z10" s="196"/>
      <c r="AA10" s="196"/>
      <c r="AB10" s="196"/>
      <c r="AC10" s="196"/>
      <c r="AD10" s="196"/>
      <c r="AE10" s="196"/>
      <c r="AF10" s="196"/>
      <c r="AG10" s="196"/>
      <c r="AH10" s="196"/>
      <c r="AI10" s="196"/>
      <c r="AJ10" s="196"/>
      <c r="AK10" s="196"/>
      <c r="AL10" s="196"/>
      <c r="AM10" s="196"/>
      <c r="AN10" s="196"/>
      <c r="AO10" s="196"/>
      <c r="AP10" s="196"/>
      <c r="AQ10" s="196"/>
      <c r="AR10" s="196"/>
      <c r="AS10" s="196"/>
      <c r="AT10" s="196"/>
      <c r="AU10" s="196"/>
      <c r="AV10" s="196"/>
      <c r="AW10" s="196"/>
      <c r="AX10" s="196"/>
      <c r="AY10" s="196"/>
      <c r="AZ10" s="196"/>
      <c r="BA10" s="196"/>
      <c r="BB10" s="196"/>
      <c r="BC10" s="196"/>
      <c r="BD10" s="196"/>
      <c r="BE10" s="196"/>
      <c r="BF10" s="196"/>
      <c r="BG10" s="196"/>
      <c r="BH10" s="196"/>
      <c r="BI10" s="196"/>
      <c r="BJ10" s="196"/>
      <c r="BK10" s="196"/>
      <c r="BL10" s="196"/>
      <c r="BM10" s="196"/>
      <c r="BN10" s="196"/>
      <c r="BO10" s="196"/>
      <c r="BP10" s="196"/>
      <c r="BQ10" s="196"/>
      <c r="BR10" s="196"/>
      <c r="BS10" s="196"/>
      <c r="BT10" s="196"/>
      <c r="BU10" s="196"/>
      <c r="BV10" s="196"/>
      <c r="BW10" s="196"/>
      <c r="BX10" s="196"/>
      <c r="BY10" s="196"/>
      <c r="BZ10" s="196"/>
      <c r="CA10" s="196"/>
      <c r="CB10" s="196"/>
      <c r="CC10" s="196"/>
      <c r="CD10" s="196"/>
      <c r="CE10" s="196"/>
      <c r="CF10" s="196"/>
      <c r="CG10" s="196"/>
      <c r="CH10" s="196"/>
      <c r="CI10" s="196"/>
      <c r="CJ10" s="196"/>
      <c r="CK10" s="196"/>
      <c r="CL10" s="196"/>
      <c r="CM10" s="196"/>
      <c r="CN10" s="196"/>
      <c r="CO10" s="196"/>
      <c r="CP10" s="196"/>
      <c r="CQ10" s="196"/>
      <c r="CR10" s="196"/>
      <c r="CS10" s="196"/>
      <c r="CT10" s="196"/>
      <c r="CU10" s="196"/>
    </row>
    <row r="11" spans="1:99" s="209" customFormat="1">
      <c r="A11" s="206" t="s">
        <v>10</v>
      </c>
      <c r="B11" s="225">
        <v>1</v>
      </c>
      <c r="C11" s="225">
        <v>2</v>
      </c>
      <c r="D11" s="225">
        <v>2</v>
      </c>
      <c r="E11" s="225">
        <v>11</v>
      </c>
      <c r="F11" s="225">
        <v>0</v>
      </c>
      <c r="G11" s="225">
        <v>0</v>
      </c>
      <c r="H11" s="225">
        <v>0</v>
      </c>
      <c r="I11" s="225">
        <v>1</v>
      </c>
      <c r="J11" s="225">
        <v>2</v>
      </c>
      <c r="K11" s="196"/>
      <c r="L11" s="196"/>
      <c r="M11" s="196"/>
      <c r="N11" s="196"/>
      <c r="O11" s="196"/>
      <c r="P11" s="196"/>
      <c r="Q11" s="196"/>
      <c r="R11" s="196"/>
      <c r="S11" s="196"/>
      <c r="T11" s="196"/>
      <c r="U11" s="196"/>
      <c r="V11" s="196"/>
      <c r="W11" s="196"/>
      <c r="X11" s="196"/>
      <c r="Y11" s="196"/>
      <c r="Z11" s="196"/>
      <c r="AA11" s="196"/>
      <c r="AB11" s="196"/>
      <c r="AC11" s="196"/>
      <c r="AD11" s="196"/>
      <c r="AE11" s="196"/>
      <c r="AF11" s="196"/>
      <c r="AG11" s="196"/>
      <c r="AH11" s="196"/>
      <c r="AI11" s="196"/>
      <c r="AJ11" s="196"/>
      <c r="AK11" s="196"/>
      <c r="AL11" s="196"/>
      <c r="AM11" s="196"/>
      <c r="AN11" s="196"/>
      <c r="AO11" s="196"/>
      <c r="AP11" s="196"/>
      <c r="AQ11" s="196"/>
      <c r="AR11" s="196"/>
      <c r="AS11" s="196"/>
      <c r="AT11" s="196"/>
      <c r="AU11" s="196"/>
      <c r="AV11" s="196"/>
      <c r="AW11" s="196"/>
      <c r="AX11" s="196"/>
      <c r="AY11" s="196"/>
      <c r="AZ11" s="196"/>
      <c r="BA11" s="196"/>
      <c r="BB11" s="196"/>
      <c r="BC11" s="196"/>
      <c r="BD11" s="196"/>
      <c r="BE11" s="196"/>
      <c r="BF11" s="196"/>
      <c r="BG11" s="196"/>
      <c r="BH11" s="196"/>
      <c r="BI11" s="196"/>
      <c r="BJ11" s="196"/>
      <c r="BK11" s="196"/>
      <c r="BL11" s="196"/>
      <c r="BM11" s="196"/>
      <c r="BN11" s="196"/>
      <c r="BO11" s="196"/>
      <c r="BP11" s="196"/>
      <c r="BQ11" s="196"/>
      <c r="BR11" s="196"/>
      <c r="BS11" s="196"/>
      <c r="BT11" s="196"/>
      <c r="BU11" s="196"/>
      <c r="BV11" s="196"/>
      <c r="BW11" s="196"/>
      <c r="BX11" s="196"/>
      <c r="BY11" s="196"/>
      <c r="BZ11" s="196"/>
      <c r="CA11" s="196"/>
      <c r="CB11" s="196"/>
      <c r="CC11" s="196"/>
      <c r="CD11" s="196"/>
      <c r="CE11" s="196"/>
      <c r="CF11" s="196"/>
      <c r="CG11" s="196"/>
      <c r="CH11" s="196"/>
      <c r="CI11" s="196"/>
      <c r="CJ11" s="196"/>
      <c r="CK11" s="196"/>
      <c r="CL11" s="196"/>
      <c r="CM11" s="196"/>
      <c r="CN11" s="196"/>
      <c r="CO11" s="196"/>
      <c r="CP11" s="196"/>
      <c r="CQ11" s="196"/>
      <c r="CR11" s="196"/>
      <c r="CS11" s="196"/>
      <c r="CT11" s="196"/>
      <c r="CU11" s="196"/>
    </row>
    <row r="12" spans="1:99" s="209" customFormat="1">
      <c r="A12" s="204" t="s">
        <v>454</v>
      </c>
      <c r="B12" s="229">
        <v>1532</v>
      </c>
      <c r="C12" s="229">
        <v>1710</v>
      </c>
      <c r="D12" s="229">
        <v>1810</v>
      </c>
      <c r="E12" s="229">
        <v>2140</v>
      </c>
      <c r="F12" s="229">
        <v>2529</v>
      </c>
      <c r="G12" s="229">
        <v>2136</v>
      </c>
      <c r="H12" s="229">
        <v>1963</v>
      </c>
      <c r="I12" s="229">
        <v>2052</v>
      </c>
      <c r="J12" s="229">
        <v>1551</v>
      </c>
      <c r="K12" s="196"/>
      <c r="L12" s="196"/>
      <c r="M12" s="196"/>
      <c r="N12" s="196"/>
      <c r="O12" s="196"/>
      <c r="P12" s="196"/>
      <c r="Q12" s="196"/>
      <c r="R12" s="196"/>
      <c r="S12" s="196"/>
      <c r="T12" s="196"/>
      <c r="U12" s="196"/>
      <c r="V12" s="196"/>
      <c r="W12" s="196"/>
      <c r="X12" s="196"/>
      <c r="Y12" s="196"/>
      <c r="Z12" s="196"/>
      <c r="AA12" s="196"/>
      <c r="AB12" s="196"/>
      <c r="AC12" s="196"/>
      <c r="AD12" s="196"/>
      <c r="AE12" s="196"/>
      <c r="AF12" s="196"/>
      <c r="AG12" s="196"/>
      <c r="AH12" s="196"/>
      <c r="AI12" s="196"/>
      <c r="AJ12" s="196"/>
      <c r="AK12" s="196"/>
      <c r="AL12" s="196"/>
      <c r="AM12" s="196"/>
      <c r="AN12" s="196"/>
      <c r="AO12" s="196"/>
      <c r="AP12" s="196"/>
      <c r="AQ12" s="196"/>
      <c r="AR12" s="196"/>
      <c r="AS12" s="196"/>
      <c r="AT12" s="196"/>
      <c r="AU12" s="196"/>
      <c r="AV12" s="196"/>
      <c r="AW12" s="196"/>
      <c r="AX12" s="196"/>
      <c r="AY12" s="196"/>
      <c r="AZ12" s="196"/>
      <c r="BA12" s="196"/>
      <c r="BB12" s="196"/>
      <c r="BC12" s="196"/>
      <c r="BD12" s="196"/>
      <c r="BE12" s="196"/>
      <c r="BF12" s="196"/>
      <c r="BG12" s="196"/>
      <c r="BH12" s="196"/>
      <c r="BI12" s="196"/>
      <c r="BJ12" s="196"/>
      <c r="BK12" s="196"/>
      <c r="BL12" s="196"/>
      <c r="BM12" s="196"/>
      <c r="BN12" s="196"/>
      <c r="BO12" s="196"/>
      <c r="BP12" s="196"/>
      <c r="BQ12" s="196"/>
      <c r="BR12" s="196"/>
      <c r="BS12" s="196"/>
      <c r="BT12" s="196"/>
      <c r="BU12" s="196"/>
      <c r="BV12" s="196"/>
      <c r="BW12" s="196"/>
      <c r="BX12" s="196"/>
      <c r="BY12" s="196"/>
      <c r="BZ12" s="196"/>
      <c r="CA12" s="196"/>
      <c r="CB12" s="196"/>
      <c r="CC12" s="196"/>
      <c r="CD12" s="196"/>
      <c r="CE12" s="196"/>
      <c r="CF12" s="196"/>
      <c r="CG12" s="196"/>
      <c r="CH12" s="196"/>
      <c r="CI12" s="196"/>
      <c r="CJ12" s="196"/>
      <c r="CK12" s="196"/>
      <c r="CL12" s="196"/>
      <c r="CM12" s="196"/>
      <c r="CN12" s="196"/>
      <c r="CO12" s="196"/>
      <c r="CP12" s="196"/>
      <c r="CQ12" s="196"/>
      <c r="CR12" s="196"/>
      <c r="CS12" s="196"/>
      <c r="CT12" s="196"/>
      <c r="CU12" s="196"/>
    </row>
    <row r="13" spans="1:99" s="209" customFormat="1">
      <c r="A13" s="206" t="s">
        <v>277</v>
      </c>
      <c r="B13" s="225">
        <v>-543</v>
      </c>
      <c r="C13" s="225">
        <v>-646</v>
      </c>
      <c r="D13" s="225">
        <v>-595</v>
      </c>
      <c r="E13" s="225">
        <v>-792</v>
      </c>
      <c r="F13" s="225">
        <v>-433</v>
      </c>
      <c r="G13" s="225">
        <v>-544</v>
      </c>
      <c r="H13" s="225">
        <v>-513</v>
      </c>
      <c r="I13" s="225">
        <v>-404</v>
      </c>
      <c r="J13" s="225">
        <v>-459</v>
      </c>
      <c r="K13" s="196"/>
      <c r="L13" s="196"/>
      <c r="M13" s="196"/>
      <c r="N13" s="196"/>
      <c r="O13" s="196"/>
      <c r="P13" s="196"/>
      <c r="Q13" s="196"/>
      <c r="R13" s="196"/>
      <c r="S13" s="196"/>
      <c r="T13" s="196"/>
      <c r="U13" s="196"/>
      <c r="V13" s="196"/>
      <c r="W13" s="196"/>
      <c r="X13" s="196"/>
      <c r="Y13" s="196"/>
      <c r="Z13" s="196"/>
      <c r="AA13" s="196"/>
      <c r="AB13" s="196"/>
      <c r="AC13" s="196"/>
      <c r="AD13" s="196"/>
      <c r="AE13" s="196"/>
      <c r="AF13" s="196"/>
      <c r="AG13" s="196"/>
      <c r="AH13" s="196"/>
      <c r="AI13" s="196"/>
      <c r="AJ13" s="196"/>
      <c r="AK13" s="196"/>
      <c r="AL13" s="196"/>
      <c r="AM13" s="196"/>
      <c r="AN13" s="196"/>
      <c r="AO13" s="196"/>
      <c r="AP13" s="196"/>
      <c r="AQ13" s="196"/>
      <c r="AR13" s="196"/>
      <c r="AS13" s="196"/>
      <c r="AT13" s="196"/>
      <c r="AU13" s="196"/>
      <c r="AV13" s="196"/>
      <c r="AW13" s="196"/>
      <c r="AX13" s="196"/>
      <c r="AY13" s="196"/>
      <c r="AZ13" s="196"/>
      <c r="BA13" s="196"/>
      <c r="BB13" s="196"/>
      <c r="BC13" s="196"/>
      <c r="BD13" s="196"/>
      <c r="BE13" s="196"/>
      <c r="BF13" s="196"/>
      <c r="BG13" s="196"/>
      <c r="BH13" s="196"/>
      <c r="BI13" s="196"/>
      <c r="BJ13" s="196"/>
      <c r="BK13" s="196"/>
      <c r="BL13" s="196"/>
      <c r="BM13" s="196"/>
      <c r="BN13" s="196"/>
      <c r="BO13" s="196"/>
      <c r="BP13" s="196"/>
      <c r="BQ13" s="196"/>
      <c r="BR13" s="196"/>
      <c r="BS13" s="196"/>
      <c r="BT13" s="196"/>
      <c r="BU13" s="196"/>
      <c r="BV13" s="196"/>
      <c r="BW13" s="196"/>
      <c r="BX13" s="196"/>
      <c r="BY13" s="196"/>
      <c r="BZ13" s="196"/>
      <c r="CA13" s="196"/>
      <c r="CB13" s="196"/>
      <c r="CC13" s="196"/>
      <c r="CD13" s="196"/>
      <c r="CE13" s="196"/>
      <c r="CF13" s="196"/>
      <c r="CG13" s="196"/>
      <c r="CH13" s="196"/>
      <c r="CI13" s="196"/>
      <c r="CJ13" s="196"/>
      <c r="CK13" s="196"/>
      <c r="CL13" s="196"/>
      <c r="CM13" s="196"/>
      <c r="CN13" s="196"/>
      <c r="CO13" s="196"/>
      <c r="CP13" s="196"/>
      <c r="CQ13" s="196"/>
      <c r="CR13" s="196"/>
      <c r="CS13" s="196"/>
      <c r="CT13" s="196"/>
      <c r="CU13" s="196"/>
    </row>
    <row r="14" spans="1:99" s="209" customFormat="1">
      <c r="A14" s="206" t="s">
        <v>443</v>
      </c>
      <c r="B14" s="225">
        <v>-507</v>
      </c>
      <c r="C14" s="225">
        <v>-536</v>
      </c>
      <c r="D14" s="225">
        <v>-589</v>
      </c>
      <c r="E14" s="225">
        <v>-584</v>
      </c>
      <c r="F14" s="225">
        <v>-442</v>
      </c>
      <c r="G14" s="225">
        <v>-492</v>
      </c>
      <c r="H14" s="225">
        <v>-483</v>
      </c>
      <c r="I14" s="225">
        <v>-435</v>
      </c>
      <c r="J14" s="225">
        <v>-522</v>
      </c>
      <c r="K14" s="196"/>
      <c r="L14" s="196"/>
      <c r="M14" s="196"/>
      <c r="N14" s="196"/>
      <c r="O14" s="196"/>
      <c r="P14" s="196"/>
      <c r="Q14" s="196"/>
      <c r="R14" s="196"/>
      <c r="S14" s="196"/>
      <c r="T14" s="196"/>
      <c r="U14" s="196"/>
      <c r="V14" s="196"/>
      <c r="W14" s="196"/>
      <c r="X14" s="196"/>
      <c r="Y14" s="196"/>
      <c r="Z14" s="196"/>
      <c r="AA14" s="196"/>
      <c r="AB14" s="196"/>
      <c r="AC14" s="196"/>
      <c r="AD14" s="196"/>
      <c r="AE14" s="196"/>
      <c r="AF14" s="196"/>
      <c r="AG14" s="196"/>
      <c r="AH14" s="196"/>
      <c r="AI14" s="196"/>
      <c r="AJ14" s="196"/>
      <c r="AK14" s="196"/>
      <c r="AL14" s="196"/>
      <c r="AM14" s="196"/>
      <c r="AN14" s="196"/>
      <c r="AO14" s="196"/>
      <c r="AP14" s="196"/>
      <c r="AQ14" s="196"/>
      <c r="AR14" s="196"/>
      <c r="AS14" s="196"/>
      <c r="AT14" s="196"/>
      <c r="AU14" s="196"/>
      <c r="AV14" s="196"/>
      <c r="AW14" s="196"/>
      <c r="AX14" s="196"/>
      <c r="AY14" s="196"/>
      <c r="AZ14" s="196"/>
      <c r="BA14" s="196"/>
      <c r="BB14" s="196"/>
      <c r="BC14" s="196"/>
      <c r="BD14" s="196"/>
      <c r="BE14" s="196"/>
      <c r="BF14" s="196"/>
      <c r="BG14" s="196"/>
      <c r="BH14" s="196"/>
      <c r="BI14" s="196"/>
      <c r="BJ14" s="196"/>
      <c r="BK14" s="196"/>
      <c r="BL14" s="196"/>
      <c r="BM14" s="196"/>
      <c r="BN14" s="196"/>
      <c r="BO14" s="196"/>
      <c r="BP14" s="196"/>
      <c r="BQ14" s="196"/>
      <c r="BR14" s="196"/>
      <c r="BS14" s="196"/>
      <c r="BT14" s="196"/>
      <c r="BU14" s="196"/>
      <c r="BV14" s="196"/>
      <c r="BW14" s="196"/>
      <c r="BX14" s="196"/>
      <c r="BY14" s="196"/>
      <c r="BZ14" s="196"/>
      <c r="CA14" s="196"/>
      <c r="CB14" s="196"/>
      <c r="CC14" s="196"/>
      <c r="CD14" s="196"/>
      <c r="CE14" s="196"/>
      <c r="CF14" s="196"/>
      <c r="CG14" s="196"/>
      <c r="CH14" s="196"/>
      <c r="CI14" s="196"/>
      <c r="CJ14" s="196"/>
      <c r="CK14" s="196"/>
      <c r="CL14" s="196"/>
      <c r="CM14" s="196"/>
      <c r="CN14" s="196"/>
      <c r="CO14" s="196"/>
      <c r="CP14" s="196"/>
      <c r="CQ14" s="196"/>
      <c r="CR14" s="196"/>
      <c r="CS14" s="196"/>
      <c r="CT14" s="196"/>
      <c r="CU14" s="196"/>
    </row>
    <row r="15" spans="1:99" s="209" customFormat="1">
      <c r="A15" s="206" t="s">
        <v>442</v>
      </c>
      <c r="B15" s="225">
        <v>-11</v>
      </c>
      <c r="C15" s="225">
        <v>-13</v>
      </c>
      <c r="D15" s="225">
        <v>-11</v>
      </c>
      <c r="E15" s="225">
        <v>-17</v>
      </c>
      <c r="F15" s="225">
        <v>-16</v>
      </c>
      <c r="G15" s="225">
        <v>-18</v>
      </c>
      <c r="H15" s="225">
        <v>-16</v>
      </c>
      <c r="I15" s="225">
        <v>-23</v>
      </c>
      <c r="J15" s="225">
        <v>-16</v>
      </c>
      <c r="K15" s="196"/>
      <c r="L15" s="196"/>
      <c r="M15" s="196"/>
      <c r="N15" s="196"/>
      <c r="O15" s="196"/>
      <c r="P15" s="196"/>
      <c r="Q15" s="196"/>
      <c r="R15" s="196"/>
      <c r="S15" s="196"/>
      <c r="T15" s="196"/>
      <c r="U15" s="196"/>
      <c r="V15" s="196"/>
      <c r="W15" s="196"/>
      <c r="X15" s="196"/>
      <c r="Y15" s="196"/>
      <c r="Z15" s="196"/>
      <c r="AA15" s="196"/>
      <c r="AB15" s="196"/>
      <c r="AC15" s="196"/>
      <c r="AD15" s="196"/>
      <c r="AE15" s="196"/>
      <c r="AF15" s="196"/>
      <c r="AG15" s="196"/>
      <c r="AH15" s="196"/>
      <c r="AI15" s="196"/>
      <c r="AJ15" s="196"/>
      <c r="AK15" s="196"/>
      <c r="AL15" s="196"/>
      <c r="AM15" s="196"/>
      <c r="AN15" s="196"/>
      <c r="AO15" s="196"/>
      <c r="AP15" s="196"/>
      <c r="AQ15" s="196"/>
      <c r="AR15" s="196"/>
      <c r="AS15" s="196"/>
      <c r="AT15" s="196"/>
      <c r="AU15" s="196"/>
      <c r="AV15" s="196"/>
      <c r="AW15" s="196"/>
      <c r="AX15" s="196"/>
      <c r="AY15" s="196"/>
      <c r="AZ15" s="196"/>
      <c r="BA15" s="196"/>
      <c r="BB15" s="196"/>
      <c r="BC15" s="196"/>
      <c r="BD15" s="196"/>
      <c r="BE15" s="196"/>
      <c r="BF15" s="196"/>
      <c r="BG15" s="196"/>
      <c r="BH15" s="196"/>
      <c r="BI15" s="196"/>
      <c r="BJ15" s="196"/>
      <c r="BK15" s="196"/>
      <c r="BL15" s="196"/>
      <c r="BM15" s="196"/>
      <c r="BN15" s="196"/>
      <c r="BO15" s="196"/>
      <c r="BP15" s="196"/>
      <c r="BQ15" s="196"/>
      <c r="BR15" s="196"/>
      <c r="BS15" s="196"/>
      <c r="BT15" s="196"/>
      <c r="BU15" s="196"/>
      <c r="BV15" s="196"/>
      <c r="BW15" s="196"/>
      <c r="BX15" s="196"/>
      <c r="BY15" s="196"/>
      <c r="BZ15" s="196"/>
      <c r="CA15" s="196"/>
      <c r="CB15" s="196"/>
      <c r="CC15" s="196"/>
      <c r="CD15" s="196"/>
      <c r="CE15" s="196"/>
      <c r="CF15" s="196"/>
      <c r="CG15" s="196"/>
      <c r="CH15" s="196"/>
      <c r="CI15" s="196"/>
      <c r="CJ15" s="196"/>
      <c r="CK15" s="196"/>
      <c r="CL15" s="196"/>
      <c r="CM15" s="196"/>
      <c r="CN15" s="196"/>
      <c r="CO15" s="196"/>
      <c r="CP15" s="196"/>
      <c r="CQ15" s="196"/>
      <c r="CR15" s="196"/>
      <c r="CS15" s="196"/>
      <c r="CT15" s="196"/>
      <c r="CU15" s="196"/>
    </row>
    <row r="16" spans="1:99" s="209" customFormat="1">
      <c r="A16" s="206" t="s">
        <v>312</v>
      </c>
      <c r="B16" s="225">
        <v>0</v>
      </c>
      <c r="C16" s="225">
        <v>-11</v>
      </c>
      <c r="D16" s="225">
        <v>-2</v>
      </c>
      <c r="E16" s="225">
        <v>1</v>
      </c>
      <c r="F16" s="225">
        <v>-1</v>
      </c>
      <c r="G16" s="225">
        <v>1</v>
      </c>
      <c r="H16" s="225">
        <v>-1</v>
      </c>
      <c r="I16" s="225">
        <v>1</v>
      </c>
      <c r="J16" s="225">
        <v>-1</v>
      </c>
      <c r="K16" s="196"/>
      <c r="L16" s="196"/>
      <c r="M16" s="196"/>
      <c r="N16" s="196"/>
      <c r="O16" s="196"/>
      <c r="P16" s="196"/>
      <c r="Q16" s="196"/>
      <c r="R16" s="196"/>
      <c r="S16" s="196"/>
      <c r="T16" s="196"/>
      <c r="U16" s="196"/>
      <c r="V16" s="196"/>
      <c r="W16" s="196"/>
      <c r="X16" s="196"/>
      <c r="Y16" s="196"/>
      <c r="Z16" s="196"/>
      <c r="AA16" s="196"/>
      <c r="AB16" s="196"/>
      <c r="AC16" s="196"/>
      <c r="AD16" s="196"/>
      <c r="AE16" s="196"/>
      <c r="AF16" s="196"/>
      <c r="AG16" s="196"/>
      <c r="AH16" s="196"/>
      <c r="AI16" s="196"/>
      <c r="AJ16" s="196"/>
      <c r="AK16" s="196"/>
      <c r="AL16" s="196"/>
      <c r="AM16" s="196"/>
      <c r="AN16" s="196"/>
      <c r="AO16" s="196"/>
      <c r="AP16" s="196"/>
      <c r="AQ16" s="196"/>
      <c r="AR16" s="196"/>
      <c r="AS16" s="196"/>
      <c r="AT16" s="196"/>
      <c r="AU16" s="196"/>
      <c r="AV16" s="196"/>
      <c r="AW16" s="196"/>
      <c r="AX16" s="196"/>
      <c r="AY16" s="196"/>
      <c r="AZ16" s="196"/>
      <c r="BA16" s="196"/>
      <c r="BB16" s="196"/>
      <c r="BC16" s="196"/>
      <c r="BD16" s="196"/>
      <c r="BE16" s="196"/>
      <c r="BF16" s="196"/>
      <c r="BG16" s="196"/>
      <c r="BH16" s="196"/>
      <c r="BI16" s="196"/>
      <c r="BJ16" s="196"/>
      <c r="BK16" s="196"/>
      <c r="BL16" s="196"/>
      <c r="BM16" s="196"/>
      <c r="BN16" s="196"/>
      <c r="BO16" s="196"/>
      <c r="BP16" s="196"/>
      <c r="BQ16" s="196"/>
      <c r="BR16" s="196"/>
      <c r="BS16" s="196"/>
      <c r="BT16" s="196"/>
      <c r="BU16" s="196"/>
      <c r="BV16" s="196"/>
      <c r="BW16" s="196"/>
      <c r="BX16" s="196"/>
      <c r="BY16" s="196"/>
      <c r="BZ16" s="196"/>
      <c r="CA16" s="196"/>
      <c r="CB16" s="196"/>
      <c r="CC16" s="196"/>
      <c r="CD16" s="196"/>
      <c r="CE16" s="196"/>
      <c r="CF16" s="196"/>
      <c r="CG16" s="196"/>
      <c r="CH16" s="196"/>
      <c r="CI16" s="196"/>
      <c r="CJ16" s="196"/>
      <c r="CK16" s="196"/>
      <c r="CL16" s="196"/>
      <c r="CM16" s="196"/>
      <c r="CN16" s="196"/>
      <c r="CO16" s="196"/>
      <c r="CP16" s="196"/>
      <c r="CQ16" s="196"/>
      <c r="CR16" s="196"/>
      <c r="CS16" s="196"/>
      <c r="CT16" s="196"/>
      <c r="CU16" s="196"/>
    </row>
    <row r="17" spans="1:99" s="209" customFormat="1">
      <c r="A17" s="204" t="s">
        <v>392</v>
      </c>
      <c r="B17" s="229">
        <v>471</v>
      </c>
      <c r="C17" s="229">
        <v>504</v>
      </c>
      <c r="D17" s="229">
        <v>613</v>
      </c>
      <c r="E17" s="229">
        <v>748</v>
      </c>
      <c r="F17" s="229">
        <v>1637</v>
      </c>
      <c r="G17" s="229">
        <v>1083</v>
      </c>
      <c r="H17" s="229">
        <v>950</v>
      </c>
      <c r="I17" s="229">
        <v>1191</v>
      </c>
      <c r="J17" s="229">
        <v>553</v>
      </c>
      <c r="K17" s="196"/>
      <c r="L17" s="196"/>
      <c r="M17" s="196"/>
      <c r="N17" s="196"/>
      <c r="O17" s="196"/>
      <c r="P17" s="196"/>
      <c r="Q17" s="196"/>
      <c r="R17" s="196"/>
      <c r="S17" s="196"/>
      <c r="T17" s="196"/>
      <c r="U17" s="196"/>
      <c r="V17" s="196"/>
      <c r="W17" s="196"/>
      <c r="X17" s="196"/>
      <c r="Y17" s="196"/>
      <c r="Z17" s="196"/>
      <c r="AA17" s="196"/>
      <c r="AB17" s="196"/>
      <c r="AC17" s="196"/>
      <c r="AD17" s="196"/>
      <c r="AE17" s="196"/>
      <c r="AF17" s="196"/>
      <c r="AG17" s="196"/>
      <c r="AH17" s="196"/>
      <c r="AI17" s="196"/>
      <c r="AJ17" s="196"/>
      <c r="AK17" s="196"/>
      <c r="AL17" s="196"/>
      <c r="AM17" s="196"/>
      <c r="AN17" s="196"/>
      <c r="AO17" s="196"/>
      <c r="AP17" s="196"/>
      <c r="AQ17" s="196"/>
      <c r="AR17" s="196"/>
      <c r="AS17" s="196"/>
      <c r="AT17" s="196"/>
      <c r="AU17" s="196"/>
      <c r="AV17" s="196"/>
      <c r="AW17" s="196"/>
      <c r="AX17" s="196"/>
      <c r="AY17" s="196"/>
      <c r="AZ17" s="196"/>
      <c r="BA17" s="196"/>
      <c r="BB17" s="196"/>
      <c r="BC17" s="196"/>
      <c r="BD17" s="196"/>
      <c r="BE17" s="196"/>
      <c r="BF17" s="196"/>
      <c r="BG17" s="196"/>
      <c r="BH17" s="196"/>
      <c r="BI17" s="196"/>
      <c r="BJ17" s="196"/>
      <c r="BK17" s="196"/>
      <c r="BL17" s="196"/>
      <c r="BM17" s="196"/>
      <c r="BN17" s="196"/>
      <c r="BO17" s="196"/>
      <c r="BP17" s="196"/>
      <c r="BQ17" s="196"/>
      <c r="BR17" s="196"/>
      <c r="BS17" s="196"/>
      <c r="BT17" s="196"/>
      <c r="BU17" s="196"/>
      <c r="BV17" s="196"/>
      <c r="BW17" s="196"/>
      <c r="BX17" s="196"/>
      <c r="BY17" s="196"/>
      <c r="BZ17" s="196"/>
      <c r="CA17" s="196"/>
      <c r="CB17" s="196"/>
      <c r="CC17" s="196"/>
      <c r="CD17" s="196"/>
      <c r="CE17" s="196"/>
      <c r="CF17" s="196"/>
      <c r="CG17" s="196"/>
      <c r="CH17" s="196"/>
      <c r="CI17" s="196"/>
      <c r="CJ17" s="196"/>
      <c r="CK17" s="196"/>
      <c r="CL17" s="196"/>
      <c r="CM17" s="196"/>
      <c r="CN17" s="196"/>
      <c r="CO17" s="196"/>
      <c r="CP17" s="196"/>
      <c r="CQ17" s="196"/>
      <c r="CR17" s="196"/>
      <c r="CS17" s="196"/>
      <c r="CT17" s="196"/>
      <c r="CU17" s="196"/>
    </row>
    <row r="18" spans="1:99" s="209" customFormat="1" ht="4.9000000000000004" customHeight="1">
      <c r="A18" s="204"/>
      <c r="B18" s="225"/>
      <c r="C18" s="225"/>
      <c r="D18" s="225"/>
      <c r="E18" s="225"/>
      <c r="F18" s="225"/>
      <c r="G18" s="225"/>
      <c r="H18" s="225">
        <v>0</v>
      </c>
      <c r="I18" s="225"/>
      <c r="J18" s="225"/>
      <c r="K18" s="196"/>
      <c r="L18" s="196"/>
      <c r="M18" s="196"/>
      <c r="N18" s="196"/>
      <c r="O18" s="196"/>
      <c r="P18" s="196"/>
      <c r="Q18" s="196"/>
      <c r="R18" s="196"/>
      <c r="S18" s="196"/>
      <c r="T18" s="196"/>
      <c r="U18" s="196"/>
      <c r="V18" s="196"/>
      <c r="W18" s="196"/>
      <c r="X18" s="196"/>
      <c r="Y18" s="196"/>
      <c r="Z18" s="196"/>
      <c r="AA18" s="196"/>
      <c r="AB18" s="196"/>
      <c r="AC18" s="196"/>
      <c r="AD18" s="196"/>
      <c r="AE18" s="196"/>
      <c r="AF18" s="196"/>
      <c r="AG18" s="196"/>
      <c r="AH18" s="196"/>
      <c r="AI18" s="196"/>
      <c r="AJ18" s="196"/>
      <c r="AK18" s="196"/>
      <c r="AL18" s="196"/>
      <c r="AM18" s="196"/>
      <c r="AN18" s="196"/>
      <c r="AO18" s="196"/>
      <c r="AP18" s="196"/>
      <c r="AQ18" s="196"/>
      <c r="AR18" s="196"/>
      <c r="AS18" s="196"/>
      <c r="AT18" s="196"/>
      <c r="AU18" s="196"/>
      <c r="AV18" s="196"/>
      <c r="AW18" s="196"/>
      <c r="AX18" s="196"/>
      <c r="AY18" s="196"/>
      <c r="AZ18" s="196"/>
      <c r="BA18" s="196"/>
      <c r="BB18" s="196"/>
      <c r="BC18" s="196"/>
      <c r="BD18" s="196"/>
      <c r="BE18" s="196"/>
      <c r="BF18" s="196"/>
      <c r="BG18" s="196"/>
      <c r="BH18" s="196"/>
      <c r="BI18" s="196"/>
      <c r="BJ18" s="196"/>
      <c r="BK18" s="196"/>
      <c r="BL18" s="196"/>
      <c r="BM18" s="196"/>
      <c r="BN18" s="196"/>
      <c r="BO18" s="196"/>
      <c r="BP18" s="196"/>
      <c r="BQ18" s="196"/>
      <c r="BR18" s="196"/>
      <c r="BS18" s="196"/>
      <c r="BT18" s="196"/>
      <c r="BU18" s="196"/>
      <c r="BV18" s="196"/>
      <c r="BW18" s="196"/>
      <c r="BX18" s="196"/>
      <c r="BY18" s="196"/>
      <c r="BZ18" s="196"/>
      <c r="CA18" s="196"/>
      <c r="CB18" s="196"/>
      <c r="CC18" s="196"/>
      <c r="CD18" s="196"/>
      <c r="CE18" s="196"/>
      <c r="CF18" s="196"/>
      <c r="CG18" s="196"/>
      <c r="CH18" s="196"/>
      <c r="CI18" s="196"/>
      <c r="CJ18" s="196"/>
      <c r="CK18" s="196"/>
      <c r="CL18" s="196"/>
      <c r="CM18" s="196"/>
      <c r="CN18" s="196"/>
      <c r="CO18" s="196"/>
      <c r="CP18" s="196"/>
      <c r="CQ18" s="196"/>
      <c r="CR18" s="196"/>
      <c r="CS18" s="196"/>
      <c r="CT18" s="196"/>
      <c r="CU18" s="196"/>
    </row>
    <row r="19" spans="1:99" s="209" customFormat="1">
      <c r="A19" s="204" t="s">
        <v>15</v>
      </c>
      <c r="B19" s="225">
        <v>100054</v>
      </c>
      <c r="C19" s="225">
        <v>99343</v>
      </c>
      <c r="D19" s="225">
        <v>102264</v>
      </c>
      <c r="E19" s="225">
        <v>87985</v>
      </c>
      <c r="F19" s="225">
        <v>91257</v>
      </c>
      <c r="G19" s="225">
        <v>88234</v>
      </c>
      <c r="H19" s="225">
        <v>80834</v>
      </c>
      <c r="I19" s="225">
        <v>80834</v>
      </c>
      <c r="J19" s="225">
        <v>77722</v>
      </c>
      <c r="K19" s="196"/>
      <c r="L19" s="196"/>
      <c r="M19" s="196"/>
      <c r="N19" s="196"/>
      <c r="O19" s="196"/>
      <c r="P19" s="196"/>
      <c r="Q19" s="196"/>
      <c r="R19" s="196"/>
      <c r="S19" s="196"/>
      <c r="T19" s="196"/>
      <c r="U19" s="196"/>
      <c r="V19" s="196"/>
      <c r="W19" s="196"/>
      <c r="X19" s="196"/>
      <c r="Y19" s="196"/>
      <c r="Z19" s="196"/>
      <c r="AA19" s="196"/>
      <c r="AB19" s="196"/>
      <c r="AC19" s="196"/>
      <c r="AD19" s="196"/>
      <c r="AE19" s="196"/>
      <c r="AF19" s="196"/>
      <c r="AG19" s="196"/>
      <c r="AH19" s="196"/>
      <c r="AI19" s="196"/>
      <c r="AJ19" s="196"/>
      <c r="AK19" s="196"/>
      <c r="AL19" s="196"/>
      <c r="AM19" s="196"/>
      <c r="AN19" s="196"/>
      <c r="AO19" s="196"/>
      <c r="AP19" s="196"/>
      <c r="AQ19" s="196"/>
      <c r="AR19" s="196"/>
      <c r="AS19" s="196"/>
      <c r="AT19" s="196"/>
      <c r="AU19" s="196"/>
      <c r="AV19" s="196"/>
      <c r="AW19" s="196"/>
      <c r="AX19" s="196"/>
      <c r="AY19" s="196"/>
      <c r="AZ19" s="196"/>
      <c r="BA19" s="196"/>
      <c r="BB19" s="196"/>
      <c r="BC19" s="196"/>
      <c r="BD19" s="196"/>
      <c r="BE19" s="196"/>
      <c r="BF19" s="196"/>
      <c r="BG19" s="196"/>
      <c r="BH19" s="196"/>
      <c r="BI19" s="196"/>
      <c r="BJ19" s="196"/>
      <c r="BK19" s="196"/>
      <c r="BL19" s="196"/>
      <c r="BM19" s="196"/>
      <c r="BN19" s="196"/>
      <c r="BO19" s="196"/>
      <c r="BP19" s="196"/>
      <c r="BQ19" s="196"/>
      <c r="BR19" s="196"/>
      <c r="BS19" s="196"/>
      <c r="BT19" s="196"/>
      <c r="BU19" s="196"/>
      <c r="BV19" s="196"/>
      <c r="BW19" s="196"/>
      <c r="BX19" s="196"/>
      <c r="BY19" s="196"/>
      <c r="BZ19" s="196"/>
      <c r="CA19" s="196"/>
      <c r="CB19" s="196"/>
      <c r="CC19" s="196"/>
      <c r="CD19" s="196"/>
      <c r="CE19" s="196"/>
      <c r="CF19" s="196"/>
      <c r="CG19" s="196"/>
      <c r="CH19" s="196"/>
      <c r="CI19" s="196"/>
      <c r="CJ19" s="196"/>
      <c r="CK19" s="196"/>
      <c r="CL19" s="196"/>
      <c r="CM19" s="196"/>
      <c r="CN19" s="196"/>
      <c r="CO19" s="196"/>
      <c r="CP19" s="196"/>
      <c r="CQ19" s="196"/>
      <c r="CR19" s="196"/>
      <c r="CS19" s="196"/>
      <c r="CT19" s="196"/>
      <c r="CU19" s="196"/>
    </row>
    <row r="20" spans="1:99" s="209" customFormat="1">
      <c r="A20" s="204" t="s">
        <v>357</v>
      </c>
      <c r="B20" s="229">
        <v>91737</v>
      </c>
      <c r="C20" s="229">
        <v>91007</v>
      </c>
      <c r="D20" s="229">
        <v>93034</v>
      </c>
      <c r="E20" s="229">
        <v>79038</v>
      </c>
      <c r="F20" s="229">
        <v>83002</v>
      </c>
      <c r="G20" s="229">
        <v>80791</v>
      </c>
      <c r="H20" s="229">
        <v>73121</v>
      </c>
      <c r="I20" s="229">
        <v>73121</v>
      </c>
      <c r="J20" s="229">
        <v>71114</v>
      </c>
      <c r="K20" s="196"/>
      <c r="L20" s="196"/>
      <c r="M20" s="196"/>
      <c r="N20" s="196"/>
      <c r="O20" s="196"/>
      <c r="P20" s="196"/>
      <c r="Q20" s="196"/>
      <c r="R20" s="196"/>
      <c r="S20" s="196"/>
      <c r="T20" s="196"/>
      <c r="U20" s="196"/>
      <c r="V20" s="196"/>
      <c r="W20" s="196"/>
      <c r="X20" s="196"/>
      <c r="Y20" s="196"/>
      <c r="Z20" s="196"/>
      <c r="AA20" s="196"/>
      <c r="AB20" s="196"/>
      <c r="AC20" s="196"/>
      <c r="AD20" s="196"/>
      <c r="AE20" s="196"/>
      <c r="AF20" s="196"/>
      <c r="AG20" s="196"/>
      <c r="AH20" s="196"/>
      <c r="AI20" s="196"/>
      <c r="AJ20" s="196"/>
      <c r="AK20" s="196"/>
      <c r="AL20" s="196"/>
      <c r="AM20" s="196"/>
      <c r="AN20" s="196"/>
      <c r="AO20" s="196"/>
      <c r="AP20" s="196"/>
      <c r="AQ20" s="196"/>
      <c r="AR20" s="196"/>
      <c r="AS20" s="196"/>
      <c r="AT20" s="196"/>
      <c r="AU20" s="196"/>
      <c r="AV20" s="196"/>
      <c r="AW20" s="196"/>
      <c r="AX20" s="196"/>
      <c r="AY20" s="196"/>
      <c r="AZ20" s="196"/>
      <c r="BA20" s="196"/>
      <c r="BB20" s="196"/>
      <c r="BC20" s="196"/>
      <c r="BD20" s="196"/>
      <c r="BE20" s="196"/>
      <c r="BF20" s="196"/>
      <c r="BG20" s="196"/>
      <c r="BH20" s="196"/>
      <c r="BI20" s="196"/>
      <c r="BJ20" s="196"/>
      <c r="BK20" s="196"/>
      <c r="BL20" s="196"/>
      <c r="BM20" s="196"/>
      <c r="BN20" s="196"/>
      <c r="BO20" s="196"/>
      <c r="BP20" s="196"/>
      <c r="BQ20" s="196"/>
      <c r="BR20" s="196"/>
      <c r="BS20" s="196"/>
      <c r="BT20" s="196"/>
      <c r="BU20" s="196"/>
      <c r="BV20" s="196"/>
      <c r="BW20" s="196"/>
      <c r="BX20" s="196"/>
      <c r="BY20" s="196"/>
      <c r="BZ20" s="196"/>
      <c r="CA20" s="196"/>
      <c r="CB20" s="196"/>
      <c r="CC20" s="196"/>
      <c r="CD20" s="196"/>
      <c r="CE20" s="196"/>
      <c r="CF20" s="196"/>
      <c r="CG20" s="196"/>
      <c r="CH20" s="196"/>
      <c r="CI20" s="196"/>
      <c r="CJ20" s="196"/>
      <c r="CK20" s="196"/>
      <c r="CL20" s="196"/>
      <c r="CM20" s="196"/>
      <c r="CN20" s="196"/>
      <c r="CO20" s="196"/>
      <c r="CP20" s="196"/>
      <c r="CQ20" s="196"/>
      <c r="CR20" s="196"/>
      <c r="CS20" s="196"/>
      <c r="CT20" s="196"/>
      <c r="CU20" s="196"/>
    </row>
    <row r="21" spans="1:99" s="209" customFormat="1">
      <c r="A21" s="204" t="s">
        <v>440</v>
      </c>
      <c r="B21" s="229">
        <v>8317</v>
      </c>
      <c r="C21" s="229">
        <v>8336</v>
      </c>
      <c r="D21" s="229">
        <v>9230</v>
      </c>
      <c r="E21" s="229">
        <v>8947</v>
      </c>
      <c r="F21" s="229">
        <v>8255</v>
      </c>
      <c r="G21" s="229">
        <v>7443</v>
      </c>
      <c r="H21" s="229">
        <v>7713</v>
      </c>
      <c r="I21" s="229">
        <v>7713</v>
      </c>
      <c r="J21" s="229">
        <v>6608</v>
      </c>
      <c r="K21" s="196"/>
      <c r="L21" s="196"/>
      <c r="M21" s="196"/>
      <c r="N21" s="196"/>
      <c r="O21" s="196"/>
      <c r="P21" s="196"/>
      <c r="Q21" s="196"/>
      <c r="R21" s="196"/>
      <c r="S21" s="196"/>
      <c r="T21" s="196"/>
      <c r="U21" s="196"/>
      <c r="V21" s="196"/>
      <c r="W21" s="196"/>
      <c r="X21" s="196"/>
      <c r="Y21" s="196"/>
      <c r="Z21" s="196"/>
      <c r="AA21" s="196"/>
      <c r="AB21" s="196"/>
      <c r="AC21" s="196"/>
      <c r="AD21" s="196"/>
      <c r="AE21" s="196"/>
      <c r="AF21" s="196"/>
      <c r="AG21" s="196"/>
      <c r="AH21" s="196"/>
      <c r="AI21" s="196"/>
      <c r="AJ21" s="196"/>
      <c r="AK21" s="196"/>
      <c r="AL21" s="196"/>
      <c r="AM21" s="196"/>
      <c r="AN21" s="196"/>
      <c r="AO21" s="196"/>
      <c r="AP21" s="196"/>
      <c r="AQ21" s="196"/>
      <c r="AR21" s="196"/>
      <c r="AS21" s="196"/>
      <c r="AT21" s="196"/>
      <c r="AU21" s="196"/>
      <c r="AV21" s="196"/>
      <c r="AW21" s="196"/>
      <c r="AX21" s="196"/>
      <c r="AY21" s="196"/>
      <c r="AZ21" s="196"/>
      <c r="BA21" s="196"/>
      <c r="BB21" s="196"/>
      <c r="BC21" s="196"/>
      <c r="BD21" s="196"/>
      <c r="BE21" s="196"/>
      <c r="BF21" s="196"/>
      <c r="BG21" s="196"/>
      <c r="BH21" s="196"/>
      <c r="BI21" s="196"/>
      <c r="BJ21" s="196"/>
      <c r="BK21" s="196"/>
      <c r="BL21" s="196"/>
      <c r="BM21" s="196"/>
      <c r="BN21" s="196"/>
      <c r="BO21" s="196"/>
      <c r="BP21" s="196"/>
      <c r="BQ21" s="196"/>
      <c r="BR21" s="196"/>
      <c r="BS21" s="196"/>
      <c r="BT21" s="196"/>
      <c r="BU21" s="196"/>
      <c r="BV21" s="196"/>
      <c r="BW21" s="196"/>
      <c r="BX21" s="196"/>
      <c r="BY21" s="196"/>
      <c r="BZ21" s="196"/>
      <c r="CA21" s="196"/>
      <c r="CB21" s="196"/>
      <c r="CC21" s="196"/>
      <c r="CD21" s="196"/>
      <c r="CE21" s="196"/>
      <c r="CF21" s="196"/>
      <c r="CG21" s="196"/>
      <c r="CH21" s="196"/>
      <c r="CI21" s="196"/>
      <c r="CJ21" s="196"/>
      <c r="CK21" s="196"/>
      <c r="CL21" s="196"/>
      <c r="CM21" s="196"/>
      <c r="CN21" s="196"/>
      <c r="CO21" s="196"/>
      <c r="CP21" s="196"/>
      <c r="CQ21" s="196"/>
      <c r="CR21" s="196"/>
      <c r="CS21" s="196"/>
      <c r="CT21" s="196"/>
      <c r="CU21" s="196"/>
    </row>
    <row r="22" spans="1:99" s="209" customFormat="1" ht="1.5" customHeight="1">
      <c r="A22" s="204"/>
      <c r="B22" s="229">
        <v>0</v>
      </c>
      <c r="C22" s="229"/>
      <c r="D22" s="229">
        <v>0</v>
      </c>
      <c r="E22" s="229"/>
      <c r="F22" s="229"/>
      <c r="G22" s="229"/>
      <c r="H22" s="229"/>
      <c r="I22" s="229"/>
      <c r="J22" s="229"/>
      <c r="K22" s="196"/>
      <c r="L22" s="196"/>
      <c r="M22" s="196"/>
      <c r="N22" s="196"/>
      <c r="O22" s="196"/>
      <c r="P22" s="196"/>
      <c r="Q22" s="196"/>
      <c r="R22" s="196"/>
      <c r="S22" s="196"/>
      <c r="T22" s="196"/>
      <c r="U22" s="196"/>
      <c r="V22" s="196"/>
      <c r="W22" s="196"/>
      <c r="X22" s="196"/>
      <c r="Y22" s="196"/>
      <c r="Z22" s="196"/>
      <c r="AA22" s="196"/>
      <c r="AB22" s="196"/>
      <c r="AC22" s="196"/>
      <c r="AD22" s="196"/>
      <c r="AE22" s="196"/>
      <c r="AF22" s="196"/>
      <c r="AG22" s="196"/>
      <c r="AH22" s="196"/>
      <c r="AI22" s="196"/>
      <c r="AJ22" s="196"/>
      <c r="AK22" s="196"/>
      <c r="AL22" s="196"/>
      <c r="AM22" s="196"/>
      <c r="AN22" s="196"/>
      <c r="AO22" s="196"/>
      <c r="AP22" s="196"/>
      <c r="AQ22" s="196"/>
      <c r="AR22" s="196"/>
      <c r="AS22" s="196"/>
      <c r="AT22" s="196"/>
      <c r="AU22" s="196"/>
      <c r="AV22" s="196"/>
      <c r="AW22" s="196"/>
      <c r="AX22" s="196"/>
      <c r="AY22" s="196"/>
      <c r="AZ22" s="196"/>
      <c r="BA22" s="196"/>
      <c r="BB22" s="196"/>
      <c r="BC22" s="196"/>
      <c r="BD22" s="196"/>
      <c r="BE22" s="196"/>
      <c r="BF22" s="196"/>
      <c r="BG22" s="196"/>
      <c r="BH22" s="196"/>
      <c r="BI22" s="196"/>
      <c r="BJ22" s="196"/>
      <c r="BK22" s="196"/>
      <c r="BL22" s="196"/>
      <c r="BM22" s="196"/>
      <c r="BN22" s="196"/>
      <c r="BO22" s="196"/>
      <c r="BP22" s="196"/>
      <c r="BQ22" s="196"/>
      <c r="BR22" s="196"/>
      <c r="BS22" s="196"/>
      <c r="BT22" s="196"/>
      <c r="BU22" s="196"/>
      <c r="BV22" s="196"/>
      <c r="BW22" s="196"/>
      <c r="BX22" s="196"/>
      <c r="BY22" s="196"/>
      <c r="BZ22" s="196"/>
      <c r="CA22" s="196"/>
      <c r="CB22" s="196"/>
      <c r="CC22" s="196"/>
      <c r="CD22" s="196"/>
      <c r="CE22" s="196"/>
      <c r="CF22" s="196"/>
      <c r="CG22" s="196"/>
      <c r="CH22" s="196"/>
      <c r="CI22" s="196"/>
      <c r="CJ22" s="196"/>
      <c r="CK22" s="196"/>
      <c r="CL22" s="196"/>
      <c r="CM22" s="196"/>
      <c r="CN22" s="196"/>
      <c r="CO22" s="196"/>
      <c r="CP22" s="196"/>
      <c r="CQ22" s="196"/>
      <c r="CR22" s="196"/>
      <c r="CS22" s="196"/>
      <c r="CT22" s="196"/>
      <c r="CU22" s="196"/>
    </row>
    <row r="23" spans="1:99" s="209" customFormat="1">
      <c r="A23" s="218"/>
      <c r="B23" s="225"/>
      <c r="C23" s="225"/>
      <c r="D23" s="225"/>
      <c r="E23" s="225"/>
      <c r="F23" s="225"/>
      <c r="G23" s="225"/>
      <c r="H23" s="225"/>
      <c r="I23" s="225"/>
      <c r="J23" s="225"/>
      <c r="K23" s="196"/>
      <c r="L23" s="196"/>
      <c r="M23" s="196"/>
      <c r="N23" s="196"/>
      <c r="O23" s="196"/>
      <c r="P23" s="196"/>
      <c r="Q23" s="196"/>
      <c r="R23" s="196"/>
      <c r="S23" s="196"/>
      <c r="T23" s="196"/>
      <c r="U23" s="196"/>
      <c r="V23" s="196"/>
      <c r="W23" s="196"/>
      <c r="X23" s="196"/>
      <c r="Y23" s="196"/>
      <c r="Z23" s="196"/>
      <c r="AA23" s="196"/>
      <c r="AB23" s="196"/>
      <c r="AC23" s="196"/>
      <c r="AD23" s="196"/>
      <c r="AE23" s="196"/>
      <c r="AF23" s="196"/>
      <c r="AG23" s="196"/>
      <c r="AH23" s="196"/>
      <c r="AI23" s="196"/>
      <c r="AJ23" s="196"/>
      <c r="AK23" s="196"/>
      <c r="AL23" s="196"/>
      <c r="AM23" s="196"/>
      <c r="AN23" s="196"/>
      <c r="AO23" s="196"/>
      <c r="AP23" s="196"/>
      <c r="AQ23" s="196"/>
      <c r="AR23" s="196"/>
      <c r="AS23" s="196"/>
      <c r="AT23" s="196"/>
      <c r="AU23" s="196"/>
      <c r="AV23" s="196"/>
      <c r="AW23" s="196"/>
      <c r="AX23" s="196"/>
      <c r="AY23" s="196"/>
      <c r="AZ23" s="196"/>
      <c r="BA23" s="196"/>
      <c r="BB23" s="196"/>
      <c r="BC23" s="196"/>
      <c r="BD23" s="196"/>
      <c r="BE23" s="196"/>
      <c r="BF23" s="196"/>
      <c r="BG23" s="196"/>
      <c r="BH23" s="196"/>
      <c r="BI23" s="196"/>
      <c r="BJ23" s="196"/>
      <c r="BK23" s="196"/>
      <c r="BL23" s="196"/>
      <c r="BM23" s="196"/>
      <c r="BN23" s="196"/>
      <c r="BO23" s="196"/>
      <c r="BP23" s="196"/>
      <c r="BQ23" s="196"/>
      <c r="BR23" s="196"/>
      <c r="BS23" s="196"/>
      <c r="BT23" s="196"/>
      <c r="BU23" s="196"/>
      <c r="BV23" s="196"/>
      <c r="BW23" s="196"/>
      <c r="BX23" s="196"/>
      <c r="BY23" s="196"/>
      <c r="BZ23" s="196"/>
      <c r="CA23" s="196"/>
      <c r="CB23" s="196"/>
      <c r="CC23" s="196"/>
      <c r="CD23" s="196"/>
      <c r="CE23" s="196"/>
      <c r="CF23" s="196"/>
      <c r="CG23" s="196"/>
      <c r="CH23" s="196"/>
      <c r="CI23" s="196"/>
      <c r="CJ23" s="196"/>
      <c r="CK23" s="196"/>
      <c r="CL23" s="196"/>
      <c r="CM23" s="196"/>
      <c r="CN23" s="196"/>
      <c r="CO23" s="196"/>
      <c r="CP23" s="196"/>
      <c r="CQ23" s="196"/>
      <c r="CR23" s="196"/>
      <c r="CS23" s="196"/>
      <c r="CT23" s="196"/>
      <c r="CU23" s="196"/>
    </row>
    <row r="24" spans="1:99" s="209" customFormat="1" ht="15.5">
      <c r="A24" s="273" t="s">
        <v>459</v>
      </c>
      <c r="B24" s="203"/>
      <c r="C24" s="203"/>
      <c r="D24" s="203"/>
      <c r="E24" s="203"/>
      <c r="F24" s="203"/>
      <c r="G24" s="203"/>
      <c r="H24" s="203"/>
      <c r="I24" s="203"/>
      <c r="J24" s="203"/>
      <c r="K24" s="196"/>
      <c r="L24" s="196"/>
      <c r="M24" s="196"/>
      <c r="N24" s="196"/>
      <c r="O24" s="196"/>
      <c r="P24" s="196"/>
      <c r="Q24" s="196"/>
      <c r="R24" s="196"/>
      <c r="S24" s="196"/>
      <c r="T24" s="196"/>
      <c r="U24" s="196"/>
      <c r="V24" s="196"/>
      <c r="W24" s="196"/>
      <c r="X24" s="196"/>
      <c r="Y24" s="196"/>
      <c r="Z24" s="196"/>
      <c r="AA24" s="196"/>
      <c r="AB24" s="196"/>
      <c r="AC24" s="196"/>
      <c r="AD24" s="196"/>
      <c r="AE24" s="196"/>
      <c r="AF24" s="196"/>
      <c r="AG24" s="196"/>
      <c r="AH24" s="196"/>
      <c r="AI24" s="196"/>
      <c r="AJ24" s="196"/>
      <c r="AK24" s="196"/>
      <c r="AL24" s="196"/>
      <c r="AM24" s="196"/>
      <c r="AN24" s="196"/>
      <c r="AO24" s="196"/>
      <c r="AP24" s="196"/>
      <c r="AQ24" s="196"/>
      <c r="AR24" s="196"/>
      <c r="AS24" s="196"/>
      <c r="AT24" s="196"/>
      <c r="AU24" s="196"/>
      <c r="AV24" s="196"/>
      <c r="AW24" s="196"/>
      <c r="AX24" s="196"/>
      <c r="AY24" s="196"/>
      <c r="AZ24" s="196"/>
      <c r="BA24" s="196"/>
      <c r="BB24" s="196"/>
      <c r="BC24" s="196"/>
      <c r="BD24" s="196"/>
      <c r="BE24" s="196"/>
      <c r="BF24" s="196"/>
      <c r="BG24" s="196"/>
      <c r="BH24" s="196"/>
      <c r="BI24" s="196"/>
      <c r="BJ24" s="196"/>
      <c r="BK24" s="196"/>
      <c r="BL24" s="196"/>
      <c r="BM24" s="196"/>
      <c r="BN24" s="196"/>
      <c r="BO24" s="196"/>
      <c r="BP24" s="196"/>
      <c r="BQ24" s="196"/>
      <c r="BR24" s="196"/>
      <c r="BS24" s="196"/>
      <c r="BT24" s="196"/>
      <c r="BU24" s="196"/>
      <c r="BV24" s="196"/>
      <c r="BW24" s="196"/>
      <c r="BX24" s="196"/>
      <c r="BY24" s="196"/>
      <c r="BZ24" s="196"/>
      <c r="CA24" s="196"/>
      <c r="CB24" s="196"/>
      <c r="CC24" s="196"/>
      <c r="CD24" s="196"/>
      <c r="CE24" s="196"/>
      <c r="CF24" s="196"/>
      <c r="CG24" s="196"/>
      <c r="CH24" s="196"/>
      <c r="CI24" s="196"/>
      <c r="CJ24" s="196"/>
      <c r="CK24" s="196"/>
      <c r="CL24" s="196"/>
      <c r="CM24" s="196"/>
      <c r="CN24" s="196"/>
      <c r="CO24" s="196"/>
      <c r="CP24" s="196"/>
      <c r="CQ24" s="196"/>
      <c r="CR24" s="196"/>
      <c r="CS24" s="196"/>
      <c r="CT24" s="196"/>
      <c r="CU24" s="196"/>
    </row>
    <row r="25" spans="1:99" s="209" customFormat="1" ht="6" customHeight="1">
      <c r="B25" s="221"/>
      <c r="C25" s="221"/>
      <c r="D25" s="221"/>
      <c r="E25" s="221"/>
      <c r="F25" s="221"/>
      <c r="G25" s="221"/>
      <c r="H25" s="221"/>
      <c r="I25" s="221"/>
      <c r="J25" s="248"/>
      <c r="K25" s="196"/>
      <c r="L25" s="196"/>
      <c r="M25" s="196"/>
      <c r="N25" s="196"/>
      <c r="O25" s="196"/>
      <c r="P25" s="196"/>
      <c r="Q25" s="196"/>
      <c r="R25" s="196"/>
      <c r="S25" s="196"/>
      <c r="T25" s="196"/>
      <c r="U25" s="196"/>
      <c r="V25" s="196"/>
      <c r="W25" s="196"/>
      <c r="X25" s="196"/>
      <c r="Y25" s="196"/>
      <c r="Z25" s="196"/>
      <c r="AA25" s="196"/>
      <c r="AB25" s="196"/>
      <c r="AC25" s="196"/>
      <c r="AD25" s="196"/>
      <c r="AE25" s="196"/>
      <c r="AF25" s="196"/>
      <c r="AG25" s="196"/>
      <c r="AH25" s="196"/>
      <c r="AI25" s="196"/>
      <c r="AJ25" s="196"/>
      <c r="AK25" s="196"/>
      <c r="AL25" s="196"/>
      <c r="AM25" s="196"/>
      <c r="AN25" s="196"/>
      <c r="AO25" s="196"/>
      <c r="AP25" s="196"/>
      <c r="AQ25" s="196"/>
      <c r="AR25" s="196"/>
      <c r="AS25" s="196"/>
      <c r="AT25" s="196"/>
      <c r="AU25" s="196"/>
      <c r="AV25" s="196"/>
      <c r="AW25" s="196"/>
      <c r="AX25" s="196"/>
      <c r="AY25" s="196"/>
      <c r="AZ25" s="196"/>
      <c r="BA25" s="196"/>
      <c r="BB25" s="196"/>
      <c r="BC25" s="196"/>
      <c r="BD25" s="196"/>
      <c r="BE25" s="196"/>
      <c r="BF25" s="196"/>
      <c r="BG25" s="196"/>
      <c r="BH25" s="196"/>
      <c r="BI25" s="196"/>
      <c r="BJ25" s="196"/>
      <c r="BK25" s="196"/>
      <c r="BL25" s="196"/>
      <c r="BM25" s="196"/>
      <c r="BN25" s="196"/>
      <c r="BO25" s="196"/>
      <c r="BP25" s="196"/>
      <c r="BQ25" s="196"/>
      <c r="BR25" s="196"/>
      <c r="BS25" s="196"/>
      <c r="BT25" s="196"/>
      <c r="BU25" s="196"/>
      <c r="BV25" s="196"/>
      <c r="BW25" s="196"/>
      <c r="BX25" s="196"/>
      <c r="BY25" s="196"/>
      <c r="BZ25" s="196"/>
      <c r="CA25" s="196"/>
      <c r="CB25" s="196"/>
      <c r="CC25" s="196"/>
      <c r="CD25" s="196"/>
      <c r="CE25" s="196"/>
      <c r="CF25" s="196"/>
      <c r="CG25" s="196"/>
      <c r="CH25" s="196"/>
      <c r="CI25" s="196"/>
      <c r="CJ25" s="196"/>
      <c r="CK25" s="196"/>
      <c r="CL25" s="196"/>
      <c r="CM25" s="196"/>
      <c r="CN25" s="196"/>
      <c r="CO25" s="196"/>
      <c r="CP25" s="196"/>
      <c r="CQ25" s="196"/>
      <c r="CR25" s="196"/>
      <c r="CS25" s="196"/>
      <c r="CT25" s="196"/>
      <c r="CU25" s="196"/>
    </row>
    <row r="26" spans="1:99" s="209" customFormat="1">
      <c r="A26" s="206" t="s">
        <v>0</v>
      </c>
      <c r="B26" s="225">
        <v>5271</v>
      </c>
      <c r="C26" s="225">
        <v>5074.7</v>
      </c>
      <c r="D26" s="225">
        <v>4961.3</v>
      </c>
      <c r="E26" s="225">
        <v>5694</v>
      </c>
      <c r="F26" s="225">
        <v>5543</v>
      </c>
      <c r="G26" s="225">
        <v>4443</v>
      </c>
      <c r="H26" s="225">
        <v>4406</v>
      </c>
      <c r="I26" s="225">
        <v>2758</v>
      </c>
      <c r="J26" s="225">
        <v>2585</v>
      </c>
      <c r="K26" s="196"/>
      <c r="L26" s="196"/>
      <c r="M26" s="196"/>
      <c r="N26" s="196"/>
      <c r="O26" s="196"/>
      <c r="P26" s="196"/>
      <c r="Q26" s="196"/>
      <c r="R26" s="196"/>
      <c r="S26" s="196"/>
      <c r="T26" s="196"/>
      <c r="U26" s="196"/>
      <c r="V26" s="196"/>
      <c r="W26" s="196"/>
      <c r="X26" s="196"/>
      <c r="Y26" s="196"/>
      <c r="Z26" s="196"/>
      <c r="AA26" s="196"/>
      <c r="AB26" s="196"/>
      <c r="AC26" s="196"/>
      <c r="AD26" s="196"/>
      <c r="AE26" s="196"/>
      <c r="AF26" s="196"/>
      <c r="AG26" s="196"/>
      <c r="AH26" s="196"/>
      <c r="AI26" s="196"/>
      <c r="AJ26" s="196"/>
      <c r="AK26" s="196"/>
      <c r="AL26" s="196"/>
      <c r="AM26" s="196"/>
      <c r="AN26" s="196"/>
      <c r="AO26" s="196"/>
      <c r="AP26" s="196"/>
      <c r="AQ26" s="196"/>
      <c r="AR26" s="196"/>
      <c r="AS26" s="196"/>
      <c r="AT26" s="196"/>
      <c r="AU26" s="196"/>
      <c r="AV26" s="196"/>
      <c r="AW26" s="196"/>
      <c r="AX26" s="196"/>
      <c r="AY26" s="196"/>
      <c r="AZ26" s="196"/>
      <c r="BA26" s="196"/>
      <c r="BB26" s="196"/>
      <c r="BC26" s="196"/>
      <c r="BD26" s="196"/>
      <c r="BE26" s="196"/>
      <c r="BF26" s="196"/>
      <c r="BG26" s="196"/>
      <c r="BH26" s="196"/>
      <c r="BI26" s="196"/>
      <c r="BJ26" s="196"/>
      <c r="BK26" s="196"/>
      <c r="BL26" s="196"/>
      <c r="BM26" s="196"/>
      <c r="BN26" s="196"/>
      <c r="BO26" s="196"/>
      <c r="BP26" s="196"/>
      <c r="BQ26" s="196"/>
      <c r="BR26" s="196"/>
      <c r="BS26" s="196"/>
      <c r="BT26" s="196"/>
      <c r="BU26" s="196"/>
      <c r="BV26" s="196"/>
      <c r="BW26" s="196"/>
      <c r="BX26" s="196"/>
      <c r="BY26" s="196"/>
      <c r="BZ26" s="196"/>
      <c r="CA26" s="196"/>
      <c r="CB26" s="196"/>
      <c r="CC26" s="196"/>
      <c r="CD26" s="196"/>
      <c r="CE26" s="196"/>
      <c r="CF26" s="196"/>
      <c r="CG26" s="196"/>
      <c r="CH26" s="196"/>
      <c r="CI26" s="196"/>
      <c r="CJ26" s="196"/>
      <c r="CK26" s="196"/>
      <c r="CL26" s="196"/>
      <c r="CM26" s="196"/>
      <c r="CN26" s="196"/>
      <c r="CO26" s="196"/>
      <c r="CP26" s="196"/>
      <c r="CQ26" s="196"/>
      <c r="CR26" s="196"/>
      <c r="CS26" s="196"/>
      <c r="CT26" s="196"/>
      <c r="CU26" s="196"/>
    </row>
    <row r="27" spans="1:99" s="209" customFormat="1">
      <c r="A27" s="206" t="s">
        <v>309</v>
      </c>
      <c r="B27" s="225">
        <v>941</v>
      </c>
      <c r="C27" s="225">
        <v>1245</v>
      </c>
      <c r="D27" s="225">
        <v>1512</v>
      </c>
      <c r="E27" s="225">
        <v>1247</v>
      </c>
      <c r="F27" s="225">
        <v>882</v>
      </c>
      <c r="G27" s="225">
        <v>2162</v>
      </c>
      <c r="H27" s="225">
        <v>1159</v>
      </c>
      <c r="I27" s="225">
        <v>1363</v>
      </c>
      <c r="J27" s="225">
        <v>1107</v>
      </c>
      <c r="K27" s="196"/>
      <c r="L27" s="196"/>
      <c r="M27" s="196"/>
      <c r="N27" s="196"/>
      <c r="O27" s="196"/>
      <c r="P27" s="196"/>
      <c r="Q27" s="196"/>
      <c r="R27" s="196"/>
      <c r="S27" s="196"/>
      <c r="T27" s="196"/>
      <c r="U27" s="196"/>
      <c r="V27" s="196"/>
      <c r="W27" s="196"/>
      <c r="X27" s="196"/>
      <c r="Y27" s="196"/>
      <c r="Z27" s="196"/>
      <c r="AA27" s="196"/>
      <c r="AB27" s="196"/>
      <c r="AC27" s="196"/>
      <c r="AD27" s="196"/>
      <c r="AE27" s="196"/>
      <c r="AF27" s="196"/>
      <c r="AG27" s="196"/>
      <c r="AH27" s="196"/>
      <c r="AI27" s="196"/>
      <c r="AJ27" s="196"/>
      <c r="AK27" s="196"/>
      <c r="AL27" s="196"/>
      <c r="AM27" s="196"/>
      <c r="AN27" s="196"/>
      <c r="AO27" s="196"/>
      <c r="AP27" s="196"/>
      <c r="AQ27" s="196"/>
      <c r="AR27" s="196"/>
      <c r="AS27" s="196"/>
      <c r="AT27" s="196"/>
      <c r="AU27" s="196"/>
      <c r="AV27" s="196"/>
      <c r="AW27" s="196"/>
      <c r="AX27" s="196"/>
      <c r="AY27" s="196"/>
      <c r="AZ27" s="196"/>
      <c r="BA27" s="196"/>
      <c r="BB27" s="196"/>
      <c r="BC27" s="196"/>
      <c r="BD27" s="196"/>
      <c r="BE27" s="196"/>
      <c r="BF27" s="196"/>
      <c r="BG27" s="196"/>
      <c r="BH27" s="196"/>
      <c r="BI27" s="196"/>
      <c r="BJ27" s="196"/>
      <c r="BK27" s="196"/>
      <c r="BL27" s="196"/>
      <c r="BM27" s="196"/>
      <c r="BN27" s="196"/>
      <c r="BO27" s="196"/>
      <c r="BP27" s="196"/>
      <c r="BQ27" s="196"/>
      <c r="BR27" s="196"/>
      <c r="BS27" s="196"/>
      <c r="BT27" s="196"/>
      <c r="BU27" s="196"/>
      <c r="BV27" s="196"/>
      <c r="BW27" s="196"/>
      <c r="BX27" s="196"/>
      <c r="BY27" s="196"/>
      <c r="BZ27" s="196"/>
      <c r="CA27" s="196"/>
      <c r="CB27" s="196"/>
      <c r="CC27" s="196"/>
      <c r="CD27" s="196"/>
      <c r="CE27" s="196"/>
      <c r="CF27" s="196"/>
      <c r="CG27" s="196"/>
      <c r="CH27" s="196"/>
      <c r="CI27" s="196"/>
      <c r="CJ27" s="196"/>
      <c r="CK27" s="196"/>
      <c r="CL27" s="196"/>
      <c r="CM27" s="196"/>
      <c r="CN27" s="196"/>
      <c r="CO27" s="196"/>
      <c r="CP27" s="196"/>
      <c r="CQ27" s="196"/>
      <c r="CR27" s="196"/>
      <c r="CS27" s="196"/>
      <c r="CT27" s="196"/>
      <c r="CU27" s="196"/>
    </row>
    <row r="28" spans="1:99" s="209" customFormat="1">
      <c r="A28" s="206" t="s">
        <v>433</v>
      </c>
      <c r="B28" s="225">
        <v>46</v>
      </c>
      <c r="C28" s="225">
        <v>-151</v>
      </c>
      <c r="D28" s="225">
        <v>-157</v>
      </c>
      <c r="E28" s="225">
        <v>-341</v>
      </c>
      <c r="F28" s="225">
        <v>-167</v>
      </c>
      <c r="G28" s="225">
        <v>94</v>
      </c>
      <c r="H28" s="225">
        <v>-225</v>
      </c>
      <c r="I28" s="225"/>
      <c r="J28" s="225"/>
      <c r="K28" s="196"/>
      <c r="L28" s="196"/>
      <c r="M28" s="196"/>
      <c r="N28" s="196"/>
      <c r="O28" s="196"/>
      <c r="P28" s="196"/>
      <c r="Q28" s="196"/>
      <c r="R28" s="196"/>
      <c r="S28" s="196"/>
      <c r="T28" s="196"/>
      <c r="U28" s="196"/>
      <c r="V28" s="196"/>
      <c r="W28" s="196"/>
      <c r="X28" s="196"/>
      <c r="Y28" s="196"/>
      <c r="Z28" s="196"/>
      <c r="AA28" s="196"/>
      <c r="AB28" s="196"/>
      <c r="AC28" s="196"/>
      <c r="AD28" s="196"/>
      <c r="AE28" s="196"/>
      <c r="AF28" s="196"/>
      <c r="AG28" s="196"/>
      <c r="AH28" s="196"/>
      <c r="AI28" s="196"/>
      <c r="AJ28" s="196"/>
      <c r="AK28" s="196"/>
      <c r="AL28" s="196"/>
      <c r="AM28" s="196"/>
      <c r="AN28" s="196"/>
      <c r="AO28" s="196"/>
      <c r="AP28" s="196"/>
      <c r="AQ28" s="196"/>
      <c r="AR28" s="196"/>
      <c r="AS28" s="196"/>
      <c r="AT28" s="196"/>
      <c r="AU28" s="196"/>
      <c r="AV28" s="196"/>
      <c r="AW28" s="196"/>
      <c r="AX28" s="196"/>
      <c r="AY28" s="196"/>
      <c r="AZ28" s="196"/>
      <c r="BA28" s="196"/>
      <c r="BB28" s="196"/>
      <c r="BC28" s="196"/>
      <c r="BD28" s="196"/>
      <c r="BE28" s="196"/>
      <c r="BF28" s="196"/>
      <c r="BG28" s="196"/>
      <c r="BH28" s="196"/>
      <c r="BI28" s="196"/>
      <c r="BJ28" s="196"/>
      <c r="BK28" s="196"/>
      <c r="BL28" s="196"/>
      <c r="BM28" s="196"/>
      <c r="BN28" s="196"/>
      <c r="BO28" s="196"/>
      <c r="BP28" s="196"/>
      <c r="BQ28" s="196"/>
      <c r="BR28" s="196"/>
      <c r="BS28" s="196"/>
      <c r="BT28" s="196"/>
      <c r="BU28" s="196"/>
      <c r="BV28" s="196"/>
      <c r="BW28" s="196"/>
      <c r="BX28" s="196"/>
      <c r="BY28" s="196"/>
      <c r="BZ28" s="196"/>
      <c r="CA28" s="196"/>
      <c r="CB28" s="196"/>
      <c r="CC28" s="196"/>
      <c r="CD28" s="196"/>
      <c r="CE28" s="196"/>
      <c r="CF28" s="196"/>
      <c r="CG28" s="196"/>
      <c r="CH28" s="196"/>
      <c r="CI28" s="196"/>
      <c r="CJ28" s="196"/>
      <c r="CK28" s="196"/>
      <c r="CL28" s="196"/>
      <c r="CM28" s="196"/>
      <c r="CN28" s="196"/>
      <c r="CO28" s="196"/>
      <c r="CP28" s="196"/>
      <c r="CQ28" s="196"/>
      <c r="CR28" s="196"/>
      <c r="CS28" s="196"/>
      <c r="CT28" s="196"/>
      <c r="CU28" s="196"/>
    </row>
    <row r="29" spans="1:99" s="209" customFormat="1">
      <c r="A29" s="206" t="s">
        <v>378</v>
      </c>
      <c r="B29" s="225"/>
      <c r="C29" s="225"/>
      <c r="D29" s="225"/>
      <c r="E29" s="225">
        <v>0</v>
      </c>
      <c r="F29" s="225"/>
      <c r="G29" s="225"/>
      <c r="H29" s="225"/>
      <c r="I29" s="225">
        <v>0</v>
      </c>
      <c r="J29" s="225">
        <v>0</v>
      </c>
      <c r="K29" s="196"/>
      <c r="L29" s="196"/>
      <c r="M29" s="196"/>
      <c r="N29" s="196"/>
      <c r="O29" s="196"/>
      <c r="P29" s="196"/>
      <c r="Q29" s="196"/>
      <c r="R29" s="196"/>
      <c r="S29" s="196"/>
      <c r="T29" s="196"/>
      <c r="U29" s="196"/>
      <c r="V29" s="196"/>
      <c r="W29" s="196"/>
      <c r="X29" s="196"/>
      <c r="Y29" s="196"/>
      <c r="Z29" s="196"/>
      <c r="AA29" s="196"/>
      <c r="AB29" s="196"/>
      <c r="AC29" s="196"/>
      <c r="AD29" s="196"/>
      <c r="AE29" s="196"/>
      <c r="AF29" s="196"/>
      <c r="AG29" s="196"/>
      <c r="AH29" s="196"/>
      <c r="AI29" s="196"/>
      <c r="AJ29" s="196"/>
      <c r="AK29" s="196"/>
      <c r="AL29" s="196"/>
      <c r="AM29" s="196"/>
      <c r="AN29" s="196"/>
      <c r="AO29" s="196"/>
      <c r="AP29" s="196"/>
      <c r="AQ29" s="196"/>
      <c r="AR29" s="196"/>
      <c r="AS29" s="196"/>
      <c r="AT29" s="196"/>
      <c r="AU29" s="196"/>
      <c r="AV29" s="196"/>
      <c r="AW29" s="196"/>
      <c r="AX29" s="196"/>
      <c r="AY29" s="196"/>
      <c r="AZ29" s="196"/>
      <c r="BA29" s="196"/>
      <c r="BB29" s="196"/>
      <c r="BC29" s="196"/>
      <c r="BD29" s="196"/>
      <c r="BE29" s="196"/>
      <c r="BF29" s="196"/>
      <c r="BG29" s="196"/>
      <c r="BH29" s="196"/>
      <c r="BI29" s="196"/>
      <c r="BJ29" s="196"/>
      <c r="BK29" s="196"/>
      <c r="BL29" s="196"/>
      <c r="BM29" s="196"/>
      <c r="BN29" s="196"/>
      <c r="BO29" s="196"/>
      <c r="BP29" s="196"/>
      <c r="BQ29" s="196"/>
      <c r="BR29" s="196"/>
      <c r="BS29" s="196"/>
      <c r="BT29" s="196"/>
      <c r="BU29" s="196"/>
      <c r="BV29" s="196"/>
      <c r="BW29" s="196"/>
      <c r="BX29" s="196"/>
      <c r="BY29" s="196"/>
      <c r="BZ29" s="196"/>
      <c r="CA29" s="196"/>
      <c r="CB29" s="196"/>
      <c r="CC29" s="196"/>
      <c r="CD29" s="196"/>
      <c r="CE29" s="196"/>
      <c r="CF29" s="196"/>
      <c r="CG29" s="196"/>
      <c r="CH29" s="196"/>
      <c r="CI29" s="196"/>
      <c r="CJ29" s="196"/>
      <c r="CK29" s="196"/>
      <c r="CL29" s="196"/>
      <c r="CM29" s="196"/>
      <c r="CN29" s="196"/>
      <c r="CO29" s="196"/>
      <c r="CP29" s="196"/>
      <c r="CQ29" s="196"/>
      <c r="CR29" s="196"/>
      <c r="CS29" s="196"/>
      <c r="CT29" s="196"/>
      <c r="CU29" s="196"/>
    </row>
    <row r="30" spans="1:99" s="209" customFormat="1">
      <c r="A30" s="206" t="s">
        <v>446</v>
      </c>
      <c r="B30" s="225">
        <v>167</v>
      </c>
      <c r="C30" s="225">
        <v>-87.6</v>
      </c>
      <c r="D30" s="225">
        <v>165.6</v>
      </c>
      <c r="E30" s="225">
        <v>-25</v>
      </c>
      <c r="F30" s="225">
        <v>-162</v>
      </c>
      <c r="G30" s="225">
        <v>-115</v>
      </c>
      <c r="H30" s="225">
        <v>132</v>
      </c>
      <c r="I30" s="225">
        <v>460</v>
      </c>
      <c r="J30" s="225">
        <v>216</v>
      </c>
      <c r="K30" s="196"/>
      <c r="L30" s="196"/>
      <c r="M30" s="196"/>
      <c r="N30" s="196"/>
      <c r="O30" s="196"/>
      <c r="P30" s="196"/>
      <c r="Q30" s="196"/>
      <c r="R30" s="196"/>
      <c r="S30" s="196"/>
      <c r="T30" s="196"/>
      <c r="U30" s="196"/>
      <c r="V30" s="196"/>
      <c r="W30" s="196"/>
      <c r="X30" s="196"/>
      <c r="Y30" s="196"/>
      <c r="Z30" s="196"/>
      <c r="AA30" s="196"/>
      <c r="AB30" s="196"/>
      <c r="AC30" s="196"/>
      <c r="AD30" s="196"/>
      <c r="AE30" s="196"/>
      <c r="AF30" s="196"/>
      <c r="AG30" s="196"/>
      <c r="AH30" s="196"/>
      <c r="AI30" s="196"/>
      <c r="AJ30" s="196"/>
      <c r="AK30" s="196"/>
      <c r="AL30" s="196"/>
      <c r="AM30" s="196"/>
      <c r="AN30" s="196"/>
      <c r="AO30" s="196"/>
      <c r="AP30" s="196"/>
      <c r="AQ30" s="196"/>
      <c r="AR30" s="196"/>
      <c r="AS30" s="196"/>
      <c r="AT30" s="196"/>
      <c r="AU30" s="196"/>
      <c r="AV30" s="196"/>
      <c r="AW30" s="196"/>
      <c r="AX30" s="196"/>
      <c r="AY30" s="196"/>
      <c r="AZ30" s="196"/>
      <c r="BA30" s="196"/>
      <c r="BB30" s="196"/>
      <c r="BC30" s="196"/>
      <c r="BD30" s="196"/>
      <c r="BE30" s="196"/>
      <c r="BF30" s="196"/>
      <c r="BG30" s="196"/>
      <c r="BH30" s="196"/>
      <c r="BI30" s="196"/>
      <c r="BJ30" s="196"/>
      <c r="BK30" s="196"/>
      <c r="BL30" s="196"/>
      <c r="BM30" s="196"/>
      <c r="BN30" s="196"/>
      <c r="BO30" s="196"/>
      <c r="BP30" s="196"/>
      <c r="BQ30" s="196"/>
      <c r="BR30" s="196"/>
      <c r="BS30" s="196"/>
      <c r="BT30" s="196"/>
      <c r="BU30" s="196"/>
      <c r="BV30" s="196"/>
      <c r="BW30" s="196"/>
      <c r="BX30" s="196"/>
      <c r="BY30" s="196"/>
      <c r="BZ30" s="196"/>
      <c r="CA30" s="196"/>
      <c r="CB30" s="196"/>
      <c r="CC30" s="196"/>
      <c r="CD30" s="196"/>
      <c r="CE30" s="196"/>
      <c r="CF30" s="196"/>
      <c r="CG30" s="196"/>
      <c r="CH30" s="196"/>
      <c r="CI30" s="196"/>
      <c r="CJ30" s="196"/>
      <c r="CK30" s="196"/>
      <c r="CL30" s="196"/>
      <c r="CM30" s="196"/>
      <c r="CN30" s="196"/>
      <c r="CO30" s="196"/>
      <c r="CP30" s="196"/>
      <c r="CQ30" s="196"/>
      <c r="CR30" s="196"/>
      <c r="CS30" s="196"/>
      <c r="CT30" s="196"/>
      <c r="CU30" s="196"/>
    </row>
    <row r="31" spans="1:99" s="209" customFormat="1">
      <c r="A31" s="206" t="s">
        <v>445</v>
      </c>
      <c r="B31" s="225">
        <v>0</v>
      </c>
      <c r="C31" s="225">
        <v>3</v>
      </c>
      <c r="D31" s="225">
        <v>-9</v>
      </c>
      <c r="E31" s="225">
        <v>2</v>
      </c>
      <c r="F31" s="225">
        <v>-2</v>
      </c>
      <c r="G31" s="225">
        <v>114</v>
      </c>
      <c r="H31" s="225">
        <v>-4</v>
      </c>
      <c r="I31" s="225">
        <v>21</v>
      </c>
      <c r="J31" s="225">
        <v>1</v>
      </c>
      <c r="K31" s="196"/>
      <c r="L31" s="196"/>
      <c r="M31" s="196"/>
      <c r="N31" s="196"/>
      <c r="O31" s="196"/>
      <c r="P31" s="196"/>
      <c r="Q31" s="196"/>
      <c r="R31" s="196"/>
      <c r="S31" s="196"/>
      <c r="T31" s="196"/>
      <c r="U31" s="196"/>
      <c r="V31" s="196"/>
      <c r="W31" s="196"/>
      <c r="X31" s="196"/>
      <c r="Y31" s="196"/>
      <c r="Z31" s="196"/>
      <c r="AA31" s="196"/>
      <c r="AB31" s="196"/>
      <c r="AC31" s="196"/>
      <c r="AD31" s="196"/>
      <c r="AE31" s="196"/>
      <c r="AF31" s="196"/>
      <c r="AG31" s="196"/>
      <c r="AH31" s="196"/>
      <c r="AI31" s="196"/>
      <c r="AJ31" s="196"/>
      <c r="AK31" s="196"/>
      <c r="AL31" s="196"/>
      <c r="AM31" s="196"/>
      <c r="AN31" s="196"/>
      <c r="AO31" s="196"/>
      <c r="AP31" s="196"/>
      <c r="AQ31" s="196"/>
      <c r="AR31" s="196"/>
      <c r="AS31" s="196"/>
      <c r="AT31" s="196"/>
      <c r="AU31" s="196"/>
      <c r="AV31" s="196"/>
      <c r="AW31" s="196"/>
      <c r="AX31" s="196"/>
      <c r="AY31" s="196"/>
      <c r="AZ31" s="196"/>
      <c r="BA31" s="196"/>
      <c r="BB31" s="196"/>
      <c r="BC31" s="196"/>
      <c r="BD31" s="196"/>
      <c r="BE31" s="196"/>
      <c r="BF31" s="196"/>
      <c r="BG31" s="196"/>
      <c r="BH31" s="196"/>
      <c r="BI31" s="196"/>
      <c r="BJ31" s="196"/>
      <c r="BK31" s="196"/>
      <c r="BL31" s="196"/>
      <c r="BM31" s="196"/>
      <c r="BN31" s="196"/>
      <c r="BO31" s="196"/>
      <c r="BP31" s="196"/>
      <c r="BQ31" s="196"/>
      <c r="BR31" s="196"/>
      <c r="BS31" s="196"/>
      <c r="BT31" s="196"/>
      <c r="BU31" s="196"/>
      <c r="BV31" s="196"/>
      <c r="BW31" s="196"/>
      <c r="BX31" s="196"/>
      <c r="BY31" s="196"/>
      <c r="BZ31" s="196"/>
      <c r="CA31" s="196"/>
      <c r="CB31" s="196"/>
      <c r="CC31" s="196"/>
      <c r="CD31" s="196"/>
      <c r="CE31" s="196"/>
      <c r="CF31" s="196"/>
      <c r="CG31" s="196"/>
      <c r="CH31" s="196"/>
      <c r="CI31" s="196"/>
      <c r="CJ31" s="196"/>
      <c r="CK31" s="196"/>
      <c r="CL31" s="196"/>
      <c r="CM31" s="196"/>
      <c r="CN31" s="196"/>
      <c r="CO31" s="196"/>
      <c r="CP31" s="196"/>
      <c r="CQ31" s="196"/>
      <c r="CR31" s="196"/>
      <c r="CS31" s="196"/>
      <c r="CT31" s="196"/>
      <c r="CU31" s="196"/>
    </row>
    <row r="32" spans="1:99" s="209" customFormat="1">
      <c r="A32" s="204" t="s">
        <v>454</v>
      </c>
      <c r="B32" s="229">
        <v>6425</v>
      </c>
      <c r="C32" s="229">
        <v>6084.0999999999995</v>
      </c>
      <c r="D32" s="229">
        <v>6472.9000000000005</v>
      </c>
      <c r="E32" s="229">
        <v>6577</v>
      </c>
      <c r="F32" s="229">
        <v>6094</v>
      </c>
      <c r="G32" s="229">
        <v>6698</v>
      </c>
      <c r="H32" s="229">
        <v>5468</v>
      </c>
      <c r="I32" s="229">
        <v>4594</v>
      </c>
      <c r="J32" s="229">
        <v>3909</v>
      </c>
      <c r="K32" s="196"/>
      <c r="L32" s="196"/>
      <c r="M32" s="196"/>
      <c r="N32" s="196"/>
      <c r="O32" s="196"/>
      <c r="P32" s="196"/>
      <c r="Q32" s="196"/>
      <c r="R32" s="196"/>
      <c r="S32" s="196"/>
      <c r="T32" s="196"/>
      <c r="U32" s="196"/>
      <c r="V32" s="196"/>
      <c r="W32" s="196"/>
      <c r="X32" s="196"/>
      <c r="Y32" s="196"/>
      <c r="Z32" s="196"/>
      <c r="AA32" s="196"/>
      <c r="AB32" s="196"/>
      <c r="AC32" s="196"/>
      <c r="AD32" s="196"/>
      <c r="AE32" s="196"/>
      <c r="AF32" s="196"/>
      <c r="AG32" s="196"/>
      <c r="AH32" s="196"/>
      <c r="AI32" s="196"/>
      <c r="AJ32" s="196"/>
      <c r="AK32" s="196"/>
      <c r="AL32" s="196"/>
      <c r="AM32" s="196"/>
      <c r="AN32" s="196"/>
      <c r="AO32" s="196"/>
      <c r="AP32" s="196"/>
      <c r="AQ32" s="196"/>
      <c r="AR32" s="196"/>
      <c r="AS32" s="196"/>
      <c r="AT32" s="196"/>
      <c r="AU32" s="196"/>
      <c r="AV32" s="196"/>
      <c r="AW32" s="196"/>
      <c r="AX32" s="196"/>
      <c r="AY32" s="196"/>
      <c r="AZ32" s="196"/>
      <c r="BA32" s="196"/>
      <c r="BB32" s="196"/>
      <c r="BC32" s="196"/>
      <c r="BD32" s="196"/>
      <c r="BE32" s="196"/>
      <c r="BF32" s="196"/>
      <c r="BG32" s="196"/>
      <c r="BH32" s="196"/>
      <c r="BI32" s="196"/>
      <c r="BJ32" s="196"/>
      <c r="BK32" s="196"/>
      <c r="BL32" s="196"/>
      <c r="BM32" s="196"/>
      <c r="BN32" s="196"/>
      <c r="BO32" s="196"/>
      <c r="BP32" s="196"/>
      <c r="BQ32" s="196"/>
      <c r="BR32" s="196"/>
      <c r="BS32" s="196"/>
      <c r="BT32" s="196"/>
      <c r="BU32" s="196"/>
      <c r="BV32" s="196"/>
      <c r="BW32" s="196"/>
      <c r="BX32" s="196"/>
      <c r="BY32" s="196"/>
      <c r="BZ32" s="196"/>
      <c r="CA32" s="196"/>
      <c r="CB32" s="196"/>
      <c r="CC32" s="196"/>
      <c r="CD32" s="196"/>
      <c r="CE32" s="196"/>
      <c r="CF32" s="196"/>
      <c r="CG32" s="196"/>
      <c r="CH32" s="196"/>
      <c r="CI32" s="196"/>
      <c r="CJ32" s="196"/>
      <c r="CK32" s="196"/>
      <c r="CL32" s="196"/>
      <c r="CM32" s="196"/>
      <c r="CN32" s="196"/>
      <c r="CO32" s="196"/>
      <c r="CP32" s="196"/>
      <c r="CQ32" s="196"/>
      <c r="CR32" s="196"/>
      <c r="CS32" s="196"/>
      <c r="CT32" s="196"/>
      <c r="CU32" s="196"/>
    </row>
    <row r="33" spans="1:99" s="209" customFormat="1">
      <c r="A33" s="206" t="s">
        <v>277</v>
      </c>
      <c r="B33" s="225">
        <v>-352</v>
      </c>
      <c r="C33" s="225">
        <v>-263.8</v>
      </c>
      <c r="D33" s="225">
        <v>-340.2</v>
      </c>
      <c r="E33" s="225">
        <v>-596</v>
      </c>
      <c r="F33" s="225">
        <v>-288</v>
      </c>
      <c r="G33" s="225">
        <v>-424</v>
      </c>
      <c r="H33" s="225">
        <v>-474</v>
      </c>
      <c r="I33" s="225">
        <v>-328</v>
      </c>
      <c r="J33" s="225">
        <v>-325</v>
      </c>
      <c r="K33" s="196"/>
      <c r="L33" s="196"/>
      <c r="M33" s="196"/>
      <c r="N33" s="196"/>
      <c r="O33" s="196"/>
      <c r="P33" s="196"/>
      <c r="Q33" s="196"/>
      <c r="R33" s="196"/>
      <c r="S33" s="196"/>
      <c r="T33" s="196"/>
      <c r="U33" s="196"/>
      <c r="V33" s="196"/>
      <c r="W33" s="196"/>
      <c r="X33" s="196"/>
      <c r="Y33" s="196"/>
      <c r="Z33" s="196"/>
      <c r="AA33" s="196"/>
      <c r="AB33" s="196"/>
      <c r="AC33" s="196"/>
      <c r="AD33" s="196"/>
      <c r="AE33" s="196"/>
      <c r="AF33" s="196"/>
      <c r="AG33" s="196"/>
      <c r="AH33" s="196"/>
      <c r="AI33" s="196"/>
      <c r="AJ33" s="196"/>
      <c r="AK33" s="196"/>
      <c r="AL33" s="196"/>
      <c r="AM33" s="196"/>
      <c r="AN33" s="196"/>
      <c r="AO33" s="196"/>
      <c r="AP33" s="196"/>
      <c r="AQ33" s="196"/>
      <c r="AR33" s="196"/>
      <c r="AS33" s="196"/>
      <c r="AT33" s="196"/>
      <c r="AU33" s="196"/>
      <c r="AV33" s="196"/>
      <c r="AW33" s="196"/>
      <c r="AX33" s="196"/>
      <c r="AY33" s="196"/>
      <c r="AZ33" s="196"/>
      <c r="BA33" s="196"/>
      <c r="BB33" s="196"/>
      <c r="BC33" s="196"/>
      <c r="BD33" s="196"/>
      <c r="BE33" s="196"/>
      <c r="BF33" s="196"/>
      <c r="BG33" s="196"/>
      <c r="BH33" s="196"/>
      <c r="BI33" s="196"/>
      <c r="BJ33" s="196"/>
      <c r="BK33" s="196"/>
      <c r="BL33" s="196"/>
      <c r="BM33" s="196"/>
      <c r="BN33" s="196"/>
      <c r="BO33" s="196"/>
      <c r="BP33" s="196"/>
      <c r="BQ33" s="196"/>
      <c r="BR33" s="196"/>
      <c r="BS33" s="196"/>
      <c r="BT33" s="196"/>
      <c r="BU33" s="196"/>
      <c r="BV33" s="196"/>
      <c r="BW33" s="196"/>
      <c r="BX33" s="196"/>
      <c r="BY33" s="196"/>
      <c r="BZ33" s="196"/>
      <c r="CA33" s="196"/>
      <c r="CB33" s="196"/>
      <c r="CC33" s="196"/>
      <c r="CD33" s="196"/>
      <c r="CE33" s="196"/>
      <c r="CF33" s="196"/>
      <c r="CG33" s="196"/>
      <c r="CH33" s="196"/>
      <c r="CI33" s="196"/>
      <c r="CJ33" s="196"/>
      <c r="CK33" s="196"/>
      <c r="CL33" s="196"/>
      <c r="CM33" s="196"/>
      <c r="CN33" s="196"/>
      <c r="CO33" s="196"/>
      <c r="CP33" s="196"/>
      <c r="CQ33" s="196"/>
      <c r="CR33" s="196"/>
      <c r="CS33" s="196"/>
      <c r="CT33" s="196"/>
      <c r="CU33" s="196"/>
    </row>
    <row r="34" spans="1:99" s="209" customFormat="1">
      <c r="A34" s="206" t="s">
        <v>443</v>
      </c>
      <c r="B34" s="225">
        <v>-868</v>
      </c>
      <c r="C34" s="225">
        <v>-993</v>
      </c>
      <c r="D34" s="225">
        <v>-1041</v>
      </c>
      <c r="E34" s="225">
        <v>-1135</v>
      </c>
      <c r="F34" s="225">
        <v>-824</v>
      </c>
      <c r="G34" s="225">
        <v>-1002</v>
      </c>
      <c r="H34" s="225">
        <v>-825</v>
      </c>
      <c r="I34" s="225">
        <v>-709</v>
      </c>
      <c r="J34" s="225">
        <v>-642</v>
      </c>
      <c r="K34" s="196"/>
      <c r="L34" s="196"/>
      <c r="M34" s="196"/>
      <c r="N34" s="196"/>
      <c r="O34" s="196"/>
      <c r="P34" s="196"/>
      <c r="Q34" s="196"/>
      <c r="R34" s="196"/>
      <c r="S34" s="196"/>
      <c r="T34" s="196"/>
      <c r="U34" s="196"/>
      <c r="V34" s="196"/>
      <c r="W34" s="196"/>
      <c r="X34" s="196"/>
      <c r="Y34" s="196"/>
      <c r="Z34" s="196"/>
      <c r="AA34" s="196"/>
      <c r="AB34" s="196"/>
      <c r="AC34" s="196"/>
      <c r="AD34" s="196"/>
      <c r="AE34" s="196"/>
      <c r="AF34" s="196"/>
      <c r="AG34" s="196"/>
      <c r="AH34" s="196"/>
      <c r="AI34" s="196"/>
      <c r="AJ34" s="196"/>
      <c r="AK34" s="196"/>
      <c r="AL34" s="196"/>
      <c r="AM34" s="196"/>
      <c r="AN34" s="196"/>
      <c r="AO34" s="196"/>
      <c r="AP34" s="196"/>
      <c r="AQ34" s="196"/>
      <c r="AR34" s="196"/>
      <c r="AS34" s="196"/>
      <c r="AT34" s="196"/>
      <c r="AU34" s="196"/>
      <c r="AV34" s="196"/>
      <c r="AW34" s="196"/>
      <c r="AX34" s="196"/>
      <c r="AY34" s="196"/>
      <c r="AZ34" s="196"/>
      <c r="BA34" s="196"/>
      <c r="BB34" s="196"/>
      <c r="BC34" s="196"/>
      <c r="BD34" s="196"/>
      <c r="BE34" s="196"/>
      <c r="BF34" s="196"/>
      <c r="BG34" s="196"/>
      <c r="BH34" s="196"/>
      <c r="BI34" s="196"/>
      <c r="BJ34" s="196"/>
      <c r="BK34" s="196"/>
      <c r="BL34" s="196"/>
      <c r="BM34" s="196"/>
      <c r="BN34" s="196"/>
      <c r="BO34" s="196"/>
      <c r="BP34" s="196"/>
      <c r="BQ34" s="196"/>
      <c r="BR34" s="196"/>
      <c r="BS34" s="196"/>
      <c r="BT34" s="196"/>
      <c r="BU34" s="196"/>
      <c r="BV34" s="196"/>
      <c r="BW34" s="196"/>
      <c r="BX34" s="196"/>
      <c r="BY34" s="196"/>
      <c r="BZ34" s="196"/>
      <c r="CA34" s="196"/>
      <c r="CB34" s="196"/>
      <c r="CC34" s="196"/>
      <c r="CD34" s="196"/>
      <c r="CE34" s="196"/>
      <c r="CF34" s="196"/>
      <c r="CG34" s="196"/>
      <c r="CH34" s="196"/>
      <c r="CI34" s="196"/>
      <c r="CJ34" s="196"/>
      <c r="CK34" s="196"/>
      <c r="CL34" s="196"/>
      <c r="CM34" s="196"/>
      <c r="CN34" s="196"/>
      <c r="CO34" s="196"/>
      <c r="CP34" s="196"/>
      <c r="CQ34" s="196"/>
      <c r="CR34" s="196"/>
      <c r="CS34" s="196"/>
      <c r="CT34" s="196"/>
      <c r="CU34" s="196"/>
    </row>
    <row r="35" spans="1:99" s="209" customFormat="1">
      <c r="A35" s="206" t="s">
        <v>442</v>
      </c>
      <c r="B35" s="225">
        <v>-154</v>
      </c>
      <c r="C35" s="225">
        <v>-146</v>
      </c>
      <c r="D35" s="225">
        <v>-146</v>
      </c>
      <c r="E35" s="225">
        <v>-161</v>
      </c>
      <c r="F35" s="225">
        <v>-143</v>
      </c>
      <c r="G35" s="225">
        <v>-133</v>
      </c>
      <c r="H35" s="225">
        <v>-120</v>
      </c>
      <c r="I35" s="225">
        <v>-103</v>
      </c>
      <c r="J35" s="225">
        <v>-94</v>
      </c>
      <c r="K35" s="196"/>
      <c r="L35" s="196"/>
      <c r="M35" s="196"/>
      <c r="N35" s="196"/>
      <c r="O35" s="196"/>
      <c r="P35" s="196"/>
      <c r="Q35" s="196"/>
      <c r="R35" s="196"/>
      <c r="S35" s="196"/>
      <c r="T35" s="196"/>
      <c r="U35" s="196"/>
      <c r="V35" s="196"/>
      <c r="W35" s="196"/>
      <c r="X35" s="196"/>
      <c r="Y35" s="196"/>
      <c r="Z35" s="196"/>
      <c r="AA35" s="196"/>
      <c r="AB35" s="196"/>
      <c r="AC35" s="196"/>
      <c r="AD35" s="196"/>
      <c r="AE35" s="196"/>
      <c r="AF35" s="196"/>
      <c r="AG35" s="196"/>
      <c r="AH35" s="196"/>
      <c r="AI35" s="196"/>
      <c r="AJ35" s="196"/>
      <c r="AK35" s="196"/>
      <c r="AL35" s="196"/>
      <c r="AM35" s="196"/>
      <c r="AN35" s="196"/>
      <c r="AO35" s="196"/>
      <c r="AP35" s="196"/>
      <c r="AQ35" s="196"/>
      <c r="AR35" s="196"/>
      <c r="AS35" s="196"/>
      <c r="AT35" s="196"/>
      <c r="AU35" s="196"/>
      <c r="AV35" s="196"/>
      <c r="AW35" s="196"/>
      <c r="AX35" s="196"/>
      <c r="AY35" s="196"/>
      <c r="AZ35" s="196"/>
      <c r="BA35" s="196"/>
      <c r="BB35" s="196"/>
      <c r="BC35" s="196"/>
      <c r="BD35" s="196"/>
      <c r="BE35" s="196"/>
      <c r="BF35" s="196"/>
      <c r="BG35" s="196"/>
      <c r="BH35" s="196"/>
      <c r="BI35" s="196"/>
      <c r="BJ35" s="196"/>
      <c r="BK35" s="196"/>
      <c r="BL35" s="196"/>
      <c r="BM35" s="196"/>
      <c r="BN35" s="196"/>
      <c r="BO35" s="196"/>
      <c r="BP35" s="196"/>
      <c r="BQ35" s="196"/>
      <c r="BR35" s="196"/>
      <c r="BS35" s="196"/>
      <c r="BT35" s="196"/>
      <c r="BU35" s="196"/>
      <c r="BV35" s="196"/>
      <c r="BW35" s="196"/>
      <c r="BX35" s="196"/>
      <c r="BY35" s="196"/>
      <c r="BZ35" s="196"/>
      <c r="CA35" s="196"/>
      <c r="CB35" s="196"/>
      <c r="CC35" s="196"/>
      <c r="CD35" s="196"/>
      <c r="CE35" s="196"/>
      <c r="CF35" s="196"/>
      <c r="CG35" s="196"/>
      <c r="CH35" s="196"/>
      <c r="CI35" s="196"/>
      <c r="CJ35" s="196"/>
      <c r="CK35" s="196"/>
      <c r="CL35" s="196"/>
      <c r="CM35" s="196"/>
      <c r="CN35" s="196"/>
      <c r="CO35" s="196"/>
      <c r="CP35" s="196"/>
      <c r="CQ35" s="196"/>
      <c r="CR35" s="196"/>
      <c r="CS35" s="196"/>
      <c r="CT35" s="196"/>
      <c r="CU35" s="196"/>
    </row>
    <row r="36" spans="1:99" s="209" customFormat="1">
      <c r="A36" s="206" t="s">
        <v>312</v>
      </c>
      <c r="B36" s="225">
        <v>-901</v>
      </c>
      <c r="C36" s="225">
        <v>-335</v>
      </c>
      <c r="D36" s="225">
        <v>111</v>
      </c>
      <c r="E36" s="225">
        <v>375</v>
      </c>
      <c r="F36" s="225">
        <v>-221</v>
      </c>
      <c r="G36" s="225">
        <v>810</v>
      </c>
      <c r="H36" s="225">
        <v>-418</v>
      </c>
      <c r="I36" s="225">
        <v>551</v>
      </c>
      <c r="J36" s="225">
        <v>841</v>
      </c>
      <c r="K36" s="196"/>
      <c r="L36" s="196"/>
      <c r="M36" s="196"/>
      <c r="N36" s="196"/>
      <c r="O36" s="196"/>
      <c r="P36" s="196"/>
      <c r="Q36" s="196"/>
      <c r="R36" s="196"/>
      <c r="S36" s="196"/>
      <c r="T36" s="196"/>
      <c r="U36" s="196"/>
      <c r="V36" s="196"/>
      <c r="W36" s="196"/>
      <c r="X36" s="196"/>
      <c r="Y36" s="196"/>
      <c r="Z36" s="196"/>
      <c r="AA36" s="196"/>
      <c r="AB36" s="196"/>
      <c r="AC36" s="196"/>
      <c r="AD36" s="196"/>
      <c r="AE36" s="196"/>
      <c r="AF36" s="196"/>
      <c r="AG36" s="196"/>
      <c r="AH36" s="196"/>
      <c r="AI36" s="196"/>
      <c r="AJ36" s="196"/>
      <c r="AK36" s="196"/>
      <c r="AL36" s="196"/>
      <c r="AM36" s="196"/>
      <c r="AN36" s="196"/>
      <c r="AO36" s="196"/>
      <c r="AP36" s="196"/>
      <c r="AQ36" s="196"/>
      <c r="AR36" s="196"/>
      <c r="AS36" s="196"/>
      <c r="AT36" s="196"/>
      <c r="AU36" s="196"/>
      <c r="AV36" s="196"/>
      <c r="AW36" s="196"/>
      <c r="AX36" s="196"/>
      <c r="AY36" s="196"/>
      <c r="AZ36" s="196"/>
      <c r="BA36" s="196"/>
      <c r="BB36" s="196"/>
      <c r="BC36" s="196"/>
      <c r="BD36" s="196"/>
      <c r="BE36" s="196"/>
      <c r="BF36" s="196"/>
      <c r="BG36" s="196"/>
      <c r="BH36" s="196"/>
      <c r="BI36" s="196"/>
      <c r="BJ36" s="196"/>
      <c r="BK36" s="196"/>
      <c r="BL36" s="196"/>
      <c r="BM36" s="196"/>
      <c r="BN36" s="196"/>
      <c r="BO36" s="196"/>
      <c r="BP36" s="196"/>
      <c r="BQ36" s="196"/>
      <c r="BR36" s="196"/>
      <c r="BS36" s="196"/>
      <c r="BT36" s="196"/>
      <c r="BU36" s="196"/>
      <c r="BV36" s="196"/>
      <c r="BW36" s="196"/>
      <c r="BX36" s="196"/>
      <c r="BY36" s="196"/>
      <c r="BZ36" s="196"/>
      <c r="CA36" s="196"/>
      <c r="CB36" s="196"/>
      <c r="CC36" s="196"/>
      <c r="CD36" s="196"/>
      <c r="CE36" s="196"/>
      <c r="CF36" s="196"/>
      <c r="CG36" s="196"/>
      <c r="CH36" s="196"/>
      <c r="CI36" s="196"/>
      <c r="CJ36" s="196"/>
      <c r="CK36" s="196"/>
      <c r="CL36" s="196"/>
      <c r="CM36" s="196"/>
      <c r="CN36" s="196"/>
      <c r="CO36" s="196"/>
      <c r="CP36" s="196"/>
      <c r="CQ36" s="196"/>
      <c r="CR36" s="196"/>
      <c r="CS36" s="196"/>
      <c r="CT36" s="196"/>
      <c r="CU36" s="196"/>
    </row>
    <row r="37" spans="1:99" s="209" customFormat="1">
      <c r="A37" s="204" t="s">
        <v>441</v>
      </c>
      <c r="B37" s="229">
        <v>4150</v>
      </c>
      <c r="C37" s="229">
        <v>4346.2999999999993</v>
      </c>
      <c r="D37" s="229">
        <v>5056.7000000000007</v>
      </c>
      <c r="E37" s="229">
        <v>5060</v>
      </c>
      <c r="F37" s="229">
        <v>4618</v>
      </c>
      <c r="G37" s="229">
        <v>5949</v>
      </c>
      <c r="H37" s="229">
        <v>3631</v>
      </c>
      <c r="I37" s="229">
        <v>4005</v>
      </c>
      <c r="J37" s="229">
        <v>3689</v>
      </c>
      <c r="K37" s="196"/>
      <c r="L37" s="196"/>
      <c r="M37" s="196"/>
      <c r="N37" s="196"/>
      <c r="O37" s="196"/>
      <c r="P37" s="196"/>
      <c r="Q37" s="196"/>
      <c r="R37" s="196"/>
      <c r="S37" s="196"/>
      <c r="T37" s="196"/>
      <c r="U37" s="196"/>
      <c r="V37" s="196"/>
      <c r="W37" s="196"/>
      <c r="X37" s="196"/>
      <c r="Y37" s="196"/>
      <c r="Z37" s="196"/>
      <c r="AA37" s="196"/>
      <c r="AB37" s="196"/>
      <c r="AC37" s="196"/>
      <c r="AD37" s="196"/>
      <c r="AE37" s="196"/>
      <c r="AF37" s="196"/>
      <c r="AG37" s="196"/>
      <c r="AH37" s="196"/>
      <c r="AI37" s="196"/>
      <c r="AJ37" s="196"/>
      <c r="AK37" s="196"/>
      <c r="AL37" s="196"/>
      <c r="AM37" s="196"/>
      <c r="AN37" s="196"/>
      <c r="AO37" s="196"/>
      <c r="AP37" s="196"/>
      <c r="AQ37" s="196"/>
      <c r="AR37" s="196"/>
      <c r="AS37" s="196"/>
      <c r="AT37" s="196"/>
      <c r="AU37" s="196"/>
      <c r="AV37" s="196"/>
      <c r="AW37" s="196"/>
      <c r="AX37" s="196"/>
      <c r="AY37" s="196"/>
      <c r="AZ37" s="196"/>
      <c r="BA37" s="196"/>
      <c r="BB37" s="196"/>
      <c r="BC37" s="196"/>
      <c r="BD37" s="196"/>
      <c r="BE37" s="196"/>
      <c r="BF37" s="196"/>
      <c r="BG37" s="196"/>
      <c r="BH37" s="196"/>
      <c r="BI37" s="196"/>
      <c r="BJ37" s="196"/>
      <c r="BK37" s="196"/>
      <c r="BL37" s="196"/>
      <c r="BM37" s="196"/>
      <c r="BN37" s="196"/>
      <c r="BO37" s="196"/>
      <c r="BP37" s="196"/>
      <c r="BQ37" s="196"/>
      <c r="BR37" s="196"/>
      <c r="BS37" s="196"/>
      <c r="BT37" s="196"/>
      <c r="BU37" s="196"/>
      <c r="BV37" s="196"/>
      <c r="BW37" s="196"/>
      <c r="BX37" s="196"/>
      <c r="BY37" s="196"/>
      <c r="BZ37" s="196"/>
      <c r="CA37" s="196"/>
      <c r="CB37" s="196"/>
      <c r="CC37" s="196"/>
      <c r="CD37" s="196"/>
      <c r="CE37" s="196"/>
      <c r="CF37" s="196"/>
      <c r="CG37" s="196"/>
      <c r="CH37" s="196"/>
      <c r="CI37" s="196"/>
      <c r="CJ37" s="196"/>
      <c r="CK37" s="196"/>
      <c r="CL37" s="196"/>
      <c r="CM37" s="196"/>
      <c r="CN37" s="196"/>
      <c r="CO37" s="196"/>
      <c r="CP37" s="196"/>
      <c r="CQ37" s="196"/>
      <c r="CR37" s="196"/>
      <c r="CS37" s="196"/>
      <c r="CT37" s="196"/>
      <c r="CU37" s="196"/>
    </row>
    <row r="38" spans="1:99" s="209" customFormat="1" ht="4.9000000000000004" customHeight="1">
      <c r="A38" s="218"/>
      <c r="B38" s="225"/>
      <c r="C38" s="225"/>
      <c r="D38" s="225"/>
      <c r="E38" s="225"/>
      <c r="F38" s="225"/>
      <c r="G38" s="225"/>
      <c r="H38" s="225"/>
      <c r="I38" s="225"/>
      <c r="J38" s="225"/>
      <c r="K38" s="196"/>
      <c r="L38" s="196"/>
      <c r="M38" s="196"/>
      <c r="N38" s="196"/>
      <c r="O38" s="196"/>
      <c r="P38" s="196"/>
      <c r="Q38" s="196"/>
      <c r="R38" s="196"/>
      <c r="S38" s="196"/>
      <c r="T38" s="196"/>
      <c r="U38" s="196"/>
      <c r="V38" s="196"/>
      <c r="W38" s="196"/>
      <c r="X38" s="196"/>
      <c r="Y38" s="196"/>
      <c r="Z38" s="196"/>
      <c r="AA38" s="196"/>
      <c r="AB38" s="196"/>
      <c r="AC38" s="196"/>
      <c r="AD38" s="196"/>
      <c r="AE38" s="196"/>
      <c r="AF38" s="196"/>
      <c r="AG38" s="196"/>
      <c r="AH38" s="196"/>
      <c r="AI38" s="196"/>
      <c r="AJ38" s="196"/>
      <c r="AK38" s="196"/>
      <c r="AL38" s="196"/>
      <c r="AM38" s="196"/>
      <c r="AN38" s="196"/>
      <c r="AO38" s="196"/>
      <c r="AP38" s="196"/>
      <c r="AQ38" s="196"/>
      <c r="AR38" s="196"/>
      <c r="AS38" s="196"/>
      <c r="AT38" s="196"/>
      <c r="AU38" s="196"/>
      <c r="AV38" s="196"/>
      <c r="AW38" s="196"/>
      <c r="AX38" s="196"/>
      <c r="AY38" s="196"/>
      <c r="AZ38" s="196"/>
      <c r="BA38" s="196"/>
      <c r="BB38" s="196"/>
      <c r="BC38" s="196"/>
      <c r="BD38" s="196"/>
      <c r="BE38" s="196"/>
      <c r="BF38" s="196"/>
      <c r="BG38" s="196"/>
      <c r="BH38" s="196"/>
      <c r="BI38" s="196"/>
      <c r="BJ38" s="196"/>
      <c r="BK38" s="196"/>
      <c r="BL38" s="196"/>
      <c r="BM38" s="196"/>
      <c r="BN38" s="196"/>
      <c r="BO38" s="196"/>
      <c r="BP38" s="196"/>
      <c r="BQ38" s="196"/>
      <c r="BR38" s="196"/>
      <c r="BS38" s="196"/>
      <c r="BT38" s="196"/>
      <c r="BU38" s="196"/>
      <c r="BV38" s="196"/>
      <c r="BW38" s="196"/>
      <c r="BX38" s="196"/>
      <c r="BY38" s="196"/>
      <c r="BZ38" s="196"/>
      <c r="CA38" s="196"/>
      <c r="CB38" s="196"/>
      <c r="CC38" s="196"/>
      <c r="CD38" s="196"/>
      <c r="CE38" s="196"/>
      <c r="CF38" s="196"/>
      <c r="CG38" s="196"/>
      <c r="CH38" s="196"/>
      <c r="CI38" s="196"/>
      <c r="CJ38" s="196"/>
      <c r="CK38" s="196"/>
      <c r="CL38" s="196"/>
      <c r="CM38" s="196"/>
      <c r="CN38" s="196"/>
      <c r="CO38" s="196"/>
      <c r="CP38" s="196"/>
      <c r="CQ38" s="196"/>
      <c r="CR38" s="196"/>
      <c r="CS38" s="196"/>
      <c r="CT38" s="196"/>
      <c r="CU38" s="196"/>
    </row>
    <row r="39" spans="1:99" s="209" customFormat="1">
      <c r="A39" s="204" t="s">
        <v>15</v>
      </c>
      <c r="B39" s="225">
        <v>484780</v>
      </c>
      <c r="C39" s="225">
        <v>486710</v>
      </c>
      <c r="D39" s="225">
        <v>472235</v>
      </c>
      <c r="E39" s="225">
        <v>439461</v>
      </c>
      <c r="F39" s="225">
        <v>427885</v>
      </c>
      <c r="G39" s="225">
        <v>410271</v>
      </c>
      <c r="H39" s="225">
        <v>372152</v>
      </c>
      <c r="I39" s="225">
        <v>372152</v>
      </c>
      <c r="J39" s="225">
        <v>299412</v>
      </c>
      <c r="K39" s="196"/>
      <c r="L39" s="196"/>
      <c r="M39" s="196"/>
      <c r="N39" s="196"/>
      <c r="O39" s="196"/>
      <c r="P39" s="196"/>
      <c r="Q39" s="196"/>
      <c r="R39" s="196"/>
      <c r="S39" s="196"/>
      <c r="T39" s="196"/>
      <c r="U39" s="196"/>
      <c r="V39" s="196"/>
      <c r="W39" s="196"/>
      <c r="X39" s="196"/>
      <c r="Y39" s="196"/>
      <c r="Z39" s="196"/>
      <c r="AA39" s="196"/>
      <c r="AB39" s="196"/>
      <c r="AC39" s="196"/>
      <c r="AD39" s="196"/>
      <c r="AE39" s="196"/>
      <c r="AF39" s="196"/>
      <c r="AG39" s="196"/>
      <c r="AH39" s="196"/>
      <c r="AI39" s="196"/>
      <c r="AJ39" s="196"/>
      <c r="AK39" s="196"/>
      <c r="AL39" s="196"/>
      <c r="AM39" s="196"/>
      <c r="AN39" s="196"/>
      <c r="AO39" s="196"/>
      <c r="AP39" s="196"/>
      <c r="AQ39" s="196"/>
      <c r="AR39" s="196"/>
      <c r="AS39" s="196"/>
      <c r="AT39" s="196"/>
      <c r="AU39" s="196"/>
      <c r="AV39" s="196"/>
      <c r="AW39" s="196"/>
      <c r="AX39" s="196"/>
      <c r="AY39" s="196"/>
      <c r="AZ39" s="196"/>
      <c r="BA39" s="196"/>
      <c r="BB39" s="196"/>
      <c r="BC39" s="196"/>
      <c r="BD39" s="196"/>
      <c r="BE39" s="196"/>
      <c r="BF39" s="196"/>
      <c r="BG39" s="196"/>
      <c r="BH39" s="196"/>
      <c r="BI39" s="196"/>
      <c r="BJ39" s="196"/>
      <c r="BK39" s="196"/>
      <c r="BL39" s="196"/>
      <c r="BM39" s="196"/>
      <c r="BN39" s="196"/>
      <c r="BO39" s="196"/>
      <c r="BP39" s="196"/>
      <c r="BQ39" s="196"/>
      <c r="BR39" s="196"/>
      <c r="BS39" s="196"/>
      <c r="BT39" s="196"/>
      <c r="BU39" s="196"/>
      <c r="BV39" s="196"/>
      <c r="BW39" s="196"/>
      <c r="BX39" s="196"/>
      <c r="BY39" s="196"/>
      <c r="BZ39" s="196"/>
      <c r="CA39" s="196"/>
      <c r="CB39" s="196"/>
      <c r="CC39" s="196"/>
      <c r="CD39" s="196"/>
      <c r="CE39" s="196"/>
      <c r="CF39" s="196"/>
      <c r="CG39" s="196"/>
      <c r="CH39" s="196"/>
      <c r="CI39" s="196"/>
      <c r="CJ39" s="196"/>
      <c r="CK39" s="196"/>
      <c r="CL39" s="196"/>
      <c r="CM39" s="196"/>
      <c r="CN39" s="196"/>
      <c r="CO39" s="196"/>
      <c r="CP39" s="196"/>
      <c r="CQ39" s="196"/>
      <c r="CR39" s="196"/>
      <c r="CS39" s="196"/>
      <c r="CT39" s="196"/>
      <c r="CU39" s="196"/>
    </row>
    <row r="40" spans="1:99" s="209" customFormat="1">
      <c r="A40" s="204" t="s">
        <v>357</v>
      </c>
      <c r="B40" s="229">
        <v>405093</v>
      </c>
      <c r="C40" s="229">
        <v>403378</v>
      </c>
      <c r="D40" s="229">
        <v>391699</v>
      </c>
      <c r="E40" s="229">
        <v>364637</v>
      </c>
      <c r="F40" s="229">
        <v>354447</v>
      </c>
      <c r="G40" s="229">
        <v>342611</v>
      </c>
      <c r="H40" s="229">
        <v>310867</v>
      </c>
      <c r="I40" s="229">
        <v>310867</v>
      </c>
      <c r="J40" s="229">
        <v>242107</v>
      </c>
      <c r="K40" s="196"/>
      <c r="L40" s="196"/>
      <c r="M40" s="196"/>
      <c r="N40" s="196"/>
      <c r="O40" s="196"/>
      <c r="P40" s="196"/>
      <c r="Q40" s="196"/>
      <c r="R40" s="196"/>
      <c r="S40" s="196"/>
      <c r="T40" s="196"/>
      <c r="U40" s="196"/>
      <c r="V40" s="196"/>
      <c r="W40" s="196"/>
      <c r="X40" s="196"/>
      <c r="Y40" s="196"/>
      <c r="Z40" s="196"/>
      <c r="AA40" s="196"/>
      <c r="AB40" s="196"/>
      <c r="AC40" s="196"/>
      <c r="AD40" s="196"/>
      <c r="AE40" s="196"/>
      <c r="AF40" s="196"/>
      <c r="AG40" s="196"/>
      <c r="AH40" s="196"/>
      <c r="AI40" s="196"/>
      <c r="AJ40" s="196"/>
      <c r="AK40" s="196"/>
      <c r="AL40" s="196"/>
      <c r="AM40" s="196"/>
      <c r="AN40" s="196"/>
      <c r="AO40" s="196"/>
      <c r="AP40" s="196"/>
      <c r="AQ40" s="196"/>
      <c r="AR40" s="196"/>
      <c r="AS40" s="196"/>
      <c r="AT40" s="196"/>
      <c r="AU40" s="196"/>
      <c r="AV40" s="196"/>
      <c r="AW40" s="196"/>
      <c r="AX40" s="196"/>
      <c r="AY40" s="196"/>
      <c r="AZ40" s="196"/>
      <c r="BA40" s="196"/>
      <c r="BB40" s="196"/>
      <c r="BC40" s="196"/>
      <c r="BD40" s="196"/>
      <c r="BE40" s="196"/>
      <c r="BF40" s="196"/>
      <c r="BG40" s="196"/>
      <c r="BH40" s="196"/>
      <c r="BI40" s="196"/>
      <c r="BJ40" s="196"/>
      <c r="BK40" s="196"/>
      <c r="BL40" s="196"/>
      <c r="BM40" s="196"/>
      <c r="BN40" s="196"/>
      <c r="BO40" s="196"/>
      <c r="BP40" s="196"/>
      <c r="BQ40" s="196"/>
      <c r="BR40" s="196"/>
      <c r="BS40" s="196"/>
      <c r="BT40" s="196"/>
      <c r="BU40" s="196"/>
      <c r="BV40" s="196"/>
      <c r="BW40" s="196"/>
      <c r="BX40" s="196"/>
      <c r="BY40" s="196"/>
      <c r="BZ40" s="196"/>
      <c r="CA40" s="196"/>
      <c r="CB40" s="196"/>
      <c r="CC40" s="196"/>
      <c r="CD40" s="196"/>
      <c r="CE40" s="196"/>
      <c r="CF40" s="196"/>
      <c r="CG40" s="196"/>
      <c r="CH40" s="196"/>
      <c r="CI40" s="196"/>
      <c r="CJ40" s="196"/>
      <c r="CK40" s="196"/>
      <c r="CL40" s="196"/>
      <c r="CM40" s="196"/>
      <c r="CN40" s="196"/>
      <c r="CO40" s="196"/>
      <c r="CP40" s="196"/>
      <c r="CQ40" s="196"/>
      <c r="CR40" s="196"/>
      <c r="CS40" s="196"/>
      <c r="CT40" s="196"/>
      <c r="CU40" s="196"/>
    </row>
    <row r="41" spans="1:99" s="209" customFormat="1">
      <c r="A41" s="204" t="s">
        <v>440</v>
      </c>
      <c r="B41" s="229">
        <v>79687</v>
      </c>
      <c r="C41" s="229">
        <v>83332</v>
      </c>
      <c r="D41" s="229">
        <v>80536</v>
      </c>
      <c r="E41" s="229">
        <v>74824</v>
      </c>
      <c r="F41" s="229">
        <v>73437</v>
      </c>
      <c r="G41" s="229">
        <v>67660</v>
      </c>
      <c r="H41" s="229">
        <v>61285</v>
      </c>
      <c r="I41" s="229">
        <v>61285</v>
      </c>
      <c r="J41" s="229">
        <v>57305</v>
      </c>
      <c r="K41" s="196"/>
      <c r="L41" s="196"/>
      <c r="M41" s="196"/>
      <c r="N41" s="196"/>
      <c r="O41" s="196"/>
      <c r="P41" s="196"/>
      <c r="Q41" s="196"/>
      <c r="R41" s="196"/>
      <c r="S41" s="196"/>
      <c r="T41" s="196"/>
      <c r="U41" s="196"/>
      <c r="V41" s="196"/>
      <c r="W41" s="196"/>
      <c r="X41" s="196"/>
      <c r="Y41" s="196"/>
      <c r="Z41" s="196"/>
      <c r="AA41" s="196"/>
      <c r="AB41" s="196"/>
      <c r="AC41" s="196"/>
      <c r="AD41" s="196"/>
      <c r="AE41" s="196"/>
      <c r="AF41" s="196"/>
      <c r="AG41" s="196"/>
      <c r="AH41" s="196"/>
      <c r="AI41" s="196"/>
      <c r="AJ41" s="196"/>
      <c r="AK41" s="196"/>
      <c r="AL41" s="196"/>
      <c r="AM41" s="196"/>
      <c r="AN41" s="196"/>
      <c r="AO41" s="196"/>
      <c r="AP41" s="196"/>
      <c r="AQ41" s="196"/>
      <c r="AR41" s="196"/>
      <c r="AS41" s="196"/>
      <c r="AT41" s="196"/>
      <c r="AU41" s="196"/>
      <c r="AV41" s="196"/>
      <c r="AW41" s="196"/>
      <c r="AX41" s="196"/>
      <c r="AY41" s="196"/>
      <c r="AZ41" s="196"/>
      <c r="BA41" s="196"/>
      <c r="BB41" s="196"/>
      <c r="BC41" s="196"/>
      <c r="BD41" s="196"/>
      <c r="BE41" s="196"/>
      <c r="BF41" s="196"/>
      <c r="BG41" s="196"/>
      <c r="BH41" s="196"/>
      <c r="BI41" s="196"/>
      <c r="BJ41" s="196"/>
      <c r="BK41" s="196"/>
      <c r="BL41" s="196"/>
      <c r="BM41" s="196"/>
      <c r="BN41" s="196"/>
      <c r="BO41" s="196"/>
      <c r="BP41" s="196"/>
      <c r="BQ41" s="196"/>
      <c r="BR41" s="196"/>
      <c r="BS41" s="196"/>
      <c r="BT41" s="196"/>
      <c r="BU41" s="196"/>
      <c r="BV41" s="196"/>
      <c r="BW41" s="196"/>
      <c r="BX41" s="196"/>
      <c r="BY41" s="196"/>
      <c r="BZ41" s="196"/>
      <c r="CA41" s="196"/>
      <c r="CB41" s="196"/>
      <c r="CC41" s="196"/>
      <c r="CD41" s="196"/>
      <c r="CE41" s="196"/>
      <c r="CF41" s="196"/>
      <c r="CG41" s="196"/>
      <c r="CH41" s="196"/>
      <c r="CI41" s="196"/>
      <c r="CJ41" s="196"/>
      <c r="CK41" s="196"/>
      <c r="CL41" s="196"/>
      <c r="CM41" s="196"/>
      <c r="CN41" s="196"/>
      <c r="CO41" s="196"/>
      <c r="CP41" s="196"/>
      <c r="CQ41" s="196"/>
      <c r="CR41" s="196"/>
      <c r="CS41" s="196"/>
      <c r="CT41" s="196"/>
      <c r="CU41" s="196"/>
    </row>
    <row r="42" spans="1:99" s="209" customFormat="1" ht="1.1499999999999999" customHeight="1">
      <c r="A42" s="204"/>
      <c r="B42" s="225"/>
      <c r="C42" s="225"/>
      <c r="D42" s="225"/>
      <c r="E42" s="225"/>
      <c r="F42" s="225"/>
      <c r="G42" s="225"/>
      <c r="H42" s="225"/>
      <c r="I42" s="225"/>
      <c r="J42" s="225"/>
      <c r="K42" s="196"/>
      <c r="L42" s="196"/>
      <c r="M42" s="196"/>
      <c r="N42" s="196"/>
      <c r="O42" s="196"/>
      <c r="P42" s="196"/>
      <c r="Q42" s="196"/>
      <c r="R42" s="196"/>
      <c r="S42" s="196"/>
      <c r="T42" s="196"/>
      <c r="U42" s="196"/>
      <c r="V42" s="196"/>
      <c r="W42" s="196"/>
      <c r="X42" s="196"/>
      <c r="Y42" s="196"/>
      <c r="Z42" s="196"/>
      <c r="AA42" s="196"/>
      <c r="AB42" s="196"/>
      <c r="AC42" s="196"/>
      <c r="AD42" s="196"/>
      <c r="AE42" s="196"/>
      <c r="AF42" s="196"/>
      <c r="AG42" s="196"/>
      <c r="AH42" s="196"/>
      <c r="AI42" s="196"/>
      <c r="AJ42" s="196"/>
      <c r="AK42" s="196"/>
      <c r="AL42" s="196"/>
      <c r="AM42" s="196"/>
      <c r="AN42" s="196"/>
      <c r="AO42" s="196"/>
      <c r="AP42" s="196"/>
      <c r="AQ42" s="196"/>
      <c r="AR42" s="196"/>
      <c r="AS42" s="196"/>
      <c r="AT42" s="196"/>
      <c r="AU42" s="196"/>
      <c r="AV42" s="196"/>
      <c r="AW42" s="196"/>
      <c r="AX42" s="196"/>
      <c r="AY42" s="196"/>
      <c r="AZ42" s="196"/>
      <c r="BA42" s="196"/>
      <c r="BB42" s="196"/>
      <c r="BC42" s="196"/>
      <c r="BD42" s="196"/>
      <c r="BE42" s="196"/>
      <c r="BF42" s="196"/>
      <c r="BG42" s="196"/>
      <c r="BH42" s="196"/>
      <c r="BI42" s="196"/>
      <c r="BJ42" s="196"/>
      <c r="BK42" s="196"/>
      <c r="BL42" s="196"/>
      <c r="BM42" s="196"/>
      <c r="BN42" s="196"/>
      <c r="BO42" s="196"/>
      <c r="BP42" s="196"/>
      <c r="BQ42" s="196"/>
      <c r="BR42" s="196"/>
      <c r="BS42" s="196"/>
      <c r="BT42" s="196"/>
      <c r="BU42" s="196"/>
      <c r="BV42" s="196"/>
      <c r="BW42" s="196"/>
      <c r="BX42" s="196"/>
      <c r="BY42" s="196"/>
      <c r="BZ42" s="196"/>
      <c r="CA42" s="196"/>
      <c r="CB42" s="196"/>
      <c r="CC42" s="196"/>
      <c r="CD42" s="196"/>
      <c r="CE42" s="196"/>
      <c r="CF42" s="196"/>
      <c r="CG42" s="196"/>
      <c r="CH42" s="196"/>
      <c r="CI42" s="196"/>
      <c r="CJ42" s="196"/>
      <c r="CK42" s="196"/>
      <c r="CL42" s="196"/>
      <c r="CM42" s="196"/>
      <c r="CN42" s="196"/>
      <c r="CO42" s="196"/>
      <c r="CP42" s="196"/>
      <c r="CQ42" s="196"/>
      <c r="CR42" s="196"/>
      <c r="CS42" s="196"/>
      <c r="CT42" s="196"/>
      <c r="CU42" s="196"/>
    </row>
    <row r="43" spans="1:99" s="209" customFormat="1">
      <c r="A43" s="274" t="s">
        <v>451</v>
      </c>
      <c r="B43" s="236"/>
      <c r="C43" s="236"/>
      <c r="D43" s="236"/>
      <c r="E43" s="236"/>
      <c r="F43" s="236"/>
      <c r="G43" s="236"/>
      <c r="H43" s="236"/>
      <c r="I43" s="236"/>
      <c r="J43" s="236"/>
      <c r="K43" s="196"/>
      <c r="L43" s="196"/>
      <c r="M43" s="196"/>
      <c r="N43" s="196"/>
      <c r="O43" s="196"/>
      <c r="P43" s="196"/>
      <c r="Q43" s="196"/>
      <c r="R43" s="196"/>
      <c r="S43" s="196"/>
      <c r="T43" s="196"/>
      <c r="U43" s="196"/>
      <c r="V43" s="196"/>
      <c r="W43" s="196"/>
      <c r="X43" s="196"/>
      <c r="Y43" s="196"/>
      <c r="Z43" s="196"/>
      <c r="AA43" s="196"/>
      <c r="AB43" s="196"/>
      <c r="AC43" s="196"/>
      <c r="AD43" s="196"/>
      <c r="AE43" s="196"/>
      <c r="AF43" s="196"/>
      <c r="AG43" s="196"/>
      <c r="AH43" s="196"/>
      <c r="AI43" s="196"/>
      <c r="AJ43" s="196"/>
      <c r="AK43" s="196"/>
      <c r="AL43" s="196"/>
      <c r="AM43" s="196"/>
      <c r="AN43" s="196"/>
      <c r="AO43" s="196"/>
      <c r="AP43" s="196"/>
      <c r="AQ43" s="196"/>
      <c r="AR43" s="196"/>
      <c r="AS43" s="196"/>
      <c r="AT43" s="196"/>
      <c r="AU43" s="196"/>
      <c r="AV43" s="196"/>
      <c r="AW43" s="196"/>
      <c r="AX43" s="196"/>
      <c r="AY43" s="196"/>
      <c r="AZ43" s="196"/>
      <c r="BA43" s="196"/>
      <c r="BB43" s="196"/>
      <c r="BC43" s="196"/>
      <c r="BD43" s="196"/>
      <c r="BE43" s="196"/>
      <c r="BF43" s="196"/>
      <c r="BG43" s="196"/>
      <c r="BH43" s="196"/>
      <c r="BI43" s="196"/>
      <c r="BJ43" s="196"/>
      <c r="BK43" s="196"/>
      <c r="BL43" s="196"/>
      <c r="BM43" s="196"/>
      <c r="BN43" s="196"/>
      <c r="BO43" s="196"/>
      <c r="BP43" s="196"/>
      <c r="BQ43" s="196"/>
      <c r="BR43" s="196"/>
      <c r="BS43" s="196"/>
      <c r="BT43" s="196"/>
      <c r="BU43" s="196"/>
      <c r="BV43" s="196"/>
      <c r="BW43" s="196"/>
      <c r="BX43" s="196"/>
      <c r="BY43" s="196"/>
      <c r="BZ43" s="196"/>
      <c r="CA43" s="196"/>
      <c r="CB43" s="196"/>
      <c r="CC43" s="196"/>
      <c r="CD43" s="196"/>
      <c r="CE43" s="196"/>
      <c r="CF43" s="196"/>
      <c r="CG43" s="196"/>
      <c r="CH43" s="196"/>
      <c r="CI43" s="196"/>
      <c r="CJ43" s="196"/>
      <c r="CK43" s="196"/>
      <c r="CL43" s="196"/>
      <c r="CM43" s="196"/>
      <c r="CN43" s="196"/>
      <c r="CO43" s="196"/>
      <c r="CP43" s="196"/>
      <c r="CQ43" s="196"/>
      <c r="CR43" s="196"/>
      <c r="CS43" s="196"/>
      <c r="CT43" s="196"/>
      <c r="CU43" s="196"/>
    </row>
    <row r="44" spans="1:99" s="209" customFormat="1" ht="15.5">
      <c r="A44" s="273" t="s">
        <v>458</v>
      </c>
      <c r="B44" s="273"/>
      <c r="C44" s="273"/>
      <c r="D44" s="203"/>
      <c r="E44" s="203"/>
      <c r="F44" s="203"/>
      <c r="G44" s="203"/>
      <c r="H44" s="203"/>
      <c r="I44" s="203"/>
      <c r="J44" s="203"/>
      <c r="K44" s="196"/>
      <c r="L44" s="196"/>
      <c r="M44" s="196"/>
      <c r="N44" s="196"/>
      <c r="O44" s="196"/>
      <c r="P44" s="196"/>
      <c r="Q44" s="196"/>
      <c r="R44" s="196"/>
      <c r="S44" s="196"/>
      <c r="T44" s="196"/>
      <c r="U44" s="196"/>
      <c r="V44" s="196"/>
      <c r="W44" s="196"/>
      <c r="X44" s="196"/>
      <c r="Y44" s="196"/>
      <c r="Z44" s="196"/>
      <c r="AA44" s="196"/>
      <c r="AB44" s="196"/>
      <c r="AC44" s="196"/>
      <c r="AD44" s="196"/>
      <c r="AE44" s="196"/>
      <c r="AF44" s="196"/>
      <c r="AG44" s="196"/>
      <c r="AH44" s="196"/>
      <c r="AI44" s="196"/>
      <c r="AJ44" s="196"/>
      <c r="AK44" s="196"/>
      <c r="AL44" s="196"/>
      <c r="AM44" s="196"/>
      <c r="AN44" s="196"/>
      <c r="AO44" s="196"/>
      <c r="AP44" s="196"/>
      <c r="AQ44" s="196"/>
      <c r="AR44" s="196"/>
      <c r="AS44" s="196"/>
      <c r="AT44" s="196"/>
      <c r="AU44" s="196"/>
      <c r="AV44" s="196"/>
      <c r="AW44" s="196"/>
      <c r="AX44" s="196"/>
      <c r="AY44" s="196"/>
      <c r="AZ44" s="196"/>
      <c r="BA44" s="196"/>
      <c r="BB44" s="196"/>
      <c r="BC44" s="196"/>
      <c r="BD44" s="196"/>
      <c r="BE44" s="196"/>
      <c r="BF44" s="196"/>
      <c r="BG44" s="196"/>
      <c r="BH44" s="196"/>
      <c r="BI44" s="196"/>
      <c r="BJ44" s="196"/>
      <c r="BK44" s="196"/>
      <c r="BL44" s="196"/>
      <c r="BM44" s="196"/>
      <c r="BN44" s="196"/>
      <c r="BO44" s="196"/>
      <c r="BP44" s="196"/>
      <c r="BQ44" s="196"/>
      <c r="BR44" s="196"/>
      <c r="BS44" s="196"/>
      <c r="BT44" s="196"/>
      <c r="BU44" s="196"/>
      <c r="BV44" s="196"/>
      <c r="BW44" s="196"/>
      <c r="BX44" s="196"/>
      <c r="BY44" s="196"/>
      <c r="BZ44" s="196"/>
      <c r="CA44" s="196"/>
      <c r="CB44" s="196"/>
      <c r="CC44" s="196"/>
      <c r="CD44" s="196"/>
      <c r="CE44" s="196"/>
      <c r="CF44" s="196"/>
      <c r="CG44" s="196"/>
      <c r="CH44" s="196"/>
      <c r="CI44" s="196"/>
      <c r="CJ44" s="196"/>
      <c r="CK44" s="196"/>
      <c r="CL44" s="196"/>
      <c r="CM44" s="196"/>
      <c r="CN44" s="196"/>
      <c r="CO44" s="196"/>
      <c r="CP44" s="196"/>
      <c r="CQ44" s="196"/>
      <c r="CR44" s="196"/>
      <c r="CS44" s="196"/>
      <c r="CT44" s="196"/>
      <c r="CU44" s="196"/>
    </row>
    <row r="45" spans="1:99" s="209" customFormat="1" ht="6" customHeight="1">
      <c r="D45" s="221"/>
      <c r="E45" s="221"/>
      <c r="F45" s="221"/>
      <c r="G45" s="221"/>
      <c r="H45" s="221"/>
      <c r="I45" s="248"/>
      <c r="J45" s="248"/>
      <c r="K45" s="196"/>
      <c r="L45" s="196"/>
      <c r="M45" s="196"/>
      <c r="N45" s="196"/>
      <c r="O45" s="196"/>
      <c r="P45" s="196"/>
      <c r="Q45" s="196"/>
      <c r="R45" s="196"/>
      <c r="S45" s="196"/>
      <c r="T45" s="196"/>
      <c r="U45" s="196"/>
      <c r="V45" s="196"/>
      <c r="W45" s="196"/>
      <c r="X45" s="196"/>
      <c r="Y45" s="196"/>
      <c r="Z45" s="196"/>
      <c r="AA45" s="196"/>
      <c r="AB45" s="196"/>
      <c r="AC45" s="196"/>
      <c r="AD45" s="196"/>
      <c r="AE45" s="196"/>
      <c r="AF45" s="196"/>
      <c r="AG45" s="196"/>
      <c r="AH45" s="196"/>
      <c r="AI45" s="196"/>
      <c r="AJ45" s="196"/>
      <c r="AK45" s="196"/>
      <c r="AL45" s="196"/>
      <c r="AM45" s="196"/>
      <c r="AN45" s="196"/>
      <c r="AO45" s="196"/>
      <c r="AP45" s="196"/>
      <c r="AQ45" s="196"/>
      <c r="AR45" s="196"/>
      <c r="AS45" s="196"/>
      <c r="AT45" s="196"/>
      <c r="AU45" s="196"/>
      <c r="AV45" s="196"/>
      <c r="AW45" s="196"/>
      <c r="AX45" s="196"/>
      <c r="AY45" s="196"/>
      <c r="AZ45" s="196"/>
      <c r="BA45" s="196"/>
      <c r="BB45" s="196"/>
      <c r="BC45" s="196"/>
      <c r="BD45" s="196"/>
      <c r="BE45" s="196"/>
      <c r="BF45" s="196"/>
      <c r="BG45" s="196"/>
      <c r="BH45" s="196"/>
      <c r="BI45" s="196"/>
      <c r="BJ45" s="196"/>
      <c r="BK45" s="196"/>
      <c r="BL45" s="196"/>
      <c r="BM45" s="196"/>
      <c r="BN45" s="196"/>
      <c r="BO45" s="196"/>
      <c r="BP45" s="196"/>
      <c r="BQ45" s="196"/>
      <c r="BR45" s="196"/>
      <c r="BS45" s="196"/>
      <c r="BT45" s="196"/>
      <c r="BU45" s="196"/>
      <c r="BV45" s="196"/>
      <c r="BW45" s="196"/>
      <c r="BX45" s="196"/>
      <c r="BY45" s="196"/>
      <c r="BZ45" s="196"/>
      <c r="CA45" s="196"/>
      <c r="CB45" s="196"/>
      <c r="CC45" s="196"/>
      <c r="CD45" s="196"/>
      <c r="CE45" s="196"/>
      <c r="CF45" s="196"/>
      <c r="CG45" s="196"/>
      <c r="CH45" s="196"/>
      <c r="CI45" s="196"/>
      <c r="CJ45" s="196"/>
      <c r="CK45" s="196"/>
      <c r="CL45" s="196"/>
      <c r="CM45" s="196"/>
      <c r="CN45" s="196"/>
      <c r="CO45" s="196"/>
      <c r="CP45" s="196"/>
      <c r="CQ45" s="196"/>
      <c r="CR45" s="196"/>
      <c r="CS45" s="196"/>
      <c r="CT45" s="196"/>
      <c r="CU45" s="196"/>
    </row>
    <row r="46" spans="1:99" s="209" customFormat="1">
      <c r="A46" s="206" t="s">
        <v>0</v>
      </c>
      <c r="B46" s="225">
        <v>4868</v>
      </c>
      <c r="C46" s="225">
        <v>4845.3</v>
      </c>
      <c r="D46" s="225">
        <v>4982.7</v>
      </c>
      <c r="E46" s="225">
        <v>5571</v>
      </c>
      <c r="F46" s="225">
        <v>5085</v>
      </c>
      <c r="G46" s="225">
        <v>4511</v>
      </c>
      <c r="H46" s="225">
        <v>4517</v>
      </c>
      <c r="I46" s="225">
        <v>4079</v>
      </c>
      <c r="J46" s="225">
        <v>3932</v>
      </c>
      <c r="K46" s="196"/>
      <c r="L46" s="196"/>
      <c r="M46" s="196"/>
      <c r="N46" s="196"/>
      <c r="O46" s="196"/>
      <c r="P46" s="196"/>
      <c r="Q46" s="196"/>
      <c r="R46" s="196"/>
      <c r="S46" s="196"/>
      <c r="T46" s="196"/>
      <c r="U46" s="196"/>
      <c r="V46" s="196"/>
      <c r="W46" s="196"/>
      <c r="X46" s="196"/>
      <c r="Y46" s="196"/>
      <c r="Z46" s="196"/>
      <c r="AA46" s="196"/>
      <c r="AB46" s="196"/>
      <c r="AC46" s="196"/>
      <c r="AD46" s="196"/>
      <c r="AE46" s="196"/>
      <c r="AF46" s="196"/>
      <c r="AG46" s="196"/>
      <c r="AH46" s="196"/>
      <c r="AI46" s="196"/>
      <c r="AJ46" s="196"/>
      <c r="AK46" s="196"/>
      <c r="AL46" s="196"/>
      <c r="AM46" s="196"/>
      <c r="AN46" s="196"/>
      <c r="AO46" s="196"/>
      <c r="AP46" s="196"/>
      <c r="AQ46" s="196"/>
      <c r="AR46" s="196"/>
      <c r="AS46" s="196"/>
      <c r="AT46" s="196"/>
      <c r="AU46" s="196"/>
      <c r="AV46" s="196"/>
      <c r="AW46" s="196"/>
      <c r="AX46" s="196"/>
      <c r="AY46" s="196"/>
      <c r="AZ46" s="196"/>
      <c r="BA46" s="196"/>
      <c r="BB46" s="196"/>
      <c r="BC46" s="196"/>
      <c r="BD46" s="196"/>
      <c r="BE46" s="196"/>
      <c r="BF46" s="196"/>
      <c r="BG46" s="196"/>
      <c r="BH46" s="196"/>
      <c r="BI46" s="196"/>
      <c r="BJ46" s="196"/>
      <c r="BK46" s="196"/>
      <c r="BL46" s="196"/>
      <c r="BM46" s="196"/>
      <c r="BN46" s="196"/>
      <c r="BO46" s="196"/>
      <c r="BP46" s="196"/>
      <c r="BQ46" s="196"/>
      <c r="BR46" s="196"/>
      <c r="BS46" s="196"/>
      <c r="BT46" s="196"/>
      <c r="BU46" s="196"/>
      <c r="BV46" s="196"/>
      <c r="BW46" s="196"/>
      <c r="BX46" s="196"/>
      <c r="BY46" s="196"/>
      <c r="BZ46" s="196"/>
      <c r="CA46" s="196"/>
      <c r="CB46" s="196"/>
      <c r="CC46" s="196"/>
      <c r="CD46" s="196"/>
      <c r="CE46" s="196"/>
      <c r="CF46" s="196"/>
      <c r="CG46" s="196"/>
      <c r="CH46" s="196"/>
      <c r="CI46" s="196"/>
      <c r="CJ46" s="196"/>
      <c r="CK46" s="196"/>
      <c r="CL46" s="196"/>
      <c r="CM46" s="196"/>
      <c r="CN46" s="196"/>
      <c r="CO46" s="196"/>
      <c r="CP46" s="196"/>
      <c r="CQ46" s="196"/>
      <c r="CR46" s="196"/>
      <c r="CS46" s="196"/>
      <c r="CT46" s="196"/>
      <c r="CU46" s="196"/>
    </row>
    <row r="47" spans="1:99" s="209" customFormat="1">
      <c r="A47" s="206" t="s">
        <v>309</v>
      </c>
      <c r="B47" s="225">
        <v>1266</v>
      </c>
      <c r="C47" s="225">
        <v>1123.0999999999999</v>
      </c>
      <c r="D47" s="225">
        <v>1011.9</v>
      </c>
      <c r="E47" s="225">
        <v>1280</v>
      </c>
      <c r="F47" s="225">
        <v>1452</v>
      </c>
      <c r="G47" s="225">
        <v>1095</v>
      </c>
      <c r="H47" s="225">
        <v>1006</v>
      </c>
      <c r="I47" s="225">
        <v>925</v>
      </c>
      <c r="J47" s="225">
        <v>940</v>
      </c>
      <c r="K47" s="196"/>
      <c r="L47" s="196"/>
      <c r="M47" s="196"/>
      <c r="N47" s="196"/>
      <c r="O47" s="196"/>
      <c r="P47" s="196"/>
      <c r="Q47" s="196"/>
      <c r="R47" s="196"/>
      <c r="S47" s="196"/>
      <c r="T47" s="196"/>
      <c r="U47" s="196"/>
      <c r="V47" s="196"/>
      <c r="W47" s="196"/>
      <c r="X47" s="196"/>
      <c r="Y47" s="196"/>
      <c r="Z47" s="196"/>
      <c r="AA47" s="196"/>
      <c r="AB47" s="196"/>
      <c r="AC47" s="196"/>
      <c r="AD47" s="196"/>
      <c r="AE47" s="196"/>
      <c r="AF47" s="196"/>
      <c r="AG47" s="196"/>
      <c r="AH47" s="196"/>
      <c r="AI47" s="196"/>
      <c r="AJ47" s="196"/>
      <c r="AK47" s="196"/>
      <c r="AL47" s="196"/>
      <c r="AM47" s="196"/>
      <c r="AN47" s="196"/>
      <c r="AO47" s="196"/>
      <c r="AP47" s="196"/>
      <c r="AQ47" s="196"/>
      <c r="AR47" s="196"/>
      <c r="AS47" s="196"/>
      <c r="AT47" s="196"/>
      <c r="AU47" s="196"/>
      <c r="AV47" s="196"/>
      <c r="AW47" s="196"/>
      <c r="AX47" s="196"/>
      <c r="AY47" s="196"/>
      <c r="AZ47" s="196"/>
      <c r="BA47" s="196"/>
      <c r="BB47" s="196"/>
      <c r="BC47" s="196"/>
      <c r="BD47" s="196"/>
      <c r="BE47" s="196"/>
      <c r="BF47" s="196"/>
      <c r="BG47" s="196"/>
      <c r="BH47" s="196"/>
      <c r="BI47" s="196"/>
      <c r="BJ47" s="196"/>
      <c r="BK47" s="196"/>
      <c r="BL47" s="196"/>
      <c r="BM47" s="196"/>
      <c r="BN47" s="196"/>
      <c r="BO47" s="196"/>
      <c r="BP47" s="196"/>
      <c r="BQ47" s="196"/>
      <c r="BR47" s="196"/>
      <c r="BS47" s="196"/>
      <c r="BT47" s="196"/>
      <c r="BU47" s="196"/>
      <c r="BV47" s="196"/>
      <c r="BW47" s="196"/>
      <c r="BX47" s="196"/>
      <c r="BY47" s="196"/>
      <c r="BZ47" s="196"/>
      <c r="CA47" s="196"/>
      <c r="CB47" s="196"/>
      <c r="CC47" s="196"/>
      <c r="CD47" s="196"/>
      <c r="CE47" s="196"/>
      <c r="CF47" s="196"/>
      <c r="CG47" s="196"/>
      <c r="CH47" s="196"/>
      <c r="CI47" s="196"/>
      <c r="CJ47" s="196"/>
      <c r="CK47" s="196"/>
      <c r="CL47" s="196"/>
      <c r="CM47" s="196"/>
      <c r="CN47" s="196"/>
      <c r="CO47" s="196"/>
      <c r="CP47" s="196"/>
      <c r="CQ47" s="196"/>
      <c r="CR47" s="196"/>
      <c r="CS47" s="196"/>
      <c r="CT47" s="196"/>
      <c r="CU47" s="196"/>
    </row>
    <row r="48" spans="1:99" s="209" customFormat="1">
      <c r="A48" s="206" t="s">
        <v>433</v>
      </c>
      <c r="B48" s="225">
        <v>357</v>
      </c>
      <c r="C48" s="225">
        <v>905.6</v>
      </c>
      <c r="D48" s="225">
        <v>-512.6</v>
      </c>
      <c r="E48" s="225">
        <v>179</v>
      </c>
      <c r="F48" s="225">
        <v>656</v>
      </c>
      <c r="G48" s="225">
        <v>966</v>
      </c>
      <c r="H48" s="225">
        <v>-410</v>
      </c>
      <c r="I48" s="225"/>
      <c r="J48" s="225"/>
      <c r="K48" s="196"/>
      <c r="L48" s="196"/>
      <c r="M48" s="196"/>
      <c r="N48" s="196"/>
      <c r="O48" s="196"/>
      <c r="P48" s="196"/>
      <c r="Q48" s="196"/>
      <c r="R48" s="196"/>
      <c r="S48" s="196"/>
      <c r="T48" s="196"/>
      <c r="U48" s="196"/>
      <c r="V48" s="196"/>
      <c r="W48" s="196"/>
      <c r="X48" s="196"/>
      <c r="Y48" s="196"/>
      <c r="Z48" s="196"/>
      <c r="AA48" s="196"/>
      <c r="AB48" s="196"/>
      <c r="AC48" s="196"/>
      <c r="AD48" s="196"/>
      <c r="AE48" s="196"/>
      <c r="AF48" s="196"/>
      <c r="AG48" s="196"/>
      <c r="AH48" s="196"/>
      <c r="AI48" s="196"/>
      <c r="AJ48" s="196"/>
      <c r="AK48" s="196"/>
      <c r="AL48" s="196"/>
      <c r="AM48" s="196"/>
      <c r="AN48" s="196"/>
      <c r="AO48" s="196"/>
      <c r="AP48" s="196"/>
      <c r="AQ48" s="196"/>
      <c r="AR48" s="196"/>
      <c r="AS48" s="196"/>
      <c r="AT48" s="196"/>
      <c r="AU48" s="196"/>
      <c r="AV48" s="196"/>
      <c r="AW48" s="196"/>
      <c r="AX48" s="196"/>
      <c r="AY48" s="196"/>
      <c r="AZ48" s="196"/>
      <c r="BA48" s="196"/>
      <c r="BB48" s="196"/>
      <c r="BC48" s="196"/>
      <c r="BD48" s="196"/>
      <c r="BE48" s="196"/>
      <c r="BF48" s="196"/>
      <c r="BG48" s="196"/>
      <c r="BH48" s="196"/>
      <c r="BI48" s="196"/>
      <c r="BJ48" s="196"/>
      <c r="BK48" s="196"/>
      <c r="BL48" s="196"/>
      <c r="BM48" s="196"/>
      <c r="BN48" s="196"/>
      <c r="BO48" s="196"/>
      <c r="BP48" s="196"/>
      <c r="BQ48" s="196"/>
      <c r="BR48" s="196"/>
      <c r="BS48" s="196"/>
      <c r="BT48" s="196"/>
      <c r="BU48" s="196"/>
      <c r="BV48" s="196"/>
      <c r="BW48" s="196"/>
      <c r="BX48" s="196"/>
      <c r="BY48" s="196"/>
      <c r="BZ48" s="196"/>
      <c r="CA48" s="196"/>
      <c r="CB48" s="196"/>
      <c r="CC48" s="196"/>
      <c r="CD48" s="196"/>
      <c r="CE48" s="196"/>
      <c r="CF48" s="196"/>
      <c r="CG48" s="196"/>
      <c r="CH48" s="196"/>
      <c r="CI48" s="196"/>
      <c r="CJ48" s="196"/>
      <c r="CK48" s="196"/>
      <c r="CL48" s="196"/>
      <c r="CM48" s="196"/>
      <c r="CN48" s="196"/>
      <c r="CO48" s="196"/>
      <c r="CP48" s="196"/>
      <c r="CQ48" s="196"/>
      <c r="CR48" s="196"/>
      <c r="CS48" s="196"/>
      <c r="CT48" s="196"/>
      <c r="CU48" s="196"/>
    </row>
    <row r="49" spans="1:99" s="209" customFormat="1">
      <c r="A49" s="206" t="s">
        <v>378</v>
      </c>
      <c r="B49" s="225"/>
      <c r="C49" s="225"/>
      <c r="D49" s="225"/>
      <c r="E49" s="225"/>
      <c r="F49" s="225"/>
      <c r="G49" s="225"/>
      <c r="H49" s="225"/>
      <c r="I49" s="225">
        <v>0</v>
      </c>
      <c r="J49" s="225">
        <v>0</v>
      </c>
      <c r="K49" s="196"/>
      <c r="L49" s="196"/>
      <c r="M49" s="196"/>
      <c r="N49" s="196"/>
      <c r="O49" s="196"/>
      <c r="P49" s="196"/>
      <c r="Q49" s="196"/>
      <c r="R49" s="196"/>
      <c r="S49" s="196"/>
      <c r="T49" s="196"/>
      <c r="U49" s="196"/>
      <c r="V49" s="196"/>
      <c r="W49" s="196"/>
      <c r="X49" s="196"/>
      <c r="Y49" s="196"/>
      <c r="Z49" s="196"/>
      <c r="AA49" s="196"/>
      <c r="AB49" s="196"/>
      <c r="AC49" s="196"/>
      <c r="AD49" s="196"/>
      <c r="AE49" s="196"/>
      <c r="AF49" s="196"/>
      <c r="AG49" s="196"/>
      <c r="AH49" s="196"/>
      <c r="AI49" s="196"/>
      <c r="AJ49" s="196"/>
      <c r="AK49" s="196"/>
      <c r="AL49" s="196"/>
      <c r="AM49" s="196"/>
      <c r="AN49" s="196"/>
      <c r="AO49" s="196"/>
      <c r="AP49" s="196"/>
      <c r="AQ49" s="196"/>
      <c r="AR49" s="196"/>
      <c r="AS49" s="196"/>
      <c r="AT49" s="196"/>
      <c r="AU49" s="196"/>
      <c r="AV49" s="196"/>
      <c r="AW49" s="196"/>
      <c r="AX49" s="196"/>
      <c r="AY49" s="196"/>
      <c r="AZ49" s="196"/>
      <c r="BA49" s="196"/>
      <c r="BB49" s="196"/>
      <c r="BC49" s="196"/>
      <c r="BD49" s="196"/>
      <c r="BE49" s="196"/>
      <c r="BF49" s="196"/>
      <c r="BG49" s="196"/>
      <c r="BH49" s="196"/>
      <c r="BI49" s="196"/>
      <c r="BJ49" s="196"/>
      <c r="BK49" s="196"/>
      <c r="BL49" s="196"/>
      <c r="BM49" s="196"/>
      <c r="BN49" s="196"/>
      <c r="BO49" s="196"/>
      <c r="BP49" s="196"/>
      <c r="BQ49" s="196"/>
      <c r="BR49" s="196"/>
      <c r="BS49" s="196"/>
      <c r="BT49" s="196"/>
      <c r="BU49" s="196"/>
      <c r="BV49" s="196"/>
      <c r="BW49" s="196"/>
      <c r="BX49" s="196"/>
      <c r="BY49" s="196"/>
      <c r="BZ49" s="196"/>
      <c r="CA49" s="196"/>
      <c r="CB49" s="196"/>
      <c r="CC49" s="196"/>
      <c r="CD49" s="196"/>
      <c r="CE49" s="196"/>
      <c r="CF49" s="196"/>
      <c r="CG49" s="196"/>
      <c r="CH49" s="196"/>
      <c r="CI49" s="196"/>
      <c r="CJ49" s="196"/>
      <c r="CK49" s="196"/>
      <c r="CL49" s="196"/>
      <c r="CM49" s="196"/>
      <c r="CN49" s="196"/>
      <c r="CO49" s="196"/>
      <c r="CP49" s="196"/>
      <c r="CQ49" s="196"/>
      <c r="CR49" s="196"/>
      <c r="CS49" s="196"/>
      <c r="CT49" s="196"/>
      <c r="CU49" s="196"/>
    </row>
    <row r="50" spans="1:99" s="209" customFormat="1">
      <c r="A50" s="206" t="s">
        <v>446</v>
      </c>
      <c r="B50" s="225">
        <v>-94</v>
      </c>
      <c r="C50" s="225">
        <v>-265.7</v>
      </c>
      <c r="D50" s="225">
        <v>511.7</v>
      </c>
      <c r="E50" s="225">
        <v>16</v>
      </c>
      <c r="F50" s="225">
        <v>-511</v>
      </c>
      <c r="G50" s="225">
        <v>-647</v>
      </c>
      <c r="H50" s="225">
        <v>429</v>
      </c>
      <c r="I50" s="225">
        <v>0</v>
      </c>
      <c r="J50" s="225">
        <v>0</v>
      </c>
      <c r="K50" s="196"/>
      <c r="L50" s="196"/>
      <c r="M50" s="196"/>
      <c r="N50" s="196"/>
      <c r="O50" s="196"/>
      <c r="P50" s="196"/>
      <c r="Q50" s="196"/>
      <c r="R50" s="196"/>
      <c r="S50" s="196"/>
      <c r="T50" s="196"/>
      <c r="U50" s="196"/>
      <c r="V50" s="196"/>
      <c r="W50" s="196"/>
      <c r="X50" s="196"/>
      <c r="Y50" s="196"/>
      <c r="Z50" s="196"/>
      <c r="AA50" s="196"/>
      <c r="AB50" s="196"/>
      <c r="AC50" s="196"/>
      <c r="AD50" s="196"/>
      <c r="AE50" s="196"/>
      <c r="AF50" s="196"/>
      <c r="AG50" s="196"/>
      <c r="AH50" s="196"/>
      <c r="AI50" s="196"/>
      <c r="AJ50" s="196"/>
      <c r="AK50" s="196"/>
      <c r="AL50" s="196"/>
      <c r="AM50" s="196"/>
      <c r="AN50" s="196"/>
      <c r="AO50" s="196"/>
      <c r="AP50" s="196"/>
      <c r="AQ50" s="196"/>
      <c r="AR50" s="196"/>
      <c r="AS50" s="196"/>
      <c r="AT50" s="196"/>
      <c r="AU50" s="196"/>
      <c r="AV50" s="196"/>
      <c r="AW50" s="196"/>
      <c r="AX50" s="196"/>
      <c r="AY50" s="196"/>
      <c r="AZ50" s="196"/>
      <c r="BA50" s="196"/>
      <c r="BB50" s="196"/>
      <c r="BC50" s="196"/>
      <c r="BD50" s="196"/>
      <c r="BE50" s="196"/>
      <c r="BF50" s="196"/>
      <c r="BG50" s="196"/>
      <c r="BH50" s="196"/>
      <c r="BI50" s="196"/>
      <c r="BJ50" s="196"/>
      <c r="BK50" s="196"/>
      <c r="BL50" s="196"/>
      <c r="BM50" s="196"/>
      <c r="BN50" s="196"/>
      <c r="BO50" s="196"/>
      <c r="BP50" s="196"/>
      <c r="BQ50" s="196"/>
      <c r="BR50" s="196"/>
      <c r="BS50" s="196"/>
      <c r="BT50" s="196"/>
      <c r="BU50" s="196"/>
      <c r="BV50" s="196"/>
      <c r="BW50" s="196"/>
      <c r="BX50" s="196"/>
      <c r="BY50" s="196"/>
      <c r="BZ50" s="196"/>
      <c r="CA50" s="196"/>
      <c r="CB50" s="196"/>
      <c r="CC50" s="196"/>
      <c r="CD50" s="196"/>
      <c r="CE50" s="196"/>
      <c r="CF50" s="196"/>
      <c r="CG50" s="196"/>
      <c r="CH50" s="196"/>
      <c r="CI50" s="196"/>
      <c r="CJ50" s="196"/>
      <c r="CK50" s="196"/>
      <c r="CL50" s="196"/>
      <c r="CM50" s="196"/>
      <c r="CN50" s="196"/>
      <c r="CO50" s="196"/>
      <c r="CP50" s="196"/>
      <c r="CQ50" s="196"/>
      <c r="CR50" s="196"/>
      <c r="CS50" s="196"/>
      <c r="CT50" s="196"/>
      <c r="CU50" s="196"/>
    </row>
    <row r="51" spans="1:99" s="209" customFormat="1">
      <c r="A51" s="206" t="s">
        <v>10</v>
      </c>
      <c r="B51" s="225">
        <v>18</v>
      </c>
      <c r="C51" s="225">
        <v>13.8</v>
      </c>
      <c r="D51" s="225">
        <v>15.2</v>
      </c>
      <c r="E51" s="225">
        <v>52</v>
      </c>
      <c r="F51" s="225">
        <v>29</v>
      </c>
      <c r="G51" s="225">
        <v>12</v>
      </c>
      <c r="H51" s="225">
        <v>33</v>
      </c>
      <c r="I51" s="225">
        <v>204</v>
      </c>
      <c r="J51" s="225">
        <v>211</v>
      </c>
      <c r="K51" s="196"/>
      <c r="L51" s="196"/>
      <c r="M51" s="196"/>
      <c r="N51" s="196"/>
      <c r="O51" s="196"/>
      <c r="P51" s="196"/>
      <c r="Q51" s="196"/>
      <c r="R51" s="196"/>
      <c r="S51" s="196"/>
      <c r="T51" s="196"/>
      <c r="U51" s="196"/>
      <c r="V51" s="196"/>
      <c r="W51" s="196"/>
      <c r="X51" s="196"/>
      <c r="Y51" s="196"/>
      <c r="Z51" s="196"/>
      <c r="AA51" s="196"/>
      <c r="AB51" s="196"/>
      <c r="AC51" s="196"/>
      <c r="AD51" s="196"/>
      <c r="AE51" s="196"/>
      <c r="AF51" s="196"/>
      <c r="AG51" s="196"/>
      <c r="AH51" s="196"/>
      <c r="AI51" s="196"/>
      <c r="AJ51" s="196"/>
      <c r="AK51" s="196"/>
      <c r="AL51" s="196"/>
      <c r="AM51" s="196"/>
      <c r="AN51" s="196"/>
      <c r="AO51" s="196"/>
      <c r="AP51" s="196"/>
      <c r="AQ51" s="196"/>
      <c r="AR51" s="196"/>
      <c r="AS51" s="196"/>
      <c r="AT51" s="196"/>
      <c r="AU51" s="196"/>
      <c r="AV51" s="196"/>
      <c r="AW51" s="196"/>
      <c r="AX51" s="196"/>
      <c r="AY51" s="196"/>
      <c r="AZ51" s="196"/>
      <c r="BA51" s="196"/>
      <c r="BB51" s="196"/>
      <c r="BC51" s="196"/>
      <c r="BD51" s="196"/>
      <c r="BE51" s="196"/>
      <c r="BF51" s="196"/>
      <c r="BG51" s="196"/>
      <c r="BH51" s="196"/>
      <c r="BI51" s="196"/>
      <c r="BJ51" s="196"/>
      <c r="BK51" s="196"/>
      <c r="BL51" s="196"/>
      <c r="BM51" s="196"/>
      <c r="BN51" s="196"/>
      <c r="BO51" s="196"/>
      <c r="BP51" s="196"/>
      <c r="BQ51" s="196"/>
      <c r="BR51" s="196"/>
      <c r="BS51" s="196"/>
      <c r="BT51" s="196"/>
      <c r="BU51" s="196"/>
      <c r="BV51" s="196"/>
      <c r="BW51" s="196"/>
      <c r="BX51" s="196"/>
      <c r="BY51" s="196"/>
      <c r="BZ51" s="196"/>
      <c r="CA51" s="196"/>
      <c r="CB51" s="196"/>
      <c r="CC51" s="196"/>
      <c r="CD51" s="196"/>
      <c r="CE51" s="196"/>
      <c r="CF51" s="196"/>
      <c r="CG51" s="196"/>
      <c r="CH51" s="196"/>
      <c r="CI51" s="196"/>
      <c r="CJ51" s="196"/>
      <c r="CK51" s="196"/>
      <c r="CL51" s="196"/>
      <c r="CM51" s="196"/>
      <c r="CN51" s="196"/>
      <c r="CO51" s="196"/>
      <c r="CP51" s="196"/>
      <c r="CQ51" s="196"/>
      <c r="CR51" s="196"/>
      <c r="CS51" s="196"/>
      <c r="CT51" s="196"/>
      <c r="CU51" s="196"/>
    </row>
    <row r="52" spans="1:99" s="209" customFormat="1">
      <c r="A52" s="204" t="s">
        <v>454</v>
      </c>
      <c r="B52" s="229">
        <v>6415</v>
      </c>
      <c r="C52" s="229">
        <v>6622.1</v>
      </c>
      <c r="D52" s="229">
        <v>6008.8999999999987</v>
      </c>
      <c r="E52" s="229">
        <v>7098</v>
      </c>
      <c r="F52" s="229">
        <v>6711</v>
      </c>
      <c r="G52" s="229">
        <v>5937</v>
      </c>
      <c r="H52" s="229">
        <v>5575</v>
      </c>
      <c r="I52" s="229">
        <v>5208</v>
      </c>
      <c r="J52" s="229">
        <v>5083</v>
      </c>
      <c r="K52" s="196"/>
      <c r="L52" s="196"/>
      <c r="M52" s="196"/>
      <c r="N52" s="196"/>
      <c r="O52" s="196"/>
      <c r="P52" s="196"/>
      <c r="Q52" s="196"/>
      <c r="R52" s="196"/>
      <c r="S52" s="196"/>
      <c r="T52" s="196"/>
      <c r="U52" s="196"/>
      <c r="V52" s="196"/>
      <c r="W52" s="196"/>
      <c r="X52" s="196"/>
      <c r="Y52" s="196"/>
      <c r="Z52" s="196"/>
      <c r="AA52" s="196"/>
      <c r="AB52" s="196"/>
      <c r="AC52" s="196"/>
      <c r="AD52" s="196"/>
      <c r="AE52" s="196"/>
      <c r="AF52" s="196"/>
      <c r="AG52" s="196"/>
      <c r="AH52" s="196"/>
      <c r="AI52" s="196"/>
      <c r="AJ52" s="196"/>
      <c r="AK52" s="196"/>
      <c r="AL52" s="196"/>
      <c r="AM52" s="196"/>
      <c r="AN52" s="196"/>
      <c r="AO52" s="196"/>
      <c r="AP52" s="196"/>
      <c r="AQ52" s="196"/>
      <c r="AR52" s="196"/>
      <c r="AS52" s="196"/>
      <c r="AT52" s="196"/>
      <c r="AU52" s="196"/>
      <c r="AV52" s="196"/>
      <c r="AW52" s="196"/>
      <c r="AX52" s="196"/>
      <c r="AY52" s="196"/>
      <c r="AZ52" s="196"/>
      <c r="BA52" s="196"/>
      <c r="BB52" s="196"/>
      <c r="BC52" s="196"/>
      <c r="BD52" s="196"/>
      <c r="BE52" s="196"/>
      <c r="BF52" s="196"/>
      <c r="BG52" s="196"/>
      <c r="BH52" s="196"/>
      <c r="BI52" s="196"/>
      <c r="BJ52" s="196"/>
      <c r="BK52" s="196"/>
      <c r="BL52" s="196"/>
      <c r="BM52" s="196"/>
      <c r="BN52" s="196"/>
      <c r="BO52" s="196"/>
      <c r="BP52" s="196"/>
      <c r="BQ52" s="196"/>
      <c r="BR52" s="196"/>
      <c r="BS52" s="196"/>
      <c r="BT52" s="196"/>
      <c r="BU52" s="196"/>
      <c r="BV52" s="196"/>
      <c r="BW52" s="196"/>
      <c r="BX52" s="196"/>
      <c r="BY52" s="196"/>
      <c r="BZ52" s="196"/>
      <c r="CA52" s="196"/>
      <c r="CB52" s="196"/>
      <c r="CC52" s="196"/>
      <c r="CD52" s="196"/>
      <c r="CE52" s="196"/>
      <c r="CF52" s="196"/>
      <c r="CG52" s="196"/>
      <c r="CH52" s="196"/>
      <c r="CI52" s="196"/>
      <c r="CJ52" s="196"/>
      <c r="CK52" s="196"/>
      <c r="CL52" s="196"/>
      <c r="CM52" s="196"/>
      <c r="CN52" s="196"/>
      <c r="CO52" s="196"/>
      <c r="CP52" s="196"/>
      <c r="CQ52" s="196"/>
      <c r="CR52" s="196"/>
      <c r="CS52" s="196"/>
      <c r="CT52" s="196"/>
      <c r="CU52" s="196"/>
    </row>
    <row r="53" spans="1:99" s="209" customFormat="1">
      <c r="A53" s="206" t="s">
        <v>277</v>
      </c>
      <c r="B53" s="225">
        <v>-779</v>
      </c>
      <c r="C53" s="225">
        <v>-925.4</v>
      </c>
      <c r="D53" s="225">
        <v>-900.6</v>
      </c>
      <c r="E53" s="225">
        <v>-1164</v>
      </c>
      <c r="F53" s="225">
        <v>-852</v>
      </c>
      <c r="G53" s="225">
        <v>-722</v>
      </c>
      <c r="H53" s="225">
        <v>-937</v>
      </c>
      <c r="I53" s="225">
        <v>-1315</v>
      </c>
      <c r="J53" s="225">
        <v>-1311</v>
      </c>
      <c r="K53" s="196"/>
      <c r="L53" s="196"/>
      <c r="M53" s="196"/>
      <c r="N53" s="196"/>
      <c r="O53" s="196"/>
      <c r="P53" s="196"/>
      <c r="Q53" s="196"/>
      <c r="R53" s="196"/>
      <c r="S53" s="196"/>
      <c r="T53" s="196"/>
      <c r="U53" s="196"/>
      <c r="V53" s="196"/>
      <c r="W53" s="196"/>
      <c r="X53" s="196"/>
      <c r="Y53" s="196"/>
      <c r="Z53" s="196"/>
      <c r="AA53" s="196"/>
      <c r="AB53" s="196"/>
      <c r="AC53" s="196"/>
      <c r="AD53" s="196"/>
      <c r="AE53" s="196"/>
      <c r="AF53" s="196"/>
      <c r="AG53" s="196"/>
      <c r="AH53" s="196"/>
      <c r="AI53" s="196"/>
      <c r="AJ53" s="196"/>
      <c r="AK53" s="196"/>
      <c r="AL53" s="196"/>
      <c r="AM53" s="196"/>
      <c r="AN53" s="196"/>
      <c r="AO53" s="196"/>
      <c r="AP53" s="196"/>
      <c r="AQ53" s="196"/>
      <c r="AR53" s="196"/>
      <c r="AS53" s="196"/>
      <c r="AT53" s="196"/>
      <c r="AU53" s="196"/>
      <c r="AV53" s="196"/>
      <c r="AW53" s="196"/>
      <c r="AX53" s="196"/>
      <c r="AY53" s="196"/>
      <c r="AZ53" s="196"/>
      <c r="BA53" s="196"/>
      <c r="BB53" s="196"/>
      <c r="BC53" s="196"/>
      <c r="BD53" s="196"/>
      <c r="BE53" s="196"/>
      <c r="BF53" s="196"/>
      <c r="BG53" s="196"/>
      <c r="BH53" s="196"/>
      <c r="BI53" s="196"/>
      <c r="BJ53" s="196"/>
      <c r="BK53" s="196"/>
      <c r="BL53" s="196"/>
      <c r="BM53" s="196"/>
      <c r="BN53" s="196"/>
      <c r="BO53" s="196"/>
      <c r="BP53" s="196"/>
      <c r="BQ53" s="196"/>
      <c r="BR53" s="196"/>
      <c r="BS53" s="196"/>
      <c r="BT53" s="196"/>
      <c r="BU53" s="196"/>
      <c r="BV53" s="196"/>
      <c r="BW53" s="196"/>
      <c r="BX53" s="196"/>
      <c r="BY53" s="196"/>
      <c r="BZ53" s="196"/>
      <c r="CA53" s="196"/>
      <c r="CB53" s="196"/>
      <c r="CC53" s="196"/>
      <c r="CD53" s="196"/>
      <c r="CE53" s="196"/>
      <c r="CF53" s="196"/>
      <c r="CG53" s="196"/>
      <c r="CH53" s="196"/>
      <c r="CI53" s="196"/>
      <c r="CJ53" s="196"/>
      <c r="CK53" s="196"/>
      <c r="CL53" s="196"/>
      <c r="CM53" s="196"/>
      <c r="CN53" s="196"/>
      <c r="CO53" s="196"/>
      <c r="CP53" s="196"/>
      <c r="CQ53" s="196"/>
      <c r="CR53" s="196"/>
      <c r="CS53" s="196"/>
      <c r="CT53" s="196"/>
      <c r="CU53" s="196"/>
    </row>
    <row r="54" spans="1:99" s="209" customFormat="1">
      <c r="A54" s="206" t="s">
        <v>443</v>
      </c>
      <c r="B54" s="225">
        <v>-1798</v>
      </c>
      <c r="C54" s="225">
        <v>-2048</v>
      </c>
      <c r="D54" s="225">
        <v>-2245</v>
      </c>
      <c r="E54" s="225">
        <v>-2535</v>
      </c>
      <c r="F54" s="225">
        <v>-1763</v>
      </c>
      <c r="G54" s="225">
        <v>-1883</v>
      </c>
      <c r="H54" s="225">
        <v>-1700</v>
      </c>
      <c r="I54" s="225">
        <v>-1911</v>
      </c>
      <c r="J54" s="225">
        <v>-1629</v>
      </c>
      <c r="K54" s="196"/>
      <c r="L54" s="196"/>
      <c r="M54" s="196"/>
      <c r="N54" s="196"/>
      <c r="O54" s="196"/>
      <c r="P54" s="196"/>
      <c r="Q54" s="196"/>
      <c r="R54" s="196"/>
      <c r="S54" s="196"/>
      <c r="T54" s="196"/>
      <c r="U54" s="196"/>
      <c r="V54" s="196"/>
      <c r="W54" s="196"/>
      <c r="X54" s="196"/>
      <c r="Y54" s="196"/>
      <c r="Z54" s="196"/>
      <c r="AA54" s="196"/>
      <c r="AB54" s="196"/>
      <c r="AC54" s="196"/>
      <c r="AD54" s="196"/>
      <c r="AE54" s="196"/>
      <c r="AF54" s="196"/>
      <c r="AG54" s="196"/>
      <c r="AH54" s="196"/>
      <c r="AI54" s="196"/>
      <c r="AJ54" s="196"/>
      <c r="AK54" s="196"/>
      <c r="AL54" s="196"/>
      <c r="AM54" s="196"/>
      <c r="AN54" s="196"/>
      <c r="AO54" s="196"/>
      <c r="AP54" s="196"/>
      <c r="AQ54" s="196"/>
      <c r="AR54" s="196"/>
      <c r="AS54" s="196"/>
      <c r="AT54" s="196"/>
      <c r="AU54" s="196"/>
      <c r="AV54" s="196"/>
      <c r="AW54" s="196"/>
      <c r="AX54" s="196"/>
      <c r="AY54" s="196"/>
      <c r="AZ54" s="196"/>
      <c r="BA54" s="196"/>
      <c r="BB54" s="196"/>
      <c r="BC54" s="196"/>
      <c r="BD54" s="196"/>
      <c r="BE54" s="196"/>
      <c r="BF54" s="196"/>
      <c r="BG54" s="196"/>
      <c r="BH54" s="196"/>
      <c r="BI54" s="196"/>
      <c r="BJ54" s="196"/>
      <c r="BK54" s="196"/>
      <c r="BL54" s="196"/>
      <c r="BM54" s="196"/>
      <c r="BN54" s="196"/>
      <c r="BO54" s="196"/>
      <c r="BP54" s="196"/>
      <c r="BQ54" s="196"/>
      <c r="BR54" s="196"/>
      <c r="BS54" s="196"/>
      <c r="BT54" s="196"/>
      <c r="BU54" s="196"/>
      <c r="BV54" s="196"/>
      <c r="BW54" s="196"/>
      <c r="BX54" s="196"/>
      <c r="BY54" s="196"/>
      <c r="BZ54" s="196"/>
      <c r="CA54" s="196"/>
      <c r="CB54" s="196"/>
      <c r="CC54" s="196"/>
      <c r="CD54" s="196"/>
      <c r="CE54" s="196"/>
      <c r="CF54" s="196"/>
      <c r="CG54" s="196"/>
      <c r="CH54" s="196"/>
      <c r="CI54" s="196"/>
      <c r="CJ54" s="196"/>
      <c r="CK54" s="196"/>
      <c r="CL54" s="196"/>
      <c r="CM54" s="196"/>
      <c r="CN54" s="196"/>
      <c r="CO54" s="196"/>
      <c r="CP54" s="196"/>
      <c r="CQ54" s="196"/>
      <c r="CR54" s="196"/>
      <c r="CS54" s="196"/>
      <c r="CT54" s="196"/>
      <c r="CU54" s="196"/>
    </row>
    <row r="55" spans="1:99" s="209" customFormat="1">
      <c r="A55" s="206" t="s">
        <v>442</v>
      </c>
      <c r="B55" s="225">
        <v>-212</v>
      </c>
      <c r="C55" s="225">
        <v>-205</v>
      </c>
      <c r="D55" s="225">
        <v>-209</v>
      </c>
      <c r="E55" s="225">
        <v>-233</v>
      </c>
      <c r="F55" s="225">
        <v>-205</v>
      </c>
      <c r="G55" s="225">
        <v>-194</v>
      </c>
      <c r="H55" s="225">
        <v>-185</v>
      </c>
      <c r="I55" s="225">
        <v>-172</v>
      </c>
      <c r="J55" s="225">
        <v>-155</v>
      </c>
      <c r="K55" s="196"/>
      <c r="L55" s="196"/>
      <c r="M55" s="196"/>
      <c r="N55" s="196"/>
      <c r="O55" s="196"/>
      <c r="P55" s="196"/>
      <c r="Q55" s="196"/>
      <c r="R55" s="196"/>
      <c r="S55" s="196"/>
      <c r="T55" s="196"/>
      <c r="U55" s="196"/>
      <c r="V55" s="196"/>
      <c r="W55" s="196"/>
      <c r="X55" s="196"/>
      <c r="Y55" s="196"/>
      <c r="Z55" s="196"/>
      <c r="AA55" s="196"/>
      <c r="AB55" s="196"/>
      <c r="AC55" s="196"/>
      <c r="AD55" s="196"/>
      <c r="AE55" s="196"/>
      <c r="AF55" s="196"/>
      <c r="AG55" s="196"/>
      <c r="AH55" s="196"/>
      <c r="AI55" s="196"/>
      <c r="AJ55" s="196"/>
      <c r="AK55" s="196"/>
      <c r="AL55" s="196"/>
      <c r="AM55" s="196"/>
      <c r="AN55" s="196"/>
      <c r="AO55" s="196"/>
      <c r="AP55" s="196"/>
      <c r="AQ55" s="196"/>
      <c r="AR55" s="196"/>
      <c r="AS55" s="196"/>
      <c r="AT55" s="196"/>
      <c r="AU55" s="196"/>
      <c r="AV55" s="196"/>
      <c r="AW55" s="196"/>
      <c r="AX55" s="196"/>
      <c r="AY55" s="196"/>
      <c r="AZ55" s="196"/>
      <c r="BA55" s="196"/>
      <c r="BB55" s="196"/>
      <c r="BC55" s="196"/>
      <c r="BD55" s="196"/>
      <c r="BE55" s="196"/>
      <c r="BF55" s="196"/>
      <c r="BG55" s="196"/>
      <c r="BH55" s="196"/>
      <c r="BI55" s="196"/>
      <c r="BJ55" s="196"/>
      <c r="BK55" s="196"/>
      <c r="BL55" s="196"/>
      <c r="BM55" s="196"/>
      <c r="BN55" s="196"/>
      <c r="BO55" s="196"/>
      <c r="BP55" s="196"/>
      <c r="BQ55" s="196"/>
      <c r="BR55" s="196"/>
      <c r="BS55" s="196"/>
      <c r="BT55" s="196"/>
      <c r="BU55" s="196"/>
      <c r="BV55" s="196"/>
      <c r="BW55" s="196"/>
      <c r="BX55" s="196"/>
      <c r="BY55" s="196"/>
      <c r="BZ55" s="196"/>
      <c r="CA55" s="196"/>
      <c r="CB55" s="196"/>
      <c r="CC55" s="196"/>
      <c r="CD55" s="196"/>
      <c r="CE55" s="196"/>
      <c r="CF55" s="196"/>
      <c r="CG55" s="196"/>
      <c r="CH55" s="196"/>
      <c r="CI55" s="196"/>
      <c r="CJ55" s="196"/>
      <c r="CK55" s="196"/>
      <c r="CL55" s="196"/>
      <c r="CM55" s="196"/>
      <c r="CN55" s="196"/>
      <c r="CO55" s="196"/>
      <c r="CP55" s="196"/>
      <c r="CQ55" s="196"/>
      <c r="CR55" s="196"/>
      <c r="CS55" s="196"/>
      <c r="CT55" s="196"/>
      <c r="CU55" s="196"/>
    </row>
    <row r="56" spans="1:99" s="209" customFormat="1">
      <c r="A56" s="206" t="s">
        <v>312</v>
      </c>
      <c r="B56" s="225">
        <v>129</v>
      </c>
      <c r="C56" s="225">
        <v>-281</v>
      </c>
      <c r="D56" s="225">
        <v>-188</v>
      </c>
      <c r="E56" s="225">
        <v>-106</v>
      </c>
      <c r="F56" s="225">
        <v>104</v>
      </c>
      <c r="G56" s="225">
        <v>265</v>
      </c>
      <c r="H56" s="225">
        <v>-78</v>
      </c>
      <c r="I56" s="225">
        <v>367</v>
      </c>
      <c r="J56" s="225">
        <v>414</v>
      </c>
      <c r="K56" s="196"/>
      <c r="L56" s="196"/>
      <c r="M56" s="196"/>
      <c r="N56" s="196"/>
      <c r="O56" s="196"/>
      <c r="P56" s="196"/>
      <c r="Q56" s="196"/>
      <c r="R56" s="196"/>
      <c r="S56" s="196"/>
      <c r="T56" s="196"/>
      <c r="U56" s="196"/>
      <c r="V56" s="196"/>
      <c r="W56" s="196"/>
      <c r="X56" s="196"/>
      <c r="Y56" s="196"/>
      <c r="Z56" s="196"/>
      <c r="AA56" s="196"/>
      <c r="AB56" s="196"/>
      <c r="AC56" s="196"/>
      <c r="AD56" s="196"/>
      <c r="AE56" s="196"/>
      <c r="AF56" s="196"/>
      <c r="AG56" s="196"/>
      <c r="AH56" s="196"/>
      <c r="AI56" s="196"/>
      <c r="AJ56" s="196"/>
      <c r="AK56" s="196"/>
      <c r="AL56" s="196"/>
      <c r="AM56" s="196"/>
      <c r="AN56" s="196"/>
      <c r="AO56" s="196"/>
      <c r="AP56" s="196"/>
      <c r="AQ56" s="196"/>
      <c r="AR56" s="196"/>
      <c r="AS56" s="196"/>
      <c r="AT56" s="196"/>
      <c r="AU56" s="196"/>
      <c r="AV56" s="196"/>
      <c r="AW56" s="196"/>
      <c r="AX56" s="196"/>
      <c r="AY56" s="196"/>
      <c r="AZ56" s="196"/>
      <c r="BA56" s="196"/>
      <c r="BB56" s="196"/>
      <c r="BC56" s="196"/>
      <c r="BD56" s="196"/>
      <c r="BE56" s="196"/>
      <c r="BF56" s="196"/>
      <c r="BG56" s="196"/>
      <c r="BH56" s="196"/>
      <c r="BI56" s="196"/>
      <c r="BJ56" s="196"/>
      <c r="BK56" s="196"/>
      <c r="BL56" s="196"/>
      <c r="BM56" s="196"/>
      <c r="BN56" s="196"/>
      <c r="BO56" s="196"/>
      <c r="BP56" s="196"/>
      <c r="BQ56" s="196"/>
      <c r="BR56" s="196"/>
      <c r="BS56" s="196"/>
      <c r="BT56" s="196"/>
      <c r="BU56" s="196"/>
      <c r="BV56" s="196"/>
      <c r="BW56" s="196"/>
      <c r="BX56" s="196"/>
      <c r="BY56" s="196"/>
      <c r="BZ56" s="196"/>
      <c r="CA56" s="196"/>
      <c r="CB56" s="196"/>
      <c r="CC56" s="196"/>
      <c r="CD56" s="196"/>
      <c r="CE56" s="196"/>
      <c r="CF56" s="196"/>
      <c r="CG56" s="196"/>
      <c r="CH56" s="196"/>
      <c r="CI56" s="196"/>
      <c r="CJ56" s="196"/>
      <c r="CK56" s="196"/>
      <c r="CL56" s="196"/>
      <c r="CM56" s="196"/>
      <c r="CN56" s="196"/>
      <c r="CO56" s="196"/>
      <c r="CP56" s="196"/>
      <c r="CQ56" s="196"/>
      <c r="CR56" s="196"/>
      <c r="CS56" s="196"/>
      <c r="CT56" s="196"/>
      <c r="CU56" s="196"/>
    </row>
    <row r="57" spans="1:99" s="209" customFormat="1">
      <c r="A57" s="204" t="s">
        <v>392</v>
      </c>
      <c r="B57" s="229">
        <v>3755</v>
      </c>
      <c r="C57" s="229">
        <v>3162.7000000000007</v>
      </c>
      <c r="D57" s="229">
        <v>2466.2999999999984</v>
      </c>
      <c r="E57" s="229">
        <v>3060</v>
      </c>
      <c r="F57" s="229">
        <v>3995</v>
      </c>
      <c r="G57" s="229">
        <v>3403</v>
      </c>
      <c r="H57" s="229">
        <v>2675</v>
      </c>
      <c r="I57" s="229">
        <v>2177</v>
      </c>
      <c r="J57" s="229">
        <v>2402</v>
      </c>
      <c r="K57" s="196"/>
      <c r="L57" s="196"/>
      <c r="M57" s="196"/>
      <c r="N57" s="196"/>
      <c r="O57" s="196"/>
      <c r="P57" s="196"/>
      <c r="Q57" s="196"/>
      <c r="R57" s="196"/>
      <c r="S57" s="196"/>
      <c r="T57" s="196"/>
      <c r="U57" s="196"/>
      <c r="V57" s="196"/>
      <c r="W57" s="196"/>
      <c r="X57" s="196"/>
      <c r="Y57" s="196"/>
      <c r="Z57" s="196"/>
      <c r="AA57" s="196"/>
      <c r="AB57" s="196"/>
      <c r="AC57" s="196"/>
      <c r="AD57" s="196"/>
      <c r="AE57" s="196"/>
      <c r="AF57" s="196"/>
      <c r="AG57" s="196"/>
      <c r="AH57" s="196"/>
      <c r="AI57" s="196"/>
      <c r="AJ57" s="196"/>
      <c r="AK57" s="196"/>
      <c r="AL57" s="196"/>
      <c r="AM57" s="196"/>
      <c r="AN57" s="196"/>
      <c r="AO57" s="196"/>
      <c r="AP57" s="196"/>
      <c r="AQ57" s="196"/>
      <c r="AR57" s="196"/>
      <c r="AS57" s="196"/>
      <c r="AT57" s="196"/>
      <c r="AU57" s="196"/>
      <c r="AV57" s="196"/>
      <c r="AW57" s="196"/>
      <c r="AX57" s="196"/>
      <c r="AY57" s="196"/>
      <c r="AZ57" s="196"/>
      <c r="BA57" s="196"/>
      <c r="BB57" s="196"/>
      <c r="BC57" s="196"/>
      <c r="BD57" s="196"/>
      <c r="BE57" s="196"/>
      <c r="BF57" s="196"/>
      <c r="BG57" s="196"/>
      <c r="BH57" s="196"/>
      <c r="BI57" s="196"/>
      <c r="BJ57" s="196"/>
      <c r="BK57" s="196"/>
      <c r="BL57" s="196"/>
      <c r="BM57" s="196"/>
      <c r="BN57" s="196"/>
      <c r="BO57" s="196"/>
      <c r="BP57" s="196"/>
      <c r="BQ57" s="196"/>
      <c r="BR57" s="196"/>
      <c r="BS57" s="196"/>
      <c r="BT57" s="196"/>
      <c r="BU57" s="196"/>
      <c r="BV57" s="196"/>
      <c r="BW57" s="196"/>
      <c r="BX57" s="196"/>
      <c r="BY57" s="196"/>
      <c r="BZ57" s="196"/>
      <c r="CA57" s="196"/>
      <c r="CB57" s="196"/>
      <c r="CC57" s="196"/>
      <c r="CD57" s="196"/>
      <c r="CE57" s="196"/>
      <c r="CF57" s="196"/>
      <c r="CG57" s="196"/>
      <c r="CH57" s="196"/>
      <c r="CI57" s="196"/>
      <c r="CJ57" s="196"/>
      <c r="CK57" s="196"/>
      <c r="CL57" s="196"/>
      <c r="CM57" s="196"/>
      <c r="CN57" s="196"/>
      <c r="CO57" s="196"/>
      <c r="CP57" s="196"/>
      <c r="CQ57" s="196"/>
      <c r="CR57" s="196"/>
      <c r="CS57" s="196"/>
      <c r="CT57" s="196"/>
      <c r="CU57" s="196"/>
    </row>
    <row r="58" spans="1:99" s="209" customFormat="1" ht="4.9000000000000004" customHeight="1">
      <c r="A58" s="218"/>
      <c r="B58" s="225"/>
      <c r="C58" s="225"/>
      <c r="D58" s="225"/>
      <c r="E58" s="225"/>
      <c r="F58" s="225"/>
      <c r="G58" s="225"/>
      <c r="H58" s="225"/>
      <c r="I58" s="225"/>
      <c r="J58" s="225"/>
      <c r="K58" s="196"/>
      <c r="L58" s="196"/>
      <c r="M58" s="196"/>
      <c r="N58" s="196"/>
      <c r="O58" s="196"/>
      <c r="P58" s="196"/>
      <c r="Q58" s="196"/>
      <c r="R58" s="196"/>
      <c r="S58" s="196"/>
      <c r="T58" s="196"/>
      <c r="U58" s="196"/>
      <c r="V58" s="196"/>
      <c r="W58" s="196"/>
      <c r="X58" s="196"/>
      <c r="Y58" s="196"/>
      <c r="Z58" s="196"/>
      <c r="AA58" s="196"/>
      <c r="AB58" s="196"/>
      <c r="AC58" s="196"/>
      <c r="AD58" s="196"/>
      <c r="AE58" s="196"/>
      <c r="AF58" s="196"/>
      <c r="AG58" s="196"/>
      <c r="AH58" s="196"/>
      <c r="AI58" s="196"/>
      <c r="AJ58" s="196"/>
      <c r="AK58" s="196"/>
      <c r="AL58" s="196"/>
      <c r="AM58" s="196"/>
      <c r="AN58" s="196"/>
      <c r="AO58" s="196"/>
      <c r="AP58" s="196"/>
      <c r="AQ58" s="196"/>
      <c r="AR58" s="196"/>
      <c r="AS58" s="196"/>
      <c r="AT58" s="196"/>
      <c r="AU58" s="196"/>
      <c r="AV58" s="196"/>
      <c r="AW58" s="196"/>
      <c r="AX58" s="196"/>
      <c r="AY58" s="196"/>
      <c r="AZ58" s="196"/>
      <c r="BA58" s="196"/>
      <c r="BB58" s="196"/>
      <c r="BC58" s="196"/>
      <c r="BD58" s="196"/>
      <c r="BE58" s="196"/>
      <c r="BF58" s="196"/>
      <c r="BG58" s="196"/>
      <c r="BH58" s="196"/>
      <c r="BI58" s="196"/>
      <c r="BJ58" s="196"/>
      <c r="BK58" s="196"/>
      <c r="BL58" s="196"/>
      <c r="BM58" s="196"/>
      <c r="BN58" s="196"/>
      <c r="BO58" s="196"/>
      <c r="BP58" s="196"/>
      <c r="BQ58" s="196"/>
      <c r="BR58" s="196"/>
      <c r="BS58" s="196"/>
      <c r="BT58" s="196"/>
      <c r="BU58" s="196"/>
      <c r="BV58" s="196"/>
      <c r="BW58" s="196"/>
      <c r="BX58" s="196"/>
      <c r="BY58" s="196"/>
      <c r="BZ58" s="196"/>
      <c r="CA58" s="196"/>
      <c r="CB58" s="196"/>
      <c r="CC58" s="196"/>
      <c r="CD58" s="196"/>
      <c r="CE58" s="196"/>
      <c r="CF58" s="196"/>
      <c r="CG58" s="196"/>
      <c r="CH58" s="196"/>
      <c r="CI58" s="196"/>
      <c r="CJ58" s="196"/>
      <c r="CK58" s="196"/>
      <c r="CL58" s="196"/>
      <c r="CM58" s="196"/>
      <c r="CN58" s="196"/>
      <c r="CO58" s="196"/>
      <c r="CP58" s="196"/>
      <c r="CQ58" s="196"/>
      <c r="CR58" s="196"/>
      <c r="CS58" s="196"/>
      <c r="CT58" s="196"/>
      <c r="CU58" s="196"/>
    </row>
    <row r="59" spans="1:99" s="209" customFormat="1">
      <c r="A59" s="204" t="s">
        <v>15</v>
      </c>
      <c r="B59" s="225">
        <v>692160</v>
      </c>
      <c r="C59" s="225">
        <v>680835</v>
      </c>
      <c r="D59" s="225">
        <v>674966</v>
      </c>
      <c r="E59" s="225">
        <v>647788</v>
      </c>
      <c r="F59" s="225">
        <v>625240</v>
      </c>
      <c r="G59" s="225">
        <v>608236</v>
      </c>
      <c r="H59" s="225">
        <v>574849</v>
      </c>
      <c r="I59" s="225">
        <v>574849</v>
      </c>
      <c r="J59" s="225">
        <v>555128</v>
      </c>
      <c r="K59" s="196"/>
      <c r="L59" s="196"/>
      <c r="M59" s="196"/>
      <c r="N59" s="196"/>
      <c r="O59" s="196"/>
      <c r="P59" s="196"/>
      <c r="Q59" s="196"/>
      <c r="R59" s="196"/>
      <c r="S59" s="196"/>
      <c r="T59" s="196"/>
      <c r="U59" s="196"/>
      <c r="V59" s="196"/>
      <c r="W59" s="196"/>
      <c r="X59" s="196"/>
      <c r="Y59" s="196"/>
      <c r="Z59" s="196"/>
      <c r="AA59" s="196"/>
      <c r="AB59" s="196"/>
      <c r="AC59" s="196"/>
      <c r="AD59" s="196"/>
      <c r="AE59" s="196"/>
      <c r="AF59" s="196"/>
      <c r="AG59" s="196"/>
      <c r="AH59" s="196"/>
      <c r="AI59" s="196"/>
      <c r="AJ59" s="196"/>
      <c r="AK59" s="196"/>
      <c r="AL59" s="196"/>
      <c r="AM59" s="196"/>
      <c r="AN59" s="196"/>
      <c r="AO59" s="196"/>
      <c r="AP59" s="196"/>
      <c r="AQ59" s="196"/>
      <c r="AR59" s="196"/>
      <c r="AS59" s="196"/>
      <c r="AT59" s="196"/>
      <c r="AU59" s="196"/>
      <c r="AV59" s="196"/>
      <c r="AW59" s="196"/>
      <c r="AX59" s="196"/>
      <c r="AY59" s="196"/>
      <c r="AZ59" s="196"/>
      <c r="BA59" s="196"/>
      <c r="BB59" s="196"/>
      <c r="BC59" s="196"/>
      <c r="BD59" s="196"/>
      <c r="BE59" s="196"/>
      <c r="BF59" s="196"/>
      <c r="BG59" s="196"/>
      <c r="BH59" s="196"/>
      <c r="BI59" s="196"/>
      <c r="BJ59" s="196"/>
      <c r="BK59" s="196"/>
      <c r="BL59" s="196"/>
      <c r="BM59" s="196"/>
      <c r="BN59" s="196"/>
      <c r="BO59" s="196"/>
      <c r="BP59" s="196"/>
      <c r="BQ59" s="196"/>
      <c r="BR59" s="196"/>
      <c r="BS59" s="196"/>
      <c r="BT59" s="196"/>
      <c r="BU59" s="196"/>
      <c r="BV59" s="196"/>
      <c r="BW59" s="196"/>
      <c r="BX59" s="196"/>
      <c r="BY59" s="196"/>
      <c r="BZ59" s="196"/>
      <c r="CA59" s="196"/>
      <c r="CB59" s="196"/>
      <c r="CC59" s="196"/>
      <c r="CD59" s="196"/>
      <c r="CE59" s="196"/>
      <c r="CF59" s="196"/>
      <c r="CG59" s="196"/>
      <c r="CH59" s="196"/>
      <c r="CI59" s="196"/>
      <c r="CJ59" s="196"/>
      <c r="CK59" s="196"/>
      <c r="CL59" s="196"/>
      <c r="CM59" s="196"/>
      <c r="CN59" s="196"/>
      <c r="CO59" s="196"/>
      <c r="CP59" s="196"/>
      <c r="CQ59" s="196"/>
      <c r="CR59" s="196"/>
      <c r="CS59" s="196"/>
      <c r="CT59" s="196"/>
      <c r="CU59" s="196"/>
    </row>
    <row r="60" spans="1:99" s="209" customFormat="1">
      <c r="A60" s="204" t="s">
        <v>357</v>
      </c>
      <c r="B60" s="229">
        <v>635382</v>
      </c>
      <c r="C60" s="229">
        <v>619437</v>
      </c>
      <c r="D60" s="229">
        <v>614219</v>
      </c>
      <c r="E60" s="229">
        <v>589226</v>
      </c>
      <c r="F60" s="229">
        <v>567556</v>
      </c>
      <c r="G60" s="229">
        <v>551047</v>
      </c>
      <c r="H60" s="229">
        <v>527652</v>
      </c>
      <c r="I60" s="229">
        <v>527652</v>
      </c>
      <c r="J60" s="229">
        <v>507218</v>
      </c>
      <c r="K60" s="196"/>
      <c r="L60" s="196"/>
      <c r="M60" s="196"/>
      <c r="N60" s="196"/>
      <c r="O60" s="196"/>
      <c r="P60" s="196"/>
      <c r="Q60" s="196"/>
      <c r="R60" s="196"/>
      <c r="S60" s="196"/>
      <c r="T60" s="196"/>
      <c r="U60" s="196"/>
      <c r="V60" s="196"/>
      <c r="W60" s="196"/>
      <c r="X60" s="196"/>
      <c r="Y60" s="196"/>
      <c r="Z60" s="196"/>
      <c r="AA60" s="196"/>
      <c r="AB60" s="196"/>
      <c r="AC60" s="196"/>
      <c r="AD60" s="196"/>
      <c r="AE60" s="196"/>
      <c r="AF60" s="196"/>
      <c r="AG60" s="196"/>
      <c r="AH60" s="196"/>
      <c r="AI60" s="196"/>
      <c r="AJ60" s="196"/>
      <c r="AK60" s="196"/>
      <c r="AL60" s="196"/>
      <c r="AM60" s="196"/>
      <c r="AN60" s="196"/>
      <c r="AO60" s="196"/>
      <c r="AP60" s="196"/>
      <c r="AQ60" s="196"/>
      <c r="AR60" s="196"/>
      <c r="AS60" s="196"/>
      <c r="AT60" s="196"/>
      <c r="AU60" s="196"/>
      <c r="AV60" s="196"/>
      <c r="AW60" s="196"/>
      <c r="AX60" s="196"/>
      <c r="AY60" s="196"/>
      <c r="AZ60" s="196"/>
      <c r="BA60" s="196"/>
      <c r="BB60" s="196"/>
      <c r="BC60" s="196"/>
      <c r="BD60" s="196"/>
      <c r="BE60" s="196"/>
      <c r="BF60" s="196"/>
      <c r="BG60" s="196"/>
      <c r="BH60" s="196"/>
      <c r="BI60" s="196"/>
      <c r="BJ60" s="196"/>
      <c r="BK60" s="196"/>
      <c r="BL60" s="196"/>
      <c r="BM60" s="196"/>
      <c r="BN60" s="196"/>
      <c r="BO60" s="196"/>
      <c r="BP60" s="196"/>
      <c r="BQ60" s="196"/>
      <c r="BR60" s="196"/>
      <c r="BS60" s="196"/>
      <c r="BT60" s="196"/>
      <c r="BU60" s="196"/>
      <c r="BV60" s="196"/>
      <c r="BW60" s="196"/>
      <c r="BX60" s="196"/>
      <c r="BY60" s="196"/>
      <c r="BZ60" s="196"/>
      <c r="CA60" s="196"/>
      <c r="CB60" s="196"/>
      <c r="CC60" s="196"/>
      <c r="CD60" s="196"/>
      <c r="CE60" s="196"/>
      <c r="CF60" s="196"/>
      <c r="CG60" s="196"/>
      <c r="CH60" s="196"/>
      <c r="CI60" s="196"/>
      <c r="CJ60" s="196"/>
      <c r="CK60" s="196"/>
      <c r="CL60" s="196"/>
      <c r="CM60" s="196"/>
      <c r="CN60" s="196"/>
      <c r="CO60" s="196"/>
      <c r="CP60" s="196"/>
      <c r="CQ60" s="196"/>
      <c r="CR60" s="196"/>
      <c r="CS60" s="196"/>
      <c r="CT60" s="196"/>
      <c r="CU60" s="196"/>
    </row>
    <row r="61" spans="1:99" s="209" customFormat="1">
      <c r="A61" s="204" t="s">
        <v>440</v>
      </c>
      <c r="B61" s="229">
        <v>56778</v>
      </c>
      <c r="C61" s="229">
        <v>61398</v>
      </c>
      <c r="D61" s="229">
        <v>60747</v>
      </c>
      <c r="E61" s="229">
        <v>58562</v>
      </c>
      <c r="F61" s="229">
        <v>57685</v>
      </c>
      <c r="G61" s="229">
        <v>57189</v>
      </c>
      <c r="H61" s="229">
        <v>47197</v>
      </c>
      <c r="I61" s="229">
        <v>47197</v>
      </c>
      <c r="J61" s="229">
        <v>47910</v>
      </c>
      <c r="K61" s="196"/>
      <c r="L61" s="196"/>
      <c r="M61" s="196"/>
      <c r="N61" s="196"/>
      <c r="O61" s="196"/>
      <c r="P61" s="196"/>
      <c r="Q61" s="196"/>
      <c r="R61" s="196"/>
      <c r="S61" s="196"/>
      <c r="T61" s="196"/>
      <c r="U61" s="196"/>
      <c r="V61" s="196"/>
      <c r="W61" s="196"/>
      <c r="X61" s="196"/>
      <c r="Y61" s="196"/>
      <c r="Z61" s="196"/>
      <c r="AA61" s="196"/>
      <c r="AB61" s="196"/>
      <c r="AC61" s="196"/>
      <c r="AD61" s="196"/>
      <c r="AE61" s="196"/>
      <c r="AF61" s="196"/>
      <c r="AG61" s="196"/>
      <c r="AH61" s="196"/>
      <c r="AI61" s="196"/>
      <c r="AJ61" s="196"/>
      <c r="AK61" s="196"/>
      <c r="AL61" s="196"/>
      <c r="AM61" s="196"/>
      <c r="AN61" s="196"/>
      <c r="AO61" s="196"/>
      <c r="AP61" s="196"/>
      <c r="AQ61" s="196"/>
      <c r="AR61" s="196"/>
      <c r="AS61" s="196"/>
      <c r="AT61" s="196"/>
      <c r="AU61" s="196"/>
      <c r="AV61" s="196"/>
      <c r="AW61" s="196"/>
      <c r="AX61" s="196"/>
      <c r="AY61" s="196"/>
      <c r="AZ61" s="196"/>
      <c r="BA61" s="196"/>
      <c r="BB61" s="196"/>
      <c r="BC61" s="196"/>
      <c r="BD61" s="196"/>
      <c r="BE61" s="196"/>
      <c r="BF61" s="196"/>
      <c r="BG61" s="196"/>
      <c r="BH61" s="196"/>
      <c r="BI61" s="196"/>
      <c r="BJ61" s="196"/>
      <c r="BK61" s="196"/>
      <c r="BL61" s="196"/>
      <c r="BM61" s="196"/>
      <c r="BN61" s="196"/>
      <c r="BO61" s="196"/>
      <c r="BP61" s="196"/>
      <c r="BQ61" s="196"/>
      <c r="BR61" s="196"/>
      <c r="BS61" s="196"/>
      <c r="BT61" s="196"/>
      <c r="BU61" s="196"/>
      <c r="BV61" s="196"/>
      <c r="BW61" s="196"/>
      <c r="BX61" s="196"/>
      <c r="BY61" s="196"/>
      <c r="BZ61" s="196"/>
      <c r="CA61" s="196"/>
      <c r="CB61" s="196"/>
      <c r="CC61" s="196"/>
      <c r="CD61" s="196"/>
      <c r="CE61" s="196"/>
      <c r="CF61" s="196"/>
      <c r="CG61" s="196"/>
      <c r="CH61" s="196"/>
      <c r="CI61" s="196"/>
      <c r="CJ61" s="196"/>
      <c r="CK61" s="196"/>
      <c r="CL61" s="196"/>
      <c r="CM61" s="196"/>
      <c r="CN61" s="196"/>
      <c r="CO61" s="196"/>
      <c r="CP61" s="196"/>
      <c r="CQ61" s="196"/>
      <c r="CR61" s="196"/>
      <c r="CS61" s="196"/>
      <c r="CT61" s="196"/>
      <c r="CU61" s="196"/>
    </row>
    <row r="62" spans="1:99" s="209" customFormat="1" ht="1.5" customHeight="1">
      <c r="A62" s="204"/>
      <c r="B62" s="229"/>
      <c r="C62" s="229"/>
      <c r="D62" s="229"/>
      <c r="E62" s="229"/>
      <c r="F62" s="229"/>
      <c r="G62" s="229"/>
      <c r="H62" s="229"/>
      <c r="I62" s="229"/>
      <c r="J62" s="229"/>
      <c r="K62" s="196"/>
      <c r="L62" s="196"/>
      <c r="M62" s="196"/>
      <c r="N62" s="196"/>
      <c r="O62" s="196"/>
      <c r="P62" s="196"/>
      <c r="Q62" s="196"/>
      <c r="R62" s="196"/>
      <c r="S62" s="196"/>
      <c r="T62" s="196"/>
      <c r="U62" s="196"/>
      <c r="V62" s="196"/>
      <c r="W62" s="196"/>
      <c r="X62" s="196"/>
      <c r="Y62" s="196"/>
      <c r="Z62" s="196"/>
      <c r="AA62" s="196"/>
      <c r="AB62" s="196"/>
      <c r="AC62" s="196"/>
      <c r="AD62" s="196"/>
      <c r="AE62" s="196"/>
      <c r="AF62" s="196"/>
      <c r="AG62" s="196"/>
      <c r="AH62" s="196"/>
      <c r="AI62" s="196"/>
      <c r="AJ62" s="196"/>
      <c r="AK62" s="196"/>
      <c r="AL62" s="196"/>
      <c r="AM62" s="196"/>
      <c r="AN62" s="196"/>
      <c r="AO62" s="196"/>
      <c r="AP62" s="196"/>
      <c r="AQ62" s="196"/>
      <c r="AR62" s="196"/>
      <c r="AS62" s="196"/>
      <c r="AT62" s="196"/>
      <c r="AU62" s="196"/>
      <c r="AV62" s="196"/>
      <c r="AW62" s="196"/>
      <c r="AX62" s="196"/>
      <c r="AY62" s="196"/>
      <c r="AZ62" s="196"/>
      <c r="BA62" s="196"/>
      <c r="BB62" s="196"/>
      <c r="BC62" s="196"/>
      <c r="BD62" s="196"/>
      <c r="BE62" s="196"/>
      <c r="BF62" s="196"/>
      <c r="BG62" s="196"/>
      <c r="BH62" s="196"/>
      <c r="BI62" s="196"/>
      <c r="BJ62" s="196"/>
      <c r="BK62" s="196"/>
      <c r="BL62" s="196"/>
      <c r="BM62" s="196"/>
      <c r="BN62" s="196"/>
      <c r="BO62" s="196"/>
      <c r="BP62" s="196"/>
      <c r="BQ62" s="196"/>
      <c r="BR62" s="196"/>
      <c r="BS62" s="196"/>
      <c r="BT62" s="196"/>
      <c r="BU62" s="196"/>
      <c r="BV62" s="196"/>
      <c r="BW62" s="196"/>
      <c r="BX62" s="196"/>
      <c r="BY62" s="196"/>
      <c r="BZ62" s="196"/>
      <c r="CA62" s="196"/>
      <c r="CB62" s="196"/>
      <c r="CC62" s="196"/>
      <c r="CD62" s="196"/>
      <c r="CE62" s="196"/>
      <c r="CF62" s="196"/>
      <c r="CG62" s="196"/>
      <c r="CH62" s="196"/>
      <c r="CI62" s="196"/>
      <c r="CJ62" s="196"/>
      <c r="CK62" s="196"/>
      <c r="CL62" s="196"/>
      <c r="CM62" s="196"/>
      <c r="CN62" s="196"/>
      <c r="CO62" s="196"/>
      <c r="CP62" s="196"/>
      <c r="CQ62" s="196"/>
      <c r="CR62" s="196"/>
      <c r="CS62" s="196"/>
      <c r="CT62" s="196"/>
      <c r="CU62" s="196"/>
    </row>
    <row r="63" spans="1:99" s="209" customFormat="1">
      <c r="A63" s="218"/>
      <c r="B63" s="225"/>
      <c r="C63" s="225"/>
      <c r="D63" s="225"/>
      <c r="E63" s="225"/>
      <c r="F63" s="225"/>
      <c r="G63" s="225"/>
      <c r="H63" s="225"/>
      <c r="I63" s="225"/>
      <c r="J63" s="225"/>
      <c r="K63" s="196"/>
      <c r="L63" s="196"/>
      <c r="M63" s="196"/>
      <c r="N63" s="196"/>
      <c r="O63" s="196"/>
      <c r="P63" s="196"/>
      <c r="Q63" s="196"/>
      <c r="R63" s="196"/>
      <c r="S63" s="196"/>
      <c r="T63" s="196"/>
      <c r="U63" s="196"/>
      <c r="V63" s="196"/>
      <c r="W63" s="196"/>
      <c r="X63" s="196"/>
      <c r="Y63" s="196"/>
      <c r="Z63" s="196"/>
      <c r="AA63" s="196"/>
      <c r="AB63" s="196"/>
      <c r="AC63" s="196"/>
      <c r="AD63" s="196"/>
      <c r="AE63" s="196"/>
      <c r="AF63" s="196"/>
      <c r="AG63" s="196"/>
      <c r="AH63" s="196"/>
      <c r="AI63" s="196"/>
      <c r="AJ63" s="196"/>
      <c r="AK63" s="196"/>
      <c r="AL63" s="196"/>
      <c r="AM63" s="196"/>
      <c r="AN63" s="196"/>
      <c r="AO63" s="196"/>
      <c r="AP63" s="196"/>
      <c r="AQ63" s="196"/>
      <c r="AR63" s="196"/>
      <c r="AS63" s="196"/>
      <c r="AT63" s="196"/>
      <c r="AU63" s="196"/>
      <c r="AV63" s="196"/>
      <c r="AW63" s="196"/>
      <c r="AX63" s="196"/>
      <c r="AY63" s="196"/>
      <c r="AZ63" s="196"/>
      <c r="BA63" s="196"/>
      <c r="BB63" s="196"/>
      <c r="BC63" s="196"/>
      <c r="BD63" s="196"/>
      <c r="BE63" s="196"/>
      <c r="BF63" s="196"/>
      <c r="BG63" s="196"/>
      <c r="BH63" s="196"/>
      <c r="BI63" s="196"/>
      <c r="BJ63" s="196"/>
      <c r="BK63" s="196"/>
      <c r="BL63" s="196"/>
      <c r="BM63" s="196"/>
      <c r="BN63" s="196"/>
      <c r="BO63" s="196"/>
      <c r="BP63" s="196"/>
      <c r="BQ63" s="196"/>
      <c r="BR63" s="196"/>
      <c r="BS63" s="196"/>
      <c r="BT63" s="196"/>
      <c r="BU63" s="196"/>
      <c r="BV63" s="196"/>
      <c r="BW63" s="196"/>
      <c r="BX63" s="196"/>
      <c r="BY63" s="196"/>
      <c r="BZ63" s="196"/>
      <c r="CA63" s="196"/>
      <c r="CB63" s="196"/>
      <c r="CC63" s="196"/>
      <c r="CD63" s="196"/>
      <c r="CE63" s="196"/>
      <c r="CF63" s="196"/>
      <c r="CG63" s="196"/>
      <c r="CH63" s="196"/>
      <c r="CI63" s="196"/>
      <c r="CJ63" s="196"/>
      <c r="CK63" s="196"/>
      <c r="CL63" s="196"/>
      <c r="CM63" s="196"/>
      <c r="CN63" s="196"/>
      <c r="CO63" s="196"/>
      <c r="CP63" s="196"/>
      <c r="CQ63" s="196"/>
      <c r="CR63" s="196"/>
      <c r="CS63" s="196"/>
      <c r="CT63" s="196"/>
      <c r="CU63" s="196"/>
    </row>
    <row r="64" spans="1:99" s="209" customFormat="1" ht="15.5">
      <c r="A64" s="273" t="s">
        <v>457</v>
      </c>
      <c r="C64" s="203"/>
      <c r="D64" s="203"/>
      <c r="E64" s="203"/>
      <c r="F64" s="203"/>
      <c r="G64" s="203"/>
      <c r="H64" s="203"/>
      <c r="I64" s="203"/>
      <c r="J64" s="203"/>
      <c r="K64" s="196"/>
      <c r="L64" s="196"/>
      <c r="M64" s="196"/>
      <c r="N64" s="196"/>
      <c r="O64" s="196"/>
      <c r="P64" s="196"/>
      <c r="Q64" s="196"/>
      <c r="R64" s="196"/>
      <c r="S64" s="196"/>
      <c r="T64" s="196"/>
      <c r="U64" s="196"/>
      <c r="V64" s="196"/>
      <c r="W64" s="196"/>
      <c r="X64" s="196"/>
      <c r="Y64" s="196"/>
      <c r="Z64" s="196"/>
      <c r="AA64" s="196"/>
      <c r="AB64" s="196"/>
      <c r="AC64" s="196"/>
      <c r="AD64" s="196"/>
      <c r="AE64" s="196"/>
      <c r="AF64" s="196"/>
      <c r="AG64" s="196"/>
      <c r="AH64" s="196"/>
      <c r="AI64" s="196"/>
      <c r="AJ64" s="196"/>
      <c r="AK64" s="196"/>
      <c r="AL64" s="196"/>
      <c r="AM64" s="196"/>
      <c r="AN64" s="196"/>
      <c r="AO64" s="196"/>
      <c r="AP64" s="196"/>
      <c r="AQ64" s="196"/>
      <c r="AR64" s="196"/>
      <c r="AS64" s="196"/>
      <c r="AT64" s="196"/>
      <c r="AU64" s="196"/>
      <c r="AV64" s="196"/>
      <c r="AW64" s="196"/>
      <c r="AX64" s="196"/>
      <c r="AY64" s="196"/>
      <c r="AZ64" s="196"/>
      <c r="BA64" s="196"/>
      <c r="BB64" s="196"/>
      <c r="BC64" s="196"/>
      <c r="BD64" s="196"/>
      <c r="BE64" s="196"/>
      <c r="BF64" s="196"/>
      <c r="BG64" s="196"/>
      <c r="BH64" s="196"/>
      <c r="BI64" s="196"/>
      <c r="BJ64" s="196"/>
      <c r="BK64" s="196"/>
      <c r="BL64" s="196"/>
      <c r="BM64" s="196"/>
      <c r="BN64" s="196"/>
      <c r="BO64" s="196"/>
      <c r="BP64" s="196"/>
      <c r="BQ64" s="196"/>
      <c r="BR64" s="196"/>
      <c r="BS64" s="196"/>
      <c r="BT64" s="196"/>
      <c r="BU64" s="196"/>
      <c r="BV64" s="196"/>
      <c r="BW64" s="196"/>
      <c r="BX64" s="196"/>
      <c r="BY64" s="196"/>
      <c r="BZ64" s="196"/>
      <c r="CA64" s="196"/>
      <c r="CB64" s="196"/>
      <c r="CC64" s="196"/>
      <c r="CD64" s="196"/>
      <c r="CE64" s="196"/>
      <c r="CF64" s="196"/>
      <c r="CG64" s="196"/>
      <c r="CH64" s="196"/>
      <c r="CI64" s="196"/>
      <c r="CJ64" s="196"/>
      <c r="CK64" s="196"/>
      <c r="CL64" s="196"/>
      <c r="CM64" s="196"/>
      <c r="CN64" s="196"/>
      <c r="CO64" s="196"/>
      <c r="CP64" s="196"/>
      <c r="CQ64" s="196"/>
      <c r="CR64" s="196"/>
      <c r="CS64" s="196"/>
      <c r="CT64" s="196"/>
      <c r="CU64" s="196"/>
    </row>
    <row r="65" spans="1:99" s="209" customFormat="1" ht="6" customHeight="1">
      <c r="C65" s="221"/>
      <c r="D65" s="221"/>
      <c r="E65" s="221"/>
      <c r="F65" s="221"/>
      <c r="G65" s="221"/>
      <c r="H65" s="221"/>
      <c r="I65" s="221"/>
      <c r="J65" s="248"/>
      <c r="K65" s="196"/>
      <c r="L65" s="196"/>
      <c r="M65" s="196"/>
      <c r="N65" s="196"/>
      <c r="O65" s="196"/>
      <c r="P65" s="196"/>
      <c r="Q65" s="196"/>
      <c r="R65" s="196"/>
      <c r="S65" s="196"/>
      <c r="T65" s="196"/>
      <c r="U65" s="196"/>
      <c r="V65" s="196"/>
      <c r="W65" s="196"/>
      <c r="X65" s="196"/>
      <c r="Y65" s="196"/>
      <c r="Z65" s="196"/>
      <c r="AA65" s="196"/>
      <c r="AB65" s="196"/>
      <c r="AC65" s="196"/>
      <c r="AD65" s="196"/>
      <c r="AE65" s="196"/>
      <c r="AF65" s="196"/>
      <c r="AG65" s="196"/>
      <c r="AH65" s="196"/>
      <c r="AI65" s="196"/>
      <c r="AJ65" s="196"/>
      <c r="AK65" s="196"/>
      <c r="AL65" s="196"/>
      <c r="AM65" s="196"/>
      <c r="AN65" s="196"/>
      <c r="AO65" s="196"/>
      <c r="AP65" s="196"/>
      <c r="AQ65" s="196"/>
      <c r="AR65" s="196"/>
      <c r="AS65" s="196"/>
      <c r="AT65" s="196"/>
      <c r="AU65" s="196"/>
      <c r="AV65" s="196"/>
      <c r="AW65" s="196"/>
      <c r="AX65" s="196"/>
      <c r="AY65" s="196"/>
      <c r="AZ65" s="196"/>
      <c r="BA65" s="196"/>
      <c r="BB65" s="196"/>
      <c r="BC65" s="196"/>
      <c r="BD65" s="196"/>
      <c r="BE65" s="196"/>
      <c r="BF65" s="196"/>
      <c r="BG65" s="196"/>
      <c r="BH65" s="196"/>
      <c r="BI65" s="196"/>
      <c r="BJ65" s="196"/>
      <c r="BK65" s="196"/>
      <c r="BL65" s="196"/>
      <c r="BM65" s="196"/>
      <c r="BN65" s="196"/>
      <c r="BO65" s="196"/>
      <c r="BP65" s="196"/>
      <c r="BQ65" s="196"/>
      <c r="BR65" s="196"/>
      <c r="BS65" s="196"/>
      <c r="BT65" s="196"/>
      <c r="BU65" s="196"/>
      <c r="BV65" s="196"/>
      <c r="BW65" s="196"/>
      <c r="BX65" s="196"/>
      <c r="BY65" s="196"/>
      <c r="BZ65" s="196"/>
      <c r="CA65" s="196"/>
      <c r="CB65" s="196"/>
      <c r="CC65" s="196"/>
      <c r="CD65" s="196"/>
      <c r="CE65" s="196"/>
      <c r="CF65" s="196"/>
      <c r="CG65" s="196"/>
      <c r="CH65" s="196"/>
      <c r="CI65" s="196"/>
      <c r="CJ65" s="196"/>
      <c r="CK65" s="196"/>
      <c r="CL65" s="196"/>
      <c r="CM65" s="196"/>
      <c r="CN65" s="196"/>
      <c r="CO65" s="196"/>
      <c r="CP65" s="196"/>
      <c r="CQ65" s="196"/>
      <c r="CR65" s="196"/>
      <c r="CS65" s="196"/>
      <c r="CT65" s="196"/>
      <c r="CU65" s="196"/>
    </row>
    <row r="66" spans="1:99" s="209" customFormat="1">
      <c r="A66" s="206" t="s">
        <v>0</v>
      </c>
      <c r="B66" s="225">
        <v>549</v>
      </c>
      <c r="C66" s="225">
        <v>1334</v>
      </c>
      <c r="D66" s="225">
        <v>887</v>
      </c>
      <c r="E66" s="225">
        <v>-1212</v>
      </c>
      <c r="F66" s="225">
        <v>-1312</v>
      </c>
      <c r="G66" s="225">
        <v>65</v>
      </c>
      <c r="H66" s="225">
        <v>96</v>
      </c>
      <c r="I66" s="225">
        <v>863</v>
      </c>
      <c r="J66" s="225">
        <v>997</v>
      </c>
      <c r="K66" s="196"/>
      <c r="L66" s="196"/>
      <c r="M66" s="196"/>
      <c r="N66" s="196"/>
      <c r="O66" s="196"/>
      <c r="P66" s="196"/>
      <c r="Q66" s="196"/>
      <c r="R66" s="196"/>
      <c r="S66" s="196"/>
      <c r="T66" s="196"/>
      <c r="U66" s="196"/>
      <c r="V66" s="196"/>
      <c r="W66" s="196"/>
      <c r="X66" s="196"/>
      <c r="Y66" s="196"/>
      <c r="Z66" s="196"/>
      <c r="AA66" s="196"/>
      <c r="AB66" s="196"/>
      <c r="AC66" s="196"/>
      <c r="AD66" s="196"/>
      <c r="AE66" s="196"/>
      <c r="AF66" s="196"/>
      <c r="AG66" s="196"/>
      <c r="AH66" s="196"/>
      <c r="AI66" s="196"/>
      <c r="AJ66" s="196"/>
      <c r="AK66" s="196"/>
      <c r="AL66" s="196"/>
      <c r="AM66" s="196"/>
      <c r="AN66" s="196"/>
      <c r="AO66" s="196"/>
      <c r="AP66" s="196"/>
      <c r="AQ66" s="196"/>
      <c r="AR66" s="196"/>
      <c r="AS66" s="196"/>
      <c r="AT66" s="196"/>
      <c r="AU66" s="196"/>
      <c r="AV66" s="196"/>
      <c r="AW66" s="196"/>
      <c r="AX66" s="196"/>
      <c r="AY66" s="196"/>
      <c r="AZ66" s="196"/>
      <c r="BA66" s="196"/>
      <c r="BB66" s="196"/>
      <c r="BC66" s="196"/>
      <c r="BD66" s="196"/>
      <c r="BE66" s="196"/>
      <c r="BF66" s="196"/>
      <c r="BG66" s="196"/>
      <c r="BH66" s="196"/>
      <c r="BI66" s="196"/>
      <c r="BJ66" s="196"/>
      <c r="BK66" s="196"/>
      <c r="BL66" s="196"/>
      <c r="BM66" s="196"/>
      <c r="BN66" s="196"/>
      <c r="BO66" s="196"/>
      <c r="BP66" s="196"/>
      <c r="BQ66" s="196"/>
      <c r="BR66" s="196"/>
      <c r="BS66" s="196"/>
      <c r="BT66" s="196"/>
      <c r="BU66" s="196"/>
      <c r="BV66" s="196"/>
      <c r="BW66" s="196"/>
      <c r="BX66" s="196"/>
      <c r="BY66" s="196"/>
      <c r="BZ66" s="196"/>
      <c r="CA66" s="196"/>
      <c r="CB66" s="196"/>
      <c r="CC66" s="196"/>
      <c r="CD66" s="196"/>
      <c r="CE66" s="196"/>
      <c r="CF66" s="196"/>
      <c r="CG66" s="196"/>
      <c r="CH66" s="196"/>
      <c r="CI66" s="196"/>
      <c r="CJ66" s="196"/>
      <c r="CK66" s="196"/>
      <c r="CL66" s="196"/>
      <c r="CM66" s="196"/>
      <c r="CN66" s="196"/>
      <c r="CO66" s="196"/>
      <c r="CP66" s="196"/>
      <c r="CQ66" s="196"/>
      <c r="CR66" s="196"/>
      <c r="CS66" s="196"/>
      <c r="CT66" s="196"/>
      <c r="CU66" s="196"/>
    </row>
    <row r="67" spans="1:99" s="209" customFormat="1">
      <c r="A67" s="206" t="s">
        <v>309</v>
      </c>
      <c r="B67" s="225">
        <v>221</v>
      </c>
      <c r="C67" s="225">
        <v>203</v>
      </c>
      <c r="D67" s="225">
        <v>161</v>
      </c>
      <c r="E67" s="225">
        <v>179</v>
      </c>
      <c r="F67" s="225">
        <v>185</v>
      </c>
      <c r="G67" s="225">
        <v>214</v>
      </c>
      <c r="H67" s="225">
        <v>150</v>
      </c>
      <c r="I67" s="225">
        <v>128</v>
      </c>
      <c r="J67" s="225">
        <v>157</v>
      </c>
      <c r="K67" s="196"/>
      <c r="L67" s="196"/>
      <c r="M67" s="196"/>
      <c r="N67" s="196"/>
      <c r="O67" s="196"/>
      <c r="P67" s="196"/>
      <c r="Q67" s="196"/>
      <c r="R67" s="196"/>
      <c r="S67" s="196"/>
      <c r="T67" s="196"/>
      <c r="U67" s="196"/>
      <c r="V67" s="196"/>
      <c r="W67" s="196"/>
      <c r="X67" s="196"/>
      <c r="Y67" s="196"/>
      <c r="Z67" s="196"/>
      <c r="AA67" s="196"/>
      <c r="AB67" s="196"/>
      <c r="AC67" s="196"/>
      <c r="AD67" s="196"/>
      <c r="AE67" s="196"/>
      <c r="AF67" s="196"/>
      <c r="AG67" s="196"/>
      <c r="AH67" s="196"/>
      <c r="AI67" s="196"/>
      <c r="AJ67" s="196"/>
      <c r="AK67" s="196"/>
      <c r="AL67" s="196"/>
      <c r="AM67" s="196"/>
      <c r="AN67" s="196"/>
      <c r="AO67" s="196"/>
      <c r="AP67" s="196"/>
      <c r="AQ67" s="196"/>
      <c r="AR67" s="196"/>
      <c r="AS67" s="196"/>
      <c r="AT67" s="196"/>
      <c r="AU67" s="196"/>
      <c r="AV67" s="196"/>
      <c r="AW67" s="196"/>
      <c r="AX67" s="196"/>
      <c r="AY67" s="196"/>
      <c r="AZ67" s="196"/>
      <c r="BA67" s="196"/>
      <c r="BB67" s="196"/>
      <c r="BC67" s="196"/>
      <c r="BD67" s="196"/>
      <c r="BE67" s="196"/>
      <c r="BF67" s="196"/>
      <c r="BG67" s="196"/>
      <c r="BH67" s="196"/>
      <c r="BI67" s="196"/>
      <c r="BJ67" s="196"/>
      <c r="BK67" s="196"/>
      <c r="BL67" s="196"/>
      <c r="BM67" s="196"/>
      <c r="BN67" s="196"/>
      <c r="BO67" s="196"/>
      <c r="BP67" s="196"/>
      <c r="BQ67" s="196"/>
      <c r="BR67" s="196"/>
      <c r="BS67" s="196"/>
      <c r="BT67" s="196"/>
      <c r="BU67" s="196"/>
      <c r="BV67" s="196"/>
      <c r="BW67" s="196"/>
      <c r="BX67" s="196"/>
      <c r="BY67" s="196"/>
      <c r="BZ67" s="196"/>
      <c r="CA67" s="196"/>
      <c r="CB67" s="196"/>
      <c r="CC67" s="196"/>
      <c r="CD67" s="196"/>
      <c r="CE67" s="196"/>
      <c r="CF67" s="196"/>
      <c r="CG67" s="196"/>
      <c r="CH67" s="196"/>
      <c r="CI67" s="196"/>
      <c r="CJ67" s="196"/>
      <c r="CK67" s="196"/>
      <c r="CL67" s="196"/>
      <c r="CM67" s="196"/>
      <c r="CN67" s="196"/>
      <c r="CO67" s="196"/>
      <c r="CP67" s="196"/>
      <c r="CQ67" s="196"/>
      <c r="CR67" s="196"/>
      <c r="CS67" s="196"/>
      <c r="CT67" s="196"/>
      <c r="CU67" s="196"/>
    </row>
    <row r="68" spans="1:99" s="209" customFormat="1">
      <c r="A68" s="206" t="s">
        <v>378</v>
      </c>
      <c r="B68" s="225">
        <v>0</v>
      </c>
      <c r="C68" s="225">
        <v>0</v>
      </c>
      <c r="D68" s="225">
        <v>0</v>
      </c>
      <c r="E68" s="225">
        <v>0</v>
      </c>
      <c r="F68" s="225">
        <v>0</v>
      </c>
      <c r="G68" s="225">
        <v>0</v>
      </c>
      <c r="H68" s="225">
        <v>0</v>
      </c>
      <c r="I68" s="225">
        <v>0</v>
      </c>
      <c r="J68" s="225">
        <v>0</v>
      </c>
      <c r="K68" s="196"/>
      <c r="L68" s="196"/>
      <c r="M68" s="196"/>
      <c r="N68" s="196"/>
      <c r="O68" s="196"/>
      <c r="P68" s="196"/>
      <c r="Q68" s="196"/>
      <c r="R68" s="196"/>
      <c r="S68" s="196"/>
      <c r="T68" s="196"/>
      <c r="U68" s="196"/>
      <c r="V68" s="196"/>
      <c r="W68" s="196"/>
      <c r="X68" s="196"/>
      <c r="Y68" s="196"/>
      <c r="Z68" s="196"/>
      <c r="AA68" s="196"/>
      <c r="AB68" s="196"/>
      <c r="AC68" s="196"/>
      <c r="AD68" s="196"/>
      <c r="AE68" s="196"/>
      <c r="AF68" s="196"/>
      <c r="AG68" s="196"/>
      <c r="AH68" s="196"/>
      <c r="AI68" s="196"/>
      <c r="AJ68" s="196"/>
      <c r="AK68" s="196"/>
      <c r="AL68" s="196"/>
      <c r="AM68" s="196"/>
      <c r="AN68" s="196"/>
      <c r="AO68" s="196"/>
      <c r="AP68" s="196"/>
      <c r="AQ68" s="196"/>
      <c r="AR68" s="196"/>
      <c r="AS68" s="196"/>
      <c r="AT68" s="196"/>
      <c r="AU68" s="196"/>
      <c r="AV68" s="196"/>
      <c r="AW68" s="196"/>
      <c r="AX68" s="196"/>
      <c r="AY68" s="196"/>
      <c r="AZ68" s="196"/>
      <c r="BA68" s="196"/>
      <c r="BB68" s="196"/>
      <c r="BC68" s="196"/>
      <c r="BD68" s="196"/>
      <c r="BE68" s="196"/>
      <c r="BF68" s="196"/>
      <c r="BG68" s="196"/>
      <c r="BH68" s="196"/>
      <c r="BI68" s="196"/>
      <c r="BJ68" s="196"/>
      <c r="BK68" s="196"/>
      <c r="BL68" s="196"/>
      <c r="BM68" s="196"/>
      <c r="BN68" s="196"/>
      <c r="BO68" s="196"/>
      <c r="BP68" s="196"/>
      <c r="BQ68" s="196"/>
      <c r="BR68" s="196"/>
      <c r="BS68" s="196"/>
      <c r="BT68" s="196"/>
      <c r="BU68" s="196"/>
      <c r="BV68" s="196"/>
      <c r="BW68" s="196"/>
      <c r="BX68" s="196"/>
      <c r="BY68" s="196"/>
      <c r="BZ68" s="196"/>
      <c r="CA68" s="196"/>
      <c r="CB68" s="196"/>
      <c r="CC68" s="196"/>
      <c r="CD68" s="196"/>
      <c r="CE68" s="196"/>
      <c r="CF68" s="196"/>
      <c r="CG68" s="196"/>
      <c r="CH68" s="196"/>
      <c r="CI68" s="196"/>
      <c r="CJ68" s="196"/>
      <c r="CK68" s="196"/>
      <c r="CL68" s="196"/>
      <c r="CM68" s="196"/>
      <c r="CN68" s="196"/>
      <c r="CO68" s="196"/>
      <c r="CP68" s="196"/>
      <c r="CQ68" s="196"/>
      <c r="CR68" s="196"/>
      <c r="CS68" s="196"/>
      <c r="CT68" s="196"/>
      <c r="CU68" s="196"/>
    </row>
    <row r="69" spans="1:99" s="209" customFormat="1">
      <c r="A69" s="206" t="s">
        <v>446</v>
      </c>
      <c r="B69" s="225">
        <v>-200</v>
      </c>
      <c r="C69" s="225">
        <v>-405</v>
      </c>
      <c r="D69" s="225">
        <v>223</v>
      </c>
      <c r="E69" s="225">
        <v>-158</v>
      </c>
      <c r="F69" s="225">
        <v>-861</v>
      </c>
      <c r="G69" s="225">
        <v>-2411</v>
      </c>
      <c r="H69" s="225">
        <v>611</v>
      </c>
      <c r="I69" s="225">
        <v>115</v>
      </c>
      <c r="J69" s="225">
        <v>1218</v>
      </c>
      <c r="K69" s="196"/>
      <c r="L69" s="196"/>
      <c r="M69" s="196"/>
      <c r="N69" s="196"/>
      <c r="O69" s="196"/>
      <c r="P69" s="196"/>
      <c r="Q69" s="196"/>
      <c r="R69" s="196"/>
      <c r="S69" s="196"/>
      <c r="T69" s="196"/>
      <c r="U69" s="196"/>
      <c r="V69" s="196"/>
      <c r="W69" s="196"/>
      <c r="X69" s="196"/>
      <c r="Y69" s="196"/>
      <c r="Z69" s="196"/>
      <c r="AA69" s="196"/>
      <c r="AB69" s="196"/>
      <c r="AC69" s="196"/>
      <c r="AD69" s="196"/>
      <c r="AE69" s="196"/>
      <c r="AF69" s="196"/>
      <c r="AG69" s="196"/>
      <c r="AH69" s="196"/>
      <c r="AI69" s="196"/>
      <c r="AJ69" s="196"/>
      <c r="AK69" s="196"/>
      <c r="AL69" s="196"/>
      <c r="AM69" s="196"/>
      <c r="AN69" s="196"/>
      <c r="AO69" s="196"/>
      <c r="AP69" s="196"/>
      <c r="AQ69" s="196"/>
      <c r="AR69" s="196"/>
      <c r="AS69" s="196"/>
      <c r="AT69" s="196"/>
      <c r="AU69" s="196"/>
      <c r="AV69" s="196"/>
      <c r="AW69" s="196"/>
      <c r="AX69" s="196"/>
      <c r="AY69" s="196"/>
      <c r="AZ69" s="196"/>
      <c r="BA69" s="196"/>
      <c r="BB69" s="196"/>
      <c r="BC69" s="196"/>
      <c r="BD69" s="196"/>
      <c r="BE69" s="196"/>
      <c r="BF69" s="196"/>
      <c r="BG69" s="196"/>
      <c r="BH69" s="196"/>
      <c r="BI69" s="196"/>
      <c r="BJ69" s="196"/>
      <c r="BK69" s="196"/>
      <c r="BL69" s="196"/>
      <c r="BM69" s="196"/>
      <c r="BN69" s="196"/>
      <c r="BO69" s="196"/>
      <c r="BP69" s="196"/>
      <c r="BQ69" s="196"/>
      <c r="BR69" s="196"/>
      <c r="BS69" s="196"/>
      <c r="BT69" s="196"/>
      <c r="BU69" s="196"/>
      <c r="BV69" s="196"/>
      <c r="BW69" s="196"/>
      <c r="BX69" s="196"/>
      <c r="BY69" s="196"/>
      <c r="BZ69" s="196"/>
      <c r="CA69" s="196"/>
      <c r="CB69" s="196"/>
      <c r="CC69" s="196"/>
      <c r="CD69" s="196"/>
      <c r="CE69" s="196"/>
      <c r="CF69" s="196"/>
      <c r="CG69" s="196"/>
      <c r="CH69" s="196"/>
      <c r="CI69" s="196"/>
      <c r="CJ69" s="196"/>
      <c r="CK69" s="196"/>
      <c r="CL69" s="196"/>
      <c r="CM69" s="196"/>
      <c r="CN69" s="196"/>
      <c r="CO69" s="196"/>
      <c r="CP69" s="196"/>
      <c r="CQ69" s="196"/>
      <c r="CR69" s="196"/>
      <c r="CS69" s="196"/>
      <c r="CT69" s="196"/>
      <c r="CU69" s="196"/>
    </row>
    <row r="70" spans="1:99" s="209" customFormat="1">
      <c r="A70" s="206" t="s">
        <v>10</v>
      </c>
      <c r="B70" s="225">
        <v>-10</v>
      </c>
      <c r="C70" s="225">
        <v>11</v>
      </c>
      <c r="D70" s="225">
        <v>2</v>
      </c>
      <c r="E70" s="225">
        <v>1</v>
      </c>
      <c r="F70" s="225">
        <v>0</v>
      </c>
      <c r="G70" s="225">
        <v>2</v>
      </c>
      <c r="H70" s="225">
        <v>-1</v>
      </c>
      <c r="I70" s="225">
        <v>15</v>
      </c>
      <c r="J70" s="225">
        <v>17</v>
      </c>
      <c r="K70" s="196"/>
      <c r="L70" s="196"/>
      <c r="M70" s="196"/>
      <c r="N70" s="196"/>
      <c r="O70" s="196"/>
      <c r="P70" s="196"/>
      <c r="Q70" s="196"/>
      <c r="R70" s="196"/>
      <c r="S70" s="196"/>
      <c r="T70" s="196"/>
      <c r="U70" s="196"/>
      <c r="V70" s="196"/>
      <c r="W70" s="196"/>
      <c r="X70" s="196"/>
      <c r="Y70" s="196"/>
      <c r="Z70" s="196"/>
      <c r="AA70" s="196"/>
      <c r="AB70" s="196"/>
      <c r="AC70" s="196"/>
      <c r="AD70" s="196"/>
      <c r="AE70" s="196"/>
      <c r="AF70" s="196"/>
      <c r="AG70" s="196"/>
      <c r="AH70" s="196"/>
      <c r="AI70" s="196"/>
      <c r="AJ70" s="196"/>
      <c r="AK70" s="196"/>
      <c r="AL70" s="196"/>
      <c r="AM70" s="196"/>
      <c r="AN70" s="196"/>
      <c r="AO70" s="196"/>
      <c r="AP70" s="196"/>
      <c r="AQ70" s="196"/>
      <c r="AR70" s="196"/>
      <c r="AS70" s="196"/>
      <c r="AT70" s="196"/>
      <c r="AU70" s="196"/>
      <c r="AV70" s="196"/>
      <c r="AW70" s="196"/>
      <c r="AX70" s="196"/>
      <c r="AY70" s="196"/>
      <c r="AZ70" s="196"/>
      <c r="BA70" s="196"/>
      <c r="BB70" s="196"/>
      <c r="BC70" s="196"/>
      <c r="BD70" s="196"/>
      <c r="BE70" s="196"/>
      <c r="BF70" s="196"/>
      <c r="BG70" s="196"/>
      <c r="BH70" s="196"/>
      <c r="BI70" s="196"/>
      <c r="BJ70" s="196"/>
      <c r="BK70" s="196"/>
      <c r="BL70" s="196"/>
      <c r="BM70" s="196"/>
      <c r="BN70" s="196"/>
      <c r="BO70" s="196"/>
      <c r="BP70" s="196"/>
      <c r="BQ70" s="196"/>
      <c r="BR70" s="196"/>
      <c r="BS70" s="196"/>
      <c r="BT70" s="196"/>
      <c r="BU70" s="196"/>
      <c r="BV70" s="196"/>
      <c r="BW70" s="196"/>
      <c r="BX70" s="196"/>
      <c r="BY70" s="196"/>
      <c r="BZ70" s="196"/>
      <c r="CA70" s="196"/>
      <c r="CB70" s="196"/>
      <c r="CC70" s="196"/>
      <c r="CD70" s="196"/>
      <c r="CE70" s="196"/>
      <c r="CF70" s="196"/>
      <c r="CG70" s="196"/>
      <c r="CH70" s="196"/>
      <c r="CI70" s="196"/>
      <c r="CJ70" s="196"/>
      <c r="CK70" s="196"/>
      <c r="CL70" s="196"/>
      <c r="CM70" s="196"/>
      <c r="CN70" s="196"/>
      <c r="CO70" s="196"/>
      <c r="CP70" s="196"/>
      <c r="CQ70" s="196"/>
      <c r="CR70" s="196"/>
      <c r="CS70" s="196"/>
      <c r="CT70" s="196"/>
      <c r="CU70" s="196"/>
    </row>
    <row r="71" spans="1:99" s="209" customFormat="1">
      <c r="A71" s="204" t="s">
        <v>444</v>
      </c>
      <c r="B71" s="229">
        <v>560</v>
      </c>
      <c r="C71" s="229">
        <v>1143</v>
      </c>
      <c r="D71" s="229">
        <v>1273</v>
      </c>
      <c r="E71" s="229">
        <v>-1190</v>
      </c>
      <c r="F71" s="229">
        <v>-1988</v>
      </c>
      <c r="G71" s="229">
        <v>-2130</v>
      </c>
      <c r="H71" s="229">
        <v>856</v>
      </c>
      <c r="I71" s="229">
        <v>1121</v>
      </c>
      <c r="J71" s="229">
        <v>2389</v>
      </c>
      <c r="K71" s="196"/>
      <c r="L71" s="196"/>
      <c r="M71" s="196"/>
      <c r="N71" s="196"/>
      <c r="O71" s="196"/>
      <c r="P71" s="196"/>
      <c r="Q71" s="196"/>
      <c r="R71" s="196"/>
      <c r="S71" s="196"/>
      <c r="T71" s="196"/>
      <c r="U71" s="196"/>
      <c r="V71" s="196"/>
      <c r="W71" s="196"/>
      <c r="X71" s="196"/>
      <c r="Y71" s="196"/>
      <c r="Z71" s="196"/>
      <c r="AA71" s="196"/>
      <c r="AB71" s="196"/>
      <c r="AC71" s="196"/>
      <c r="AD71" s="196"/>
      <c r="AE71" s="196"/>
      <c r="AF71" s="196"/>
      <c r="AG71" s="196"/>
      <c r="AH71" s="196"/>
      <c r="AI71" s="196"/>
      <c r="AJ71" s="196"/>
      <c r="AK71" s="196"/>
      <c r="AL71" s="196"/>
      <c r="AM71" s="196"/>
      <c r="AN71" s="196"/>
      <c r="AO71" s="196"/>
      <c r="AP71" s="196"/>
      <c r="AQ71" s="196"/>
      <c r="AR71" s="196"/>
      <c r="AS71" s="196"/>
      <c r="AT71" s="196"/>
      <c r="AU71" s="196"/>
      <c r="AV71" s="196"/>
      <c r="AW71" s="196"/>
      <c r="AX71" s="196"/>
      <c r="AY71" s="196"/>
      <c r="AZ71" s="196"/>
      <c r="BA71" s="196"/>
      <c r="BB71" s="196"/>
      <c r="BC71" s="196"/>
      <c r="BD71" s="196"/>
      <c r="BE71" s="196"/>
      <c r="BF71" s="196"/>
      <c r="BG71" s="196"/>
      <c r="BH71" s="196"/>
      <c r="BI71" s="196"/>
      <c r="BJ71" s="196"/>
      <c r="BK71" s="196"/>
      <c r="BL71" s="196"/>
      <c r="BM71" s="196"/>
      <c r="BN71" s="196"/>
      <c r="BO71" s="196"/>
      <c r="BP71" s="196"/>
      <c r="BQ71" s="196"/>
      <c r="BR71" s="196"/>
      <c r="BS71" s="196"/>
      <c r="BT71" s="196"/>
      <c r="BU71" s="196"/>
      <c r="BV71" s="196"/>
      <c r="BW71" s="196"/>
      <c r="BX71" s="196"/>
      <c r="BY71" s="196"/>
      <c r="BZ71" s="196"/>
      <c r="CA71" s="196"/>
      <c r="CB71" s="196"/>
      <c r="CC71" s="196"/>
      <c r="CD71" s="196"/>
      <c r="CE71" s="196"/>
      <c r="CF71" s="196"/>
      <c r="CG71" s="196"/>
      <c r="CH71" s="196"/>
      <c r="CI71" s="196"/>
      <c r="CJ71" s="196"/>
      <c r="CK71" s="196"/>
      <c r="CL71" s="196"/>
      <c r="CM71" s="196"/>
      <c r="CN71" s="196"/>
      <c r="CO71" s="196"/>
      <c r="CP71" s="196"/>
      <c r="CQ71" s="196"/>
      <c r="CR71" s="196"/>
      <c r="CS71" s="196"/>
      <c r="CT71" s="196"/>
      <c r="CU71" s="196"/>
    </row>
    <row r="72" spans="1:99" s="209" customFormat="1">
      <c r="A72" s="206" t="s">
        <v>277</v>
      </c>
      <c r="B72" s="225">
        <v>-150</v>
      </c>
      <c r="C72" s="225">
        <v>-159</v>
      </c>
      <c r="D72" s="225">
        <v>-221</v>
      </c>
      <c r="E72" s="225">
        <v>-152</v>
      </c>
      <c r="F72" s="225">
        <v>-196</v>
      </c>
      <c r="G72" s="225">
        <v>-146</v>
      </c>
      <c r="H72" s="225">
        <v>-152</v>
      </c>
      <c r="I72" s="225">
        <v>-142</v>
      </c>
      <c r="J72" s="225">
        <v>-109</v>
      </c>
      <c r="K72" s="196"/>
      <c r="L72" s="196"/>
      <c r="M72" s="196"/>
      <c r="N72" s="196"/>
      <c r="O72" s="196"/>
      <c r="P72" s="196"/>
      <c r="Q72" s="196"/>
      <c r="R72" s="196"/>
      <c r="S72" s="196"/>
      <c r="T72" s="196"/>
      <c r="U72" s="196"/>
      <c r="V72" s="196"/>
      <c r="W72" s="196"/>
      <c r="X72" s="196"/>
      <c r="Y72" s="196"/>
      <c r="Z72" s="196"/>
      <c r="AA72" s="196"/>
      <c r="AB72" s="196"/>
      <c r="AC72" s="196"/>
      <c r="AD72" s="196"/>
      <c r="AE72" s="196"/>
      <c r="AF72" s="196"/>
      <c r="AG72" s="196"/>
      <c r="AH72" s="196"/>
      <c r="AI72" s="196"/>
      <c r="AJ72" s="196"/>
      <c r="AK72" s="196"/>
      <c r="AL72" s="196"/>
      <c r="AM72" s="196"/>
      <c r="AN72" s="196"/>
      <c r="AO72" s="196"/>
      <c r="AP72" s="196"/>
      <c r="AQ72" s="196"/>
      <c r="AR72" s="196"/>
      <c r="AS72" s="196"/>
      <c r="AT72" s="196"/>
      <c r="AU72" s="196"/>
      <c r="AV72" s="196"/>
      <c r="AW72" s="196"/>
      <c r="AX72" s="196"/>
      <c r="AY72" s="196"/>
      <c r="AZ72" s="196"/>
      <c r="BA72" s="196"/>
      <c r="BB72" s="196"/>
      <c r="BC72" s="196"/>
      <c r="BD72" s="196"/>
      <c r="BE72" s="196"/>
      <c r="BF72" s="196"/>
      <c r="BG72" s="196"/>
      <c r="BH72" s="196"/>
      <c r="BI72" s="196"/>
      <c r="BJ72" s="196"/>
      <c r="BK72" s="196"/>
      <c r="BL72" s="196"/>
      <c r="BM72" s="196"/>
      <c r="BN72" s="196"/>
      <c r="BO72" s="196"/>
      <c r="BP72" s="196"/>
      <c r="BQ72" s="196"/>
      <c r="BR72" s="196"/>
      <c r="BS72" s="196"/>
      <c r="BT72" s="196"/>
      <c r="BU72" s="196"/>
      <c r="BV72" s="196"/>
      <c r="BW72" s="196"/>
      <c r="BX72" s="196"/>
      <c r="BY72" s="196"/>
      <c r="BZ72" s="196"/>
      <c r="CA72" s="196"/>
      <c r="CB72" s="196"/>
      <c r="CC72" s="196"/>
      <c r="CD72" s="196"/>
      <c r="CE72" s="196"/>
      <c r="CF72" s="196"/>
      <c r="CG72" s="196"/>
      <c r="CH72" s="196"/>
      <c r="CI72" s="196"/>
      <c r="CJ72" s="196"/>
      <c r="CK72" s="196"/>
      <c r="CL72" s="196"/>
      <c r="CM72" s="196"/>
      <c r="CN72" s="196"/>
      <c r="CO72" s="196"/>
      <c r="CP72" s="196"/>
      <c r="CQ72" s="196"/>
      <c r="CR72" s="196"/>
      <c r="CS72" s="196"/>
      <c r="CT72" s="196"/>
      <c r="CU72" s="196"/>
    </row>
    <row r="73" spans="1:99" s="209" customFormat="1">
      <c r="A73" s="206" t="s">
        <v>443</v>
      </c>
      <c r="B73" s="225">
        <v>-270</v>
      </c>
      <c r="C73" s="225">
        <v>-294</v>
      </c>
      <c r="D73" s="225">
        <v>-346</v>
      </c>
      <c r="E73" s="225">
        <v>-373</v>
      </c>
      <c r="F73" s="225">
        <v>-270</v>
      </c>
      <c r="G73" s="225">
        <v>-330</v>
      </c>
      <c r="H73" s="225">
        <v>-284</v>
      </c>
      <c r="I73" s="225">
        <v>-236</v>
      </c>
      <c r="J73" s="225">
        <v>-271</v>
      </c>
      <c r="K73" s="196"/>
      <c r="L73" s="196"/>
      <c r="M73" s="196"/>
      <c r="N73" s="196"/>
      <c r="O73" s="196"/>
      <c r="P73" s="196"/>
      <c r="Q73" s="196"/>
      <c r="R73" s="196"/>
      <c r="S73" s="196"/>
      <c r="T73" s="196"/>
      <c r="U73" s="196"/>
      <c r="V73" s="196"/>
      <c r="W73" s="196"/>
      <c r="X73" s="196"/>
      <c r="Y73" s="196"/>
      <c r="Z73" s="196"/>
      <c r="AA73" s="196"/>
      <c r="AB73" s="196"/>
      <c r="AC73" s="196"/>
      <c r="AD73" s="196"/>
      <c r="AE73" s="196"/>
      <c r="AF73" s="196"/>
      <c r="AG73" s="196"/>
      <c r="AH73" s="196"/>
      <c r="AI73" s="196"/>
      <c r="AJ73" s="196"/>
      <c r="AK73" s="196"/>
      <c r="AL73" s="196"/>
      <c r="AM73" s="196"/>
      <c r="AN73" s="196"/>
      <c r="AO73" s="196"/>
      <c r="AP73" s="196"/>
      <c r="AQ73" s="196"/>
      <c r="AR73" s="196"/>
      <c r="AS73" s="196"/>
      <c r="AT73" s="196"/>
      <c r="AU73" s="196"/>
      <c r="AV73" s="196"/>
      <c r="AW73" s="196"/>
      <c r="AX73" s="196"/>
      <c r="AY73" s="196"/>
      <c r="AZ73" s="196"/>
      <c r="BA73" s="196"/>
      <c r="BB73" s="196"/>
      <c r="BC73" s="196"/>
      <c r="BD73" s="196"/>
      <c r="BE73" s="196"/>
      <c r="BF73" s="196"/>
      <c r="BG73" s="196"/>
      <c r="BH73" s="196"/>
      <c r="BI73" s="196"/>
      <c r="BJ73" s="196"/>
      <c r="BK73" s="196"/>
      <c r="BL73" s="196"/>
      <c r="BM73" s="196"/>
      <c r="BN73" s="196"/>
      <c r="BO73" s="196"/>
      <c r="BP73" s="196"/>
      <c r="BQ73" s="196"/>
      <c r="BR73" s="196"/>
      <c r="BS73" s="196"/>
      <c r="BT73" s="196"/>
      <c r="BU73" s="196"/>
      <c r="BV73" s="196"/>
      <c r="BW73" s="196"/>
      <c r="BX73" s="196"/>
      <c r="BY73" s="196"/>
      <c r="BZ73" s="196"/>
      <c r="CA73" s="196"/>
      <c r="CB73" s="196"/>
      <c r="CC73" s="196"/>
      <c r="CD73" s="196"/>
      <c r="CE73" s="196"/>
      <c r="CF73" s="196"/>
      <c r="CG73" s="196"/>
      <c r="CH73" s="196"/>
      <c r="CI73" s="196"/>
      <c r="CJ73" s="196"/>
      <c r="CK73" s="196"/>
      <c r="CL73" s="196"/>
      <c r="CM73" s="196"/>
      <c r="CN73" s="196"/>
      <c r="CO73" s="196"/>
      <c r="CP73" s="196"/>
      <c r="CQ73" s="196"/>
      <c r="CR73" s="196"/>
      <c r="CS73" s="196"/>
      <c r="CT73" s="196"/>
      <c r="CU73" s="196"/>
    </row>
    <row r="74" spans="1:99" s="209" customFormat="1">
      <c r="A74" s="206" t="s">
        <v>442</v>
      </c>
      <c r="B74" s="225">
        <v>-91</v>
      </c>
      <c r="C74" s="225">
        <v>-93</v>
      </c>
      <c r="D74" s="225">
        <v>-83</v>
      </c>
      <c r="E74" s="225">
        <v>-96</v>
      </c>
      <c r="F74" s="225">
        <v>-80</v>
      </c>
      <c r="G74" s="225">
        <v>-71</v>
      </c>
      <c r="H74" s="225">
        <v>-72</v>
      </c>
      <c r="I74" s="225">
        <v>-90</v>
      </c>
      <c r="J74" s="225">
        <v>-64</v>
      </c>
      <c r="K74" s="196"/>
      <c r="L74" s="196"/>
      <c r="M74" s="196"/>
      <c r="N74" s="196"/>
      <c r="O74" s="196"/>
      <c r="P74" s="196"/>
      <c r="Q74" s="196"/>
      <c r="R74" s="196"/>
      <c r="S74" s="196"/>
      <c r="T74" s="196"/>
      <c r="U74" s="196"/>
      <c r="V74" s="196"/>
      <c r="W74" s="196"/>
      <c r="X74" s="196"/>
      <c r="Y74" s="196"/>
      <c r="Z74" s="196"/>
      <c r="AA74" s="196"/>
      <c r="AB74" s="196"/>
      <c r="AC74" s="196"/>
      <c r="AD74" s="196"/>
      <c r="AE74" s="196"/>
      <c r="AF74" s="196"/>
      <c r="AG74" s="196"/>
      <c r="AH74" s="196"/>
      <c r="AI74" s="196"/>
      <c r="AJ74" s="196"/>
      <c r="AK74" s="196"/>
      <c r="AL74" s="196"/>
      <c r="AM74" s="196"/>
      <c r="AN74" s="196"/>
      <c r="AO74" s="196"/>
      <c r="AP74" s="196"/>
      <c r="AQ74" s="196"/>
      <c r="AR74" s="196"/>
      <c r="AS74" s="196"/>
      <c r="AT74" s="196"/>
      <c r="AU74" s="196"/>
      <c r="AV74" s="196"/>
      <c r="AW74" s="196"/>
      <c r="AX74" s="196"/>
      <c r="AY74" s="196"/>
      <c r="AZ74" s="196"/>
      <c r="BA74" s="196"/>
      <c r="BB74" s="196"/>
      <c r="BC74" s="196"/>
      <c r="BD74" s="196"/>
      <c r="BE74" s="196"/>
      <c r="BF74" s="196"/>
      <c r="BG74" s="196"/>
      <c r="BH74" s="196"/>
      <c r="BI74" s="196"/>
      <c r="BJ74" s="196"/>
      <c r="BK74" s="196"/>
      <c r="BL74" s="196"/>
      <c r="BM74" s="196"/>
      <c r="BN74" s="196"/>
      <c r="BO74" s="196"/>
      <c r="BP74" s="196"/>
      <c r="BQ74" s="196"/>
      <c r="BR74" s="196"/>
      <c r="BS74" s="196"/>
      <c r="BT74" s="196"/>
      <c r="BU74" s="196"/>
      <c r="BV74" s="196"/>
      <c r="BW74" s="196"/>
      <c r="BX74" s="196"/>
      <c r="BY74" s="196"/>
      <c r="BZ74" s="196"/>
      <c r="CA74" s="196"/>
      <c r="CB74" s="196"/>
      <c r="CC74" s="196"/>
      <c r="CD74" s="196"/>
      <c r="CE74" s="196"/>
      <c r="CF74" s="196"/>
      <c r="CG74" s="196"/>
      <c r="CH74" s="196"/>
      <c r="CI74" s="196"/>
      <c r="CJ74" s="196"/>
      <c r="CK74" s="196"/>
      <c r="CL74" s="196"/>
      <c r="CM74" s="196"/>
      <c r="CN74" s="196"/>
      <c r="CO74" s="196"/>
      <c r="CP74" s="196"/>
      <c r="CQ74" s="196"/>
      <c r="CR74" s="196"/>
      <c r="CS74" s="196"/>
      <c r="CT74" s="196"/>
      <c r="CU74" s="196"/>
    </row>
    <row r="75" spans="1:99" s="209" customFormat="1">
      <c r="A75" s="206" t="s">
        <v>312</v>
      </c>
      <c r="B75" s="225">
        <v>2</v>
      </c>
      <c r="C75" s="225">
        <v>1</v>
      </c>
      <c r="D75" s="225">
        <v>3</v>
      </c>
      <c r="E75" s="225">
        <v>0</v>
      </c>
      <c r="F75" s="225">
        <v>1</v>
      </c>
      <c r="G75" s="225">
        <v>1</v>
      </c>
      <c r="H75" s="225">
        <v>-2</v>
      </c>
      <c r="I75" s="225">
        <v>4</v>
      </c>
      <c r="J75" s="225">
        <v>-5</v>
      </c>
      <c r="K75" s="196"/>
      <c r="L75" s="196"/>
      <c r="M75" s="196"/>
      <c r="N75" s="196"/>
      <c r="O75" s="196"/>
      <c r="P75" s="196"/>
      <c r="Q75" s="196"/>
      <c r="R75" s="196"/>
      <c r="S75" s="196"/>
      <c r="T75" s="196"/>
      <c r="U75" s="196"/>
      <c r="V75" s="196"/>
      <c r="W75" s="196"/>
      <c r="X75" s="196"/>
      <c r="Y75" s="196"/>
      <c r="Z75" s="196"/>
      <c r="AA75" s="196"/>
      <c r="AB75" s="196"/>
      <c r="AC75" s="196"/>
      <c r="AD75" s="196"/>
      <c r="AE75" s="196"/>
      <c r="AF75" s="196"/>
      <c r="AG75" s="196"/>
      <c r="AH75" s="196"/>
      <c r="AI75" s="196"/>
      <c r="AJ75" s="196"/>
      <c r="AK75" s="196"/>
      <c r="AL75" s="196"/>
      <c r="AM75" s="196"/>
      <c r="AN75" s="196"/>
      <c r="AO75" s="196"/>
      <c r="AP75" s="196"/>
      <c r="AQ75" s="196"/>
      <c r="AR75" s="196"/>
      <c r="AS75" s="196"/>
      <c r="AT75" s="196"/>
      <c r="AU75" s="196"/>
      <c r="AV75" s="196"/>
      <c r="AW75" s="196"/>
      <c r="AX75" s="196"/>
      <c r="AY75" s="196"/>
      <c r="AZ75" s="196"/>
      <c r="BA75" s="196"/>
      <c r="BB75" s="196"/>
      <c r="BC75" s="196"/>
      <c r="BD75" s="196"/>
      <c r="BE75" s="196"/>
      <c r="BF75" s="196"/>
      <c r="BG75" s="196"/>
      <c r="BH75" s="196"/>
      <c r="BI75" s="196"/>
      <c r="BJ75" s="196"/>
      <c r="BK75" s="196"/>
      <c r="BL75" s="196"/>
      <c r="BM75" s="196"/>
      <c r="BN75" s="196"/>
      <c r="BO75" s="196"/>
      <c r="BP75" s="196"/>
      <c r="BQ75" s="196"/>
      <c r="BR75" s="196"/>
      <c r="BS75" s="196"/>
      <c r="BT75" s="196"/>
      <c r="BU75" s="196"/>
      <c r="BV75" s="196"/>
      <c r="BW75" s="196"/>
      <c r="BX75" s="196"/>
      <c r="BY75" s="196"/>
      <c r="BZ75" s="196"/>
      <c r="CA75" s="196"/>
      <c r="CB75" s="196"/>
      <c r="CC75" s="196"/>
      <c r="CD75" s="196"/>
      <c r="CE75" s="196"/>
      <c r="CF75" s="196"/>
      <c r="CG75" s="196"/>
      <c r="CH75" s="196"/>
      <c r="CI75" s="196"/>
      <c r="CJ75" s="196"/>
      <c r="CK75" s="196"/>
      <c r="CL75" s="196"/>
      <c r="CM75" s="196"/>
      <c r="CN75" s="196"/>
      <c r="CO75" s="196"/>
      <c r="CP75" s="196"/>
      <c r="CQ75" s="196"/>
      <c r="CR75" s="196"/>
      <c r="CS75" s="196"/>
      <c r="CT75" s="196"/>
      <c r="CU75" s="196"/>
    </row>
    <row r="76" spans="1:99" s="209" customFormat="1">
      <c r="A76" s="204" t="s">
        <v>441</v>
      </c>
      <c r="B76" s="229">
        <v>51</v>
      </c>
      <c r="C76" s="229">
        <v>598</v>
      </c>
      <c r="D76" s="229">
        <v>626</v>
      </c>
      <c r="E76" s="229">
        <v>-1811</v>
      </c>
      <c r="F76" s="229">
        <v>-2533</v>
      </c>
      <c r="G76" s="229">
        <v>-2676</v>
      </c>
      <c r="H76" s="229">
        <v>346</v>
      </c>
      <c r="I76" s="229">
        <v>657</v>
      </c>
      <c r="J76" s="229">
        <v>1940</v>
      </c>
      <c r="K76" s="196"/>
      <c r="L76" s="196"/>
      <c r="M76" s="196"/>
      <c r="N76" s="196"/>
      <c r="O76" s="196"/>
      <c r="P76" s="196"/>
      <c r="Q76" s="196"/>
      <c r="R76" s="196"/>
      <c r="S76" s="196"/>
      <c r="T76" s="196"/>
      <c r="U76" s="196"/>
      <c r="V76" s="196"/>
      <c r="W76" s="196"/>
      <c r="X76" s="196"/>
      <c r="Y76" s="196"/>
      <c r="Z76" s="196"/>
      <c r="AA76" s="196"/>
      <c r="AB76" s="196"/>
      <c r="AC76" s="196"/>
      <c r="AD76" s="196"/>
      <c r="AE76" s="196"/>
      <c r="AF76" s="196"/>
      <c r="AG76" s="196"/>
      <c r="AH76" s="196"/>
      <c r="AI76" s="196"/>
      <c r="AJ76" s="196"/>
      <c r="AK76" s="196"/>
      <c r="AL76" s="196"/>
      <c r="AM76" s="196"/>
      <c r="AN76" s="196"/>
      <c r="AO76" s="196"/>
      <c r="AP76" s="196"/>
      <c r="AQ76" s="196"/>
      <c r="AR76" s="196"/>
      <c r="AS76" s="196"/>
      <c r="AT76" s="196"/>
      <c r="AU76" s="196"/>
      <c r="AV76" s="196"/>
      <c r="AW76" s="196"/>
      <c r="AX76" s="196"/>
      <c r="AY76" s="196"/>
      <c r="AZ76" s="196"/>
      <c r="BA76" s="196"/>
      <c r="BB76" s="196"/>
      <c r="BC76" s="196"/>
      <c r="BD76" s="196"/>
      <c r="BE76" s="196"/>
      <c r="BF76" s="196"/>
      <c r="BG76" s="196"/>
      <c r="BH76" s="196"/>
      <c r="BI76" s="196"/>
      <c r="BJ76" s="196"/>
      <c r="BK76" s="196"/>
      <c r="BL76" s="196"/>
      <c r="BM76" s="196"/>
      <c r="BN76" s="196"/>
      <c r="BO76" s="196"/>
      <c r="BP76" s="196"/>
      <c r="BQ76" s="196"/>
      <c r="BR76" s="196"/>
      <c r="BS76" s="196"/>
      <c r="BT76" s="196"/>
      <c r="BU76" s="196"/>
      <c r="BV76" s="196"/>
      <c r="BW76" s="196"/>
      <c r="BX76" s="196"/>
      <c r="BY76" s="196"/>
      <c r="BZ76" s="196"/>
      <c r="CA76" s="196"/>
      <c r="CB76" s="196"/>
      <c r="CC76" s="196"/>
      <c r="CD76" s="196"/>
      <c r="CE76" s="196"/>
      <c r="CF76" s="196"/>
      <c r="CG76" s="196"/>
      <c r="CH76" s="196"/>
      <c r="CI76" s="196"/>
      <c r="CJ76" s="196"/>
      <c r="CK76" s="196"/>
      <c r="CL76" s="196"/>
      <c r="CM76" s="196"/>
      <c r="CN76" s="196"/>
      <c r="CO76" s="196"/>
      <c r="CP76" s="196"/>
      <c r="CQ76" s="196"/>
      <c r="CR76" s="196"/>
      <c r="CS76" s="196"/>
      <c r="CT76" s="196"/>
      <c r="CU76" s="196"/>
    </row>
    <row r="77" spans="1:99" s="209" customFormat="1" ht="4.9000000000000004" customHeight="1">
      <c r="A77" s="218"/>
      <c r="B77" s="225"/>
      <c r="C77" s="225"/>
      <c r="D77" s="225"/>
      <c r="E77" s="225"/>
      <c r="F77" s="225"/>
      <c r="G77" s="225"/>
      <c r="H77" s="225"/>
      <c r="I77" s="225"/>
      <c r="J77" s="225"/>
      <c r="K77" s="196"/>
      <c r="L77" s="196"/>
      <c r="M77" s="196"/>
      <c r="N77" s="196"/>
      <c r="O77" s="196"/>
      <c r="P77" s="196"/>
      <c r="Q77" s="196"/>
      <c r="R77" s="196"/>
      <c r="S77" s="196"/>
      <c r="T77" s="196"/>
      <c r="U77" s="196"/>
      <c r="V77" s="196"/>
      <c r="W77" s="196"/>
      <c r="X77" s="196"/>
      <c r="Y77" s="196"/>
      <c r="Z77" s="196"/>
      <c r="AA77" s="196"/>
      <c r="AB77" s="196"/>
      <c r="AC77" s="196"/>
      <c r="AD77" s="196"/>
      <c r="AE77" s="196"/>
      <c r="AF77" s="196"/>
      <c r="AG77" s="196"/>
      <c r="AH77" s="196"/>
      <c r="AI77" s="196"/>
      <c r="AJ77" s="196"/>
      <c r="AK77" s="196"/>
      <c r="AL77" s="196"/>
      <c r="AM77" s="196"/>
      <c r="AN77" s="196"/>
      <c r="AO77" s="196"/>
      <c r="AP77" s="196"/>
      <c r="AQ77" s="196"/>
      <c r="AR77" s="196"/>
      <c r="AS77" s="196"/>
      <c r="AT77" s="196"/>
      <c r="AU77" s="196"/>
      <c r="AV77" s="196"/>
      <c r="AW77" s="196"/>
      <c r="AX77" s="196"/>
      <c r="AY77" s="196"/>
      <c r="AZ77" s="196"/>
      <c r="BA77" s="196"/>
      <c r="BB77" s="196"/>
      <c r="BC77" s="196"/>
      <c r="BD77" s="196"/>
      <c r="BE77" s="196"/>
      <c r="BF77" s="196"/>
      <c r="BG77" s="196"/>
      <c r="BH77" s="196"/>
      <c r="BI77" s="196"/>
      <c r="BJ77" s="196"/>
      <c r="BK77" s="196"/>
      <c r="BL77" s="196"/>
      <c r="BM77" s="196"/>
      <c r="BN77" s="196"/>
      <c r="BO77" s="196"/>
      <c r="BP77" s="196"/>
      <c r="BQ77" s="196"/>
      <c r="BR77" s="196"/>
      <c r="BS77" s="196"/>
      <c r="BT77" s="196"/>
      <c r="BU77" s="196"/>
      <c r="BV77" s="196"/>
      <c r="BW77" s="196"/>
      <c r="BX77" s="196"/>
      <c r="BY77" s="196"/>
      <c r="BZ77" s="196"/>
      <c r="CA77" s="196"/>
      <c r="CB77" s="196"/>
      <c r="CC77" s="196"/>
      <c r="CD77" s="196"/>
      <c r="CE77" s="196"/>
      <c r="CF77" s="196"/>
      <c r="CG77" s="196"/>
      <c r="CH77" s="196"/>
      <c r="CI77" s="196"/>
      <c r="CJ77" s="196"/>
      <c r="CK77" s="196"/>
      <c r="CL77" s="196"/>
      <c r="CM77" s="196"/>
      <c r="CN77" s="196"/>
      <c r="CO77" s="196"/>
      <c r="CP77" s="196"/>
      <c r="CQ77" s="196"/>
      <c r="CR77" s="196"/>
      <c r="CS77" s="196"/>
      <c r="CT77" s="196"/>
      <c r="CU77" s="196"/>
    </row>
    <row r="78" spans="1:99" s="209" customFormat="1">
      <c r="A78" s="204" t="s">
        <v>15</v>
      </c>
      <c r="B78" s="225">
        <v>584518</v>
      </c>
      <c r="C78" s="225">
        <v>574141</v>
      </c>
      <c r="D78" s="225">
        <v>601762</v>
      </c>
      <c r="E78" s="225">
        <v>534231</v>
      </c>
      <c r="F78" s="225">
        <v>487621</v>
      </c>
      <c r="G78" s="225">
        <v>498298</v>
      </c>
      <c r="H78" s="225">
        <v>499348</v>
      </c>
      <c r="I78" s="225">
        <v>499348</v>
      </c>
      <c r="J78" s="225">
        <v>447808</v>
      </c>
      <c r="K78" s="196"/>
      <c r="L78" s="196"/>
      <c r="M78" s="196"/>
      <c r="N78" s="196"/>
      <c r="O78" s="196"/>
      <c r="P78" s="196"/>
      <c r="Q78" s="196"/>
      <c r="R78" s="196"/>
      <c r="S78" s="196"/>
      <c r="T78" s="196"/>
      <c r="U78" s="196"/>
      <c r="V78" s="196"/>
      <c r="W78" s="196"/>
      <c r="X78" s="196"/>
      <c r="Y78" s="196"/>
      <c r="Z78" s="196"/>
      <c r="AA78" s="196"/>
      <c r="AB78" s="196"/>
      <c r="AC78" s="196"/>
      <c r="AD78" s="196"/>
      <c r="AE78" s="196"/>
      <c r="AF78" s="196"/>
      <c r="AG78" s="196"/>
      <c r="AH78" s="196"/>
      <c r="AI78" s="196"/>
      <c r="AJ78" s="196"/>
      <c r="AK78" s="196"/>
      <c r="AL78" s="196"/>
      <c r="AM78" s="196"/>
      <c r="AN78" s="196"/>
      <c r="AO78" s="196"/>
      <c r="AP78" s="196"/>
      <c r="AQ78" s="196"/>
      <c r="AR78" s="196"/>
      <c r="AS78" s="196"/>
      <c r="AT78" s="196"/>
      <c r="AU78" s="196"/>
      <c r="AV78" s="196"/>
      <c r="AW78" s="196"/>
      <c r="AX78" s="196"/>
      <c r="AY78" s="196"/>
      <c r="AZ78" s="196"/>
      <c r="BA78" s="196"/>
      <c r="BB78" s="196"/>
      <c r="BC78" s="196"/>
      <c r="BD78" s="196"/>
      <c r="BE78" s="196"/>
      <c r="BF78" s="196"/>
      <c r="BG78" s="196"/>
      <c r="BH78" s="196"/>
      <c r="BI78" s="196"/>
      <c r="BJ78" s="196"/>
      <c r="BK78" s="196"/>
      <c r="BL78" s="196"/>
      <c r="BM78" s="196"/>
      <c r="BN78" s="196"/>
      <c r="BO78" s="196"/>
      <c r="BP78" s="196"/>
      <c r="BQ78" s="196"/>
      <c r="BR78" s="196"/>
      <c r="BS78" s="196"/>
      <c r="BT78" s="196"/>
      <c r="BU78" s="196"/>
      <c r="BV78" s="196"/>
      <c r="BW78" s="196"/>
      <c r="BX78" s="196"/>
      <c r="BY78" s="196"/>
      <c r="BZ78" s="196"/>
      <c r="CA78" s="196"/>
      <c r="CB78" s="196"/>
      <c r="CC78" s="196"/>
      <c r="CD78" s="196"/>
      <c r="CE78" s="196"/>
      <c r="CF78" s="196"/>
      <c r="CG78" s="196"/>
      <c r="CH78" s="196"/>
      <c r="CI78" s="196"/>
      <c r="CJ78" s="196"/>
      <c r="CK78" s="196"/>
      <c r="CL78" s="196"/>
      <c r="CM78" s="196"/>
      <c r="CN78" s="196"/>
      <c r="CO78" s="196"/>
      <c r="CP78" s="196"/>
      <c r="CQ78" s="196"/>
      <c r="CR78" s="196"/>
      <c r="CS78" s="196"/>
      <c r="CT78" s="196"/>
      <c r="CU78" s="196"/>
    </row>
    <row r="79" spans="1:99" s="209" customFormat="1">
      <c r="A79" s="204" t="s">
        <v>357</v>
      </c>
      <c r="B79" s="229">
        <v>546407</v>
      </c>
      <c r="C79" s="229">
        <v>551071</v>
      </c>
      <c r="D79" s="229">
        <v>581182</v>
      </c>
      <c r="E79" s="229">
        <v>500807</v>
      </c>
      <c r="F79" s="229">
        <v>453937</v>
      </c>
      <c r="G79" s="229">
        <v>476122</v>
      </c>
      <c r="H79" s="229">
        <v>451638</v>
      </c>
      <c r="I79" s="229">
        <v>451638</v>
      </c>
      <c r="J79" s="229">
        <v>399232</v>
      </c>
      <c r="K79" s="196"/>
      <c r="L79" s="196"/>
      <c r="M79" s="196"/>
      <c r="N79" s="196"/>
      <c r="O79" s="196"/>
      <c r="P79" s="196"/>
      <c r="Q79" s="196"/>
      <c r="R79" s="196"/>
      <c r="S79" s="196"/>
      <c r="T79" s="196"/>
      <c r="U79" s="196"/>
      <c r="V79" s="196"/>
      <c r="W79" s="196"/>
      <c r="X79" s="196"/>
      <c r="Y79" s="196"/>
      <c r="Z79" s="196"/>
      <c r="AA79" s="196"/>
      <c r="AB79" s="196"/>
      <c r="AC79" s="196"/>
      <c r="AD79" s="196"/>
      <c r="AE79" s="196"/>
      <c r="AF79" s="196"/>
      <c r="AG79" s="196"/>
      <c r="AH79" s="196"/>
      <c r="AI79" s="196"/>
      <c r="AJ79" s="196"/>
      <c r="AK79" s="196"/>
      <c r="AL79" s="196"/>
      <c r="AM79" s="196"/>
      <c r="AN79" s="196"/>
      <c r="AO79" s="196"/>
      <c r="AP79" s="196"/>
      <c r="AQ79" s="196"/>
      <c r="AR79" s="196"/>
      <c r="AS79" s="196"/>
      <c r="AT79" s="196"/>
      <c r="AU79" s="196"/>
      <c r="AV79" s="196"/>
      <c r="AW79" s="196"/>
      <c r="AX79" s="196"/>
      <c r="AY79" s="196"/>
      <c r="AZ79" s="196"/>
      <c r="BA79" s="196"/>
      <c r="BB79" s="196"/>
      <c r="BC79" s="196"/>
      <c r="BD79" s="196"/>
      <c r="BE79" s="196"/>
      <c r="BF79" s="196"/>
      <c r="BG79" s="196"/>
      <c r="BH79" s="196"/>
      <c r="BI79" s="196"/>
      <c r="BJ79" s="196"/>
      <c r="BK79" s="196"/>
      <c r="BL79" s="196"/>
      <c r="BM79" s="196"/>
      <c r="BN79" s="196"/>
      <c r="BO79" s="196"/>
      <c r="BP79" s="196"/>
      <c r="BQ79" s="196"/>
      <c r="BR79" s="196"/>
      <c r="BS79" s="196"/>
      <c r="BT79" s="196"/>
      <c r="BU79" s="196"/>
      <c r="BV79" s="196"/>
      <c r="BW79" s="196"/>
      <c r="BX79" s="196"/>
      <c r="BY79" s="196"/>
      <c r="BZ79" s="196"/>
      <c r="CA79" s="196"/>
      <c r="CB79" s="196"/>
      <c r="CC79" s="196"/>
      <c r="CD79" s="196"/>
      <c r="CE79" s="196"/>
      <c r="CF79" s="196"/>
      <c r="CG79" s="196"/>
      <c r="CH79" s="196"/>
      <c r="CI79" s="196"/>
      <c r="CJ79" s="196"/>
      <c r="CK79" s="196"/>
      <c r="CL79" s="196"/>
      <c r="CM79" s="196"/>
      <c r="CN79" s="196"/>
      <c r="CO79" s="196"/>
      <c r="CP79" s="196"/>
      <c r="CQ79" s="196"/>
      <c r="CR79" s="196"/>
      <c r="CS79" s="196"/>
      <c r="CT79" s="196"/>
      <c r="CU79" s="196"/>
    </row>
    <row r="80" spans="1:99" s="209" customFormat="1">
      <c r="A80" s="204" t="s">
        <v>440</v>
      </c>
      <c r="B80" s="229">
        <v>38111</v>
      </c>
      <c r="C80" s="229">
        <v>23070</v>
      </c>
      <c r="D80" s="229">
        <v>20580</v>
      </c>
      <c r="E80" s="229">
        <v>33424</v>
      </c>
      <c r="F80" s="229">
        <v>33684</v>
      </c>
      <c r="G80" s="229">
        <v>22176</v>
      </c>
      <c r="H80" s="229">
        <v>47710</v>
      </c>
      <c r="I80" s="229">
        <v>47710</v>
      </c>
      <c r="J80" s="229">
        <v>48576</v>
      </c>
      <c r="K80" s="196"/>
      <c r="L80" s="196"/>
      <c r="M80" s="196"/>
      <c r="N80" s="196"/>
      <c r="O80" s="196"/>
      <c r="P80" s="196"/>
      <c r="Q80" s="196"/>
      <c r="R80" s="196"/>
      <c r="S80" s="196"/>
      <c r="T80" s="196"/>
      <c r="U80" s="196"/>
      <c r="V80" s="196"/>
      <c r="W80" s="196"/>
      <c r="X80" s="196"/>
      <c r="Y80" s="196"/>
      <c r="Z80" s="196"/>
      <c r="AA80" s="196"/>
      <c r="AB80" s="196"/>
      <c r="AC80" s="196"/>
      <c r="AD80" s="196"/>
      <c r="AE80" s="196"/>
      <c r="AF80" s="196"/>
      <c r="AG80" s="196"/>
      <c r="AH80" s="196"/>
      <c r="AI80" s="196"/>
      <c r="AJ80" s="196"/>
      <c r="AK80" s="196"/>
      <c r="AL80" s="196"/>
      <c r="AM80" s="196"/>
      <c r="AN80" s="196"/>
      <c r="AO80" s="196"/>
      <c r="AP80" s="196"/>
      <c r="AQ80" s="196"/>
      <c r="AR80" s="196"/>
      <c r="AS80" s="196"/>
      <c r="AT80" s="196"/>
      <c r="AU80" s="196"/>
      <c r="AV80" s="196"/>
      <c r="AW80" s="196"/>
      <c r="AX80" s="196"/>
      <c r="AY80" s="196"/>
      <c r="AZ80" s="196"/>
      <c r="BA80" s="196"/>
      <c r="BB80" s="196"/>
      <c r="BC80" s="196"/>
      <c r="BD80" s="196"/>
      <c r="BE80" s="196"/>
      <c r="BF80" s="196"/>
      <c r="BG80" s="196"/>
      <c r="BH80" s="196"/>
      <c r="BI80" s="196"/>
      <c r="BJ80" s="196"/>
      <c r="BK80" s="196"/>
      <c r="BL80" s="196"/>
      <c r="BM80" s="196"/>
      <c r="BN80" s="196"/>
      <c r="BO80" s="196"/>
      <c r="BP80" s="196"/>
      <c r="BQ80" s="196"/>
      <c r="BR80" s="196"/>
      <c r="BS80" s="196"/>
      <c r="BT80" s="196"/>
      <c r="BU80" s="196"/>
      <c r="BV80" s="196"/>
      <c r="BW80" s="196"/>
      <c r="BX80" s="196"/>
      <c r="BY80" s="196"/>
      <c r="BZ80" s="196"/>
      <c r="CA80" s="196"/>
      <c r="CB80" s="196"/>
      <c r="CC80" s="196"/>
      <c r="CD80" s="196"/>
      <c r="CE80" s="196"/>
      <c r="CF80" s="196"/>
      <c r="CG80" s="196"/>
      <c r="CH80" s="196"/>
      <c r="CI80" s="196"/>
      <c r="CJ80" s="196"/>
      <c r="CK80" s="196"/>
      <c r="CL80" s="196"/>
      <c r="CM80" s="196"/>
      <c r="CN80" s="196"/>
      <c r="CO80" s="196"/>
      <c r="CP80" s="196"/>
      <c r="CQ80" s="196"/>
      <c r="CR80" s="196"/>
      <c r="CS80" s="196"/>
      <c r="CT80" s="196"/>
      <c r="CU80" s="196"/>
    </row>
    <row r="81" spans="1:99" s="209" customFormat="1" ht="1.5" customHeight="1">
      <c r="A81" s="204"/>
      <c r="B81" s="229"/>
      <c r="C81" s="229"/>
      <c r="D81" s="229"/>
      <c r="E81" s="229"/>
      <c r="F81" s="229"/>
      <c r="G81" s="229"/>
      <c r="H81" s="229"/>
      <c r="I81" s="229"/>
      <c r="J81" s="229"/>
      <c r="K81" s="196"/>
      <c r="L81" s="196"/>
      <c r="M81" s="196"/>
      <c r="N81" s="196"/>
      <c r="O81" s="196"/>
      <c r="P81" s="196"/>
      <c r="Q81" s="196"/>
      <c r="R81" s="196"/>
      <c r="S81" s="196"/>
      <c r="T81" s="196"/>
      <c r="U81" s="196"/>
      <c r="V81" s="196"/>
      <c r="W81" s="196"/>
      <c r="X81" s="196"/>
      <c r="Y81" s="196"/>
      <c r="Z81" s="196"/>
      <c r="AA81" s="196"/>
      <c r="AB81" s="196"/>
      <c r="AC81" s="196"/>
      <c r="AD81" s="196"/>
      <c r="AE81" s="196"/>
      <c r="AF81" s="196"/>
      <c r="AG81" s="196"/>
      <c r="AH81" s="196"/>
      <c r="AI81" s="196"/>
      <c r="AJ81" s="196"/>
      <c r="AK81" s="196"/>
      <c r="AL81" s="196"/>
      <c r="AM81" s="196"/>
      <c r="AN81" s="196"/>
      <c r="AO81" s="196"/>
      <c r="AP81" s="196"/>
      <c r="AQ81" s="196"/>
      <c r="AR81" s="196"/>
      <c r="AS81" s="196"/>
      <c r="AT81" s="196"/>
      <c r="AU81" s="196"/>
      <c r="AV81" s="196"/>
      <c r="AW81" s="196"/>
      <c r="AX81" s="196"/>
      <c r="AY81" s="196"/>
      <c r="AZ81" s="196"/>
      <c r="BA81" s="196"/>
      <c r="BB81" s="196"/>
      <c r="BC81" s="196"/>
      <c r="BD81" s="196"/>
      <c r="BE81" s="196"/>
      <c r="BF81" s="196"/>
      <c r="BG81" s="196"/>
      <c r="BH81" s="196"/>
      <c r="BI81" s="196"/>
      <c r="BJ81" s="196"/>
      <c r="BK81" s="196"/>
      <c r="BL81" s="196"/>
      <c r="BM81" s="196"/>
      <c r="BN81" s="196"/>
      <c r="BO81" s="196"/>
      <c r="BP81" s="196"/>
      <c r="BQ81" s="196"/>
      <c r="BR81" s="196"/>
      <c r="BS81" s="196"/>
      <c r="BT81" s="196"/>
      <c r="BU81" s="196"/>
      <c r="BV81" s="196"/>
      <c r="BW81" s="196"/>
      <c r="BX81" s="196"/>
      <c r="BY81" s="196"/>
      <c r="BZ81" s="196"/>
      <c r="CA81" s="196"/>
      <c r="CB81" s="196"/>
      <c r="CC81" s="196"/>
      <c r="CD81" s="196"/>
      <c r="CE81" s="196"/>
      <c r="CF81" s="196"/>
      <c r="CG81" s="196"/>
      <c r="CH81" s="196"/>
      <c r="CI81" s="196"/>
      <c r="CJ81" s="196"/>
      <c r="CK81" s="196"/>
      <c r="CL81" s="196"/>
      <c r="CM81" s="196"/>
      <c r="CN81" s="196"/>
      <c r="CO81" s="196"/>
      <c r="CP81" s="196"/>
      <c r="CQ81" s="196"/>
      <c r="CR81" s="196"/>
      <c r="CS81" s="196"/>
      <c r="CT81" s="196"/>
      <c r="CU81" s="196"/>
    </row>
    <row r="82" spans="1:99" s="209" customFormat="1">
      <c r="A82" s="274" t="s">
        <v>451</v>
      </c>
      <c r="B82" s="236"/>
      <c r="C82" s="236"/>
      <c r="D82" s="236"/>
      <c r="E82" s="236"/>
      <c r="F82" s="236"/>
      <c r="G82" s="236"/>
      <c r="H82" s="236"/>
      <c r="I82" s="236"/>
      <c r="J82" s="236"/>
      <c r="K82" s="196"/>
      <c r="L82" s="196"/>
      <c r="M82" s="196"/>
      <c r="N82" s="196"/>
      <c r="O82" s="196"/>
      <c r="P82" s="196"/>
      <c r="Q82" s="196"/>
      <c r="R82" s="196"/>
      <c r="S82" s="196"/>
      <c r="T82" s="196"/>
      <c r="U82" s="196"/>
      <c r="V82" s="196"/>
      <c r="W82" s="196"/>
      <c r="X82" s="196"/>
      <c r="Y82" s="196"/>
      <c r="Z82" s="196"/>
      <c r="AA82" s="196"/>
      <c r="AB82" s="196"/>
      <c r="AC82" s="196"/>
      <c r="AD82" s="196"/>
      <c r="AE82" s="196"/>
      <c r="AF82" s="196"/>
      <c r="AG82" s="196"/>
      <c r="AH82" s="196"/>
      <c r="AI82" s="196"/>
      <c r="AJ82" s="196"/>
      <c r="AK82" s="196"/>
      <c r="AL82" s="196"/>
      <c r="AM82" s="196"/>
      <c r="AN82" s="196"/>
      <c r="AO82" s="196"/>
      <c r="AP82" s="196"/>
      <c r="AQ82" s="196"/>
      <c r="AR82" s="196"/>
      <c r="AS82" s="196"/>
      <c r="AT82" s="196"/>
      <c r="AU82" s="196"/>
      <c r="AV82" s="196"/>
      <c r="AW82" s="196"/>
      <c r="AX82" s="196"/>
      <c r="AY82" s="196"/>
      <c r="AZ82" s="196"/>
      <c r="BA82" s="196"/>
      <c r="BB82" s="196"/>
      <c r="BC82" s="196"/>
      <c r="BD82" s="196"/>
      <c r="BE82" s="196"/>
      <c r="BF82" s="196"/>
      <c r="BG82" s="196"/>
      <c r="BH82" s="196"/>
      <c r="BI82" s="196"/>
      <c r="BJ82" s="196"/>
      <c r="BK82" s="196"/>
      <c r="BL82" s="196"/>
      <c r="BM82" s="196"/>
      <c r="BN82" s="196"/>
      <c r="BO82" s="196"/>
      <c r="BP82" s="196"/>
      <c r="BQ82" s="196"/>
      <c r="BR82" s="196"/>
      <c r="BS82" s="196"/>
      <c r="BT82" s="196"/>
      <c r="BU82" s="196"/>
      <c r="BV82" s="196"/>
      <c r="BW82" s="196"/>
      <c r="BX82" s="196"/>
      <c r="BY82" s="196"/>
      <c r="BZ82" s="196"/>
      <c r="CA82" s="196"/>
      <c r="CB82" s="196"/>
      <c r="CC82" s="196"/>
      <c r="CD82" s="196"/>
      <c r="CE82" s="196"/>
      <c r="CF82" s="196"/>
      <c r="CG82" s="196"/>
      <c r="CH82" s="196"/>
      <c r="CI82" s="196"/>
      <c r="CJ82" s="196"/>
      <c r="CK82" s="196"/>
      <c r="CL82" s="196"/>
      <c r="CM82" s="196"/>
      <c r="CN82" s="196"/>
      <c r="CO82" s="196"/>
      <c r="CP82" s="196"/>
      <c r="CQ82" s="196"/>
      <c r="CR82" s="196"/>
      <c r="CS82" s="196"/>
      <c r="CT82" s="196"/>
      <c r="CU82" s="196"/>
    </row>
    <row r="83" spans="1:99" s="209" customFormat="1" ht="15.5">
      <c r="A83" s="273" t="s">
        <v>456</v>
      </c>
      <c r="B83" s="225"/>
      <c r="C83" s="273"/>
      <c r="D83" s="203"/>
      <c r="E83" s="203"/>
      <c r="F83" s="203"/>
      <c r="G83" s="203"/>
      <c r="H83" s="203"/>
      <c r="I83" s="203"/>
      <c r="J83" s="203"/>
      <c r="K83" s="196"/>
      <c r="L83" s="196"/>
      <c r="M83" s="196"/>
      <c r="N83" s="196"/>
      <c r="O83" s="196"/>
      <c r="P83" s="196"/>
      <c r="Q83" s="196"/>
      <c r="R83" s="196"/>
      <c r="S83" s="196"/>
      <c r="T83" s="196"/>
      <c r="U83" s="196"/>
      <c r="V83" s="196"/>
      <c r="W83" s="196"/>
      <c r="X83" s="196"/>
      <c r="Y83" s="196"/>
      <c r="Z83" s="196"/>
      <c r="AA83" s="196"/>
      <c r="AB83" s="196"/>
      <c r="AC83" s="196"/>
      <c r="AD83" s="196"/>
      <c r="AE83" s="196"/>
      <c r="AF83" s="196"/>
      <c r="AG83" s="196"/>
      <c r="AH83" s="196"/>
      <c r="AI83" s="196"/>
      <c r="AJ83" s="196"/>
      <c r="AK83" s="196"/>
      <c r="AL83" s="196"/>
      <c r="AM83" s="196"/>
      <c r="AN83" s="196"/>
      <c r="AO83" s="196"/>
      <c r="AP83" s="196"/>
      <c r="AQ83" s="196"/>
      <c r="AR83" s="196"/>
      <c r="AS83" s="196"/>
      <c r="AT83" s="196"/>
      <c r="AU83" s="196"/>
      <c r="AV83" s="196"/>
      <c r="AW83" s="196"/>
      <c r="AX83" s="196"/>
      <c r="AY83" s="196"/>
      <c r="AZ83" s="196"/>
      <c r="BA83" s="196"/>
      <c r="BB83" s="196"/>
      <c r="BC83" s="196"/>
      <c r="BD83" s="196"/>
      <c r="BE83" s="196"/>
      <c r="BF83" s="196"/>
      <c r="BG83" s="196"/>
      <c r="BH83" s="196"/>
      <c r="BI83" s="196"/>
      <c r="BJ83" s="196"/>
      <c r="BK83" s="196"/>
      <c r="BL83" s="196"/>
      <c r="BM83" s="196"/>
      <c r="BN83" s="196"/>
      <c r="BO83" s="196"/>
      <c r="BP83" s="196"/>
      <c r="BQ83" s="196"/>
      <c r="BR83" s="196"/>
      <c r="BS83" s="196"/>
      <c r="BT83" s="196"/>
      <c r="BU83" s="196"/>
      <c r="BV83" s="196"/>
      <c r="BW83" s="196"/>
      <c r="BX83" s="196"/>
      <c r="BY83" s="196"/>
      <c r="BZ83" s="196"/>
      <c r="CA83" s="196"/>
      <c r="CB83" s="196"/>
      <c r="CC83" s="196"/>
      <c r="CD83" s="196"/>
      <c r="CE83" s="196"/>
      <c r="CF83" s="196"/>
      <c r="CG83" s="196"/>
      <c r="CH83" s="196"/>
      <c r="CI83" s="196"/>
      <c r="CJ83" s="196"/>
      <c r="CK83" s="196"/>
      <c r="CL83" s="196"/>
      <c r="CM83" s="196"/>
      <c r="CN83" s="196"/>
      <c r="CO83" s="196"/>
      <c r="CP83" s="196"/>
      <c r="CQ83" s="196"/>
      <c r="CR83" s="196"/>
      <c r="CS83" s="196"/>
      <c r="CT83" s="196"/>
      <c r="CU83" s="196"/>
    </row>
    <row r="84" spans="1:99" s="209" customFormat="1" ht="6" customHeight="1">
      <c r="D84" s="221"/>
      <c r="E84" s="221"/>
      <c r="F84" s="221"/>
      <c r="G84" s="221"/>
      <c r="H84" s="221"/>
      <c r="I84" s="248"/>
      <c r="J84" s="248"/>
      <c r="K84" s="196"/>
      <c r="L84" s="196"/>
      <c r="M84" s="196"/>
      <c r="N84" s="196"/>
      <c r="O84" s="196"/>
      <c r="P84" s="196"/>
      <c r="Q84" s="196"/>
      <c r="R84" s="196"/>
      <c r="S84" s="196"/>
      <c r="T84" s="196"/>
      <c r="U84" s="196"/>
      <c r="V84" s="196"/>
      <c r="W84" s="196"/>
      <c r="X84" s="196"/>
      <c r="Y84" s="196"/>
      <c r="Z84" s="196"/>
      <c r="AA84" s="196"/>
      <c r="AB84" s="196"/>
      <c r="AC84" s="196"/>
      <c r="AD84" s="196"/>
      <c r="AE84" s="196"/>
      <c r="AF84" s="196"/>
      <c r="AG84" s="196"/>
      <c r="AH84" s="196"/>
      <c r="AI84" s="196"/>
      <c r="AJ84" s="196"/>
      <c r="AK84" s="196"/>
      <c r="AL84" s="196"/>
      <c r="AM84" s="196"/>
      <c r="AN84" s="196"/>
      <c r="AO84" s="196"/>
      <c r="AP84" s="196"/>
      <c r="AQ84" s="196"/>
      <c r="AR84" s="196"/>
      <c r="AS84" s="196"/>
      <c r="AT84" s="196"/>
      <c r="AU84" s="196"/>
      <c r="AV84" s="196"/>
      <c r="AW84" s="196"/>
      <c r="AX84" s="196"/>
      <c r="AY84" s="196"/>
      <c r="AZ84" s="196"/>
      <c r="BA84" s="196"/>
      <c r="BB84" s="196"/>
      <c r="BC84" s="196"/>
      <c r="BD84" s="196"/>
      <c r="BE84" s="196"/>
      <c r="BF84" s="196"/>
      <c r="BG84" s="196"/>
      <c r="BH84" s="196"/>
      <c r="BI84" s="196"/>
      <c r="BJ84" s="196"/>
      <c r="BK84" s="196"/>
      <c r="BL84" s="196"/>
      <c r="BM84" s="196"/>
      <c r="BN84" s="196"/>
      <c r="BO84" s="196"/>
      <c r="BP84" s="196"/>
      <c r="BQ84" s="196"/>
      <c r="BR84" s="196"/>
      <c r="BS84" s="196"/>
      <c r="BT84" s="196"/>
      <c r="BU84" s="196"/>
      <c r="BV84" s="196"/>
      <c r="BW84" s="196"/>
      <c r="BX84" s="196"/>
      <c r="BY84" s="196"/>
      <c r="BZ84" s="196"/>
      <c r="CA84" s="196"/>
      <c r="CB84" s="196"/>
      <c r="CC84" s="196"/>
      <c r="CD84" s="196"/>
      <c r="CE84" s="196"/>
      <c r="CF84" s="196"/>
      <c r="CG84" s="196"/>
      <c r="CH84" s="196"/>
      <c r="CI84" s="196"/>
      <c r="CJ84" s="196"/>
      <c r="CK84" s="196"/>
      <c r="CL84" s="196"/>
      <c r="CM84" s="196"/>
      <c r="CN84" s="196"/>
      <c r="CO84" s="196"/>
      <c r="CP84" s="196"/>
      <c r="CQ84" s="196"/>
      <c r="CR84" s="196"/>
      <c r="CS84" s="196"/>
      <c r="CT84" s="196"/>
      <c r="CU84" s="196"/>
    </row>
    <row r="85" spans="1:99" s="209" customFormat="1">
      <c r="A85" s="206" t="s">
        <v>0</v>
      </c>
      <c r="B85" s="225">
        <v>0</v>
      </c>
      <c r="C85" s="225">
        <v>0</v>
      </c>
      <c r="D85" s="225">
        <v>0</v>
      </c>
      <c r="E85" s="225">
        <v>0</v>
      </c>
      <c r="F85" s="225">
        <v>0</v>
      </c>
      <c r="G85" s="225">
        <v>0</v>
      </c>
      <c r="H85" s="225">
        <v>0</v>
      </c>
      <c r="I85" s="225">
        <v>29</v>
      </c>
      <c r="J85" s="225">
        <v>12</v>
      </c>
      <c r="K85" s="196"/>
      <c r="L85" s="196"/>
      <c r="M85" s="196"/>
      <c r="N85" s="196"/>
      <c r="O85" s="196"/>
      <c r="P85" s="196"/>
      <c r="Q85" s="196"/>
      <c r="R85" s="196"/>
      <c r="S85" s="196"/>
      <c r="T85" s="196"/>
      <c r="U85" s="196"/>
      <c r="V85" s="196"/>
      <c r="W85" s="196"/>
      <c r="X85" s="196"/>
      <c r="Y85" s="196"/>
      <c r="Z85" s="196"/>
      <c r="AA85" s="196"/>
      <c r="AB85" s="196"/>
      <c r="AC85" s="196"/>
      <c r="AD85" s="196"/>
      <c r="AE85" s="196"/>
      <c r="AF85" s="196"/>
      <c r="AG85" s="196"/>
      <c r="AH85" s="196"/>
      <c r="AI85" s="196"/>
      <c r="AJ85" s="196"/>
      <c r="AK85" s="196"/>
      <c r="AL85" s="196"/>
      <c r="AM85" s="196"/>
      <c r="AN85" s="196"/>
      <c r="AO85" s="196"/>
      <c r="AP85" s="196"/>
      <c r="AQ85" s="196"/>
      <c r="AR85" s="196"/>
      <c r="AS85" s="196"/>
      <c r="AT85" s="196"/>
      <c r="AU85" s="196"/>
      <c r="AV85" s="196"/>
      <c r="AW85" s="196"/>
      <c r="AX85" s="196"/>
      <c r="AY85" s="196"/>
      <c r="AZ85" s="196"/>
      <c r="BA85" s="196"/>
      <c r="BB85" s="196"/>
      <c r="BC85" s="196"/>
      <c r="BD85" s="196"/>
      <c r="BE85" s="196"/>
      <c r="BF85" s="196"/>
      <c r="BG85" s="196"/>
      <c r="BH85" s="196"/>
      <c r="BI85" s="196"/>
      <c r="BJ85" s="196"/>
      <c r="BK85" s="196"/>
      <c r="BL85" s="196"/>
      <c r="BM85" s="196"/>
      <c r="BN85" s="196"/>
      <c r="BO85" s="196"/>
      <c r="BP85" s="196"/>
      <c r="BQ85" s="196"/>
      <c r="BR85" s="196"/>
      <c r="BS85" s="196"/>
      <c r="BT85" s="196"/>
      <c r="BU85" s="196"/>
      <c r="BV85" s="196"/>
      <c r="BW85" s="196"/>
      <c r="BX85" s="196"/>
      <c r="BY85" s="196"/>
      <c r="BZ85" s="196"/>
      <c r="CA85" s="196"/>
      <c r="CB85" s="196"/>
      <c r="CC85" s="196"/>
      <c r="CD85" s="196"/>
      <c r="CE85" s="196"/>
      <c r="CF85" s="196"/>
      <c r="CG85" s="196"/>
      <c r="CH85" s="196"/>
      <c r="CI85" s="196"/>
      <c r="CJ85" s="196"/>
      <c r="CK85" s="196"/>
      <c r="CL85" s="196"/>
      <c r="CM85" s="196"/>
      <c r="CN85" s="196"/>
      <c r="CO85" s="196"/>
      <c r="CP85" s="196"/>
      <c r="CQ85" s="196"/>
      <c r="CR85" s="196"/>
      <c r="CS85" s="196"/>
      <c r="CT85" s="196"/>
      <c r="CU85" s="196"/>
    </row>
    <row r="86" spans="1:99" s="209" customFormat="1">
      <c r="A86" s="206" t="s">
        <v>448</v>
      </c>
      <c r="B86" s="225">
        <v>0</v>
      </c>
      <c r="C86" s="225">
        <v>0</v>
      </c>
      <c r="D86" s="225">
        <v>0</v>
      </c>
      <c r="E86" s="225">
        <v>0</v>
      </c>
      <c r="F86" s="225">
        <v>0</v>
      </c>
      <c r="G86" s="225">
        <v>0</v>
      </c>
      <c r="H86" s="225">
        <v>0</v>
      </c>
      <c r="I86" s="225">
        <v>-22</v>
      </c>
      <c r="J86" s="225">
        <v>-49</v>
      </c>
      <c r="K86" s="196"/>
      <c r="L86" s="196"/>
      <c r="M86" s="196"/>
      <c r="N86" s="196"/>
      <c r="O86" s="196"/>
      <c r="P86" s="196"/>
      <c r="Q86" s="196"/>
      <c r="R86" s="196"/>
      <c r="S86" s="196"/>
      <c r="T86" s="196"/>
      <c r="U86" s="196"/>
      <c r="V86" s="196"/>
      <c r="W86" s="196"/>
      <c r="X86" s="196"/>
      <c r="Y86" s="196"/>
      <c r="Z86" s="196"/>
      <c r="AA86" s="196"/>
      <c r="AB86" s="196"/>
      <c r="AC86" s="196"/>
      <c r="AD86" s="196"/>
      <c r="AE86" s="196"/>
      <c r="AF86" s="196"/>
      <c r="AG86" s="196"/>
      <c r="AH86" s="196"/>
      <c r="AI86" s="196"/>
      <c r="AJ86" s="196"/>
      <c r="AK86" s="196"/>
      <c r="AL86" s="196"/>
      <c r="AM86" s="196"/>
      <c r="AN86" s="196"/>
      <c r="AO86" s="196"/>
      <c r="AP86" s="196"/>
      <c r="AQ86" s="196"/>
      <c r="AR86" s="196"/>
      <c r="AS86" s="196"/>
      <c r="AT86" s="196"/>
      <c r="AU86" s="196"/>
      <c r="AV86" s="196"/>
      <c r="AW86" s="196"/>
      <c r="AX86" s="196"/>
      <c r="AY86" s="196"/>
      <c r="AZ86" s="196"/>
      <c r="BA86" s="196"/>
      <c r="BB86" s="196"/>
      <c r="BC86" s="196"/>
      <c r="BD86" s="196"/>
      <c r="BE86" s="196"/>
      <c r="BF86" s="196"/>
      <c r="BG86" s="196"/>
      <c r="BH86" s="196"/>
      <c r="BI86" s="196"/>
      <c r="BJ86" s="196"/>
      <c r="BK86" s="196"/>
      <c r="BL86" s="196"/>
      <c r="BM86" s="196"/>
      <c r="BN86" s="196"/>
      <c r="BO86" s="196"/>
      <c r="BP86" s="196"/>
      <c r="BQ86" s="196"/>
      <c r="BR86" s="196"/>
      <c r="BS86" s="196"/>
      <c r="BT86" s="196"/>
      <c r="BU86" s="196"/>
      <c r="BV86" s="196"/>
      <c r="BW86" s="196"/>
      <c r="BX86" s="196"/>
      <c r="BY86" s="196"/>
      <c r="BZ86" s="196"/>
      <c r="CA86" s="196"/>
      <c r="CB86" s="196"/>
      <c r="CC86" s="196"/>
      <c r="CD86" s="196"/>
      <c r="CE86" s="196"/>
      <c r="CF86" s="196"/>
      <c r="CG86" s="196"/>
      <c r="CH86" s="196"/>
      <c r="CI86" s="196"/>
      <c r="CJ86" s="196"/>
      <c r="CK86" s="196"/>
      <c r="CL86" s="196"/>
      <c r="CM86" s="196"/>
      <c r="CN86" s="196"/>
      <c r="CO86" s="196"/>
      <c r="CP86" s="196"/>
      <c r="CQ86" s="196"/>
      <c r="CR86" s="196"/>
      <c r="CS86" s="196"/>
      <c r="CT86" s="196"/>
      <c r="CU86" s="196"/>
    </row>
    <row r="87" spans="1:99" s="209" customFormat="1">
      <c r="A87" s="206" t="s">
        <v>378</v>
      </c>
      <c r="B87" s="225">
        <v>0</v>
      </c>
      <c r="C87" s="225">
        <v>0</v>
      </c>
      <c r="D87" s="225">
        <v>0</v>
      </c>
      <c r="E87" s="225">
        <v>0</v>
      </c>
      <c r="F87" s="225">
        <v>0</v>
      </c>
      <c r="G87" s="225">
        <v>0</v>
      </c>
      <c r="H87" s="225">
        <v>0</v>
      </c>
      <c r="I87" s="225">
        <v>998</v>
      </c>
      <c r="J87" s="225">
        <v>919</v>
      </c>
      <c r="K87" s="196"/>
      <c r="L87" s="196"/>
      <c r="M87" s="196"/>
      <c r="N87" s="196"/>
      <c r="O87" s="196"/>
      <c r="P87" s="196"/>
      <c r="Q87" s="196"/>
      <c r="R87" s="196"/>
      <c r="S87" s="196"/>
      <c r="T87" s="196"/>
      <c r="U87" s="196"/>
      <c r="V87" s="196"/>
      <c r="W87" s="196"/>
      <c r="X87" s="196"/>
      <c r="Y87" s="196"/>
      <c r="Z87" s="196"/>
      <c r="AA87" s="196"/>
      <c r="AB87" s="196"/>
      <c r="AC87" s="196"/>
      <c r="AD87" s="196"/>
      <c r="AE87" s="196"/>
      <c r="AF87" s="196"/>
      <c r="AG87" s="196"/>
      <c r="AH87" s="196"/>
      <c r="AI87" s="196"/>
      <c r="AJ87" s="196"/>
      <c r="AK87" s="196"/>
      <c r="AL87" s="196"/>
      <c r="AM87" s="196"/>
      <c r="AN87" s="196"/>
      <c r="AO87" s="196"/>
      <c r="AP87" s="196"/>
      <c r="AQ87" s="196"/>
      <c r="AR87" s="196"/>
      <c r="AS87" s="196"/>
      <c r="AT87" s="196"/>
      <c r="AU87" s="196"/>
      <c r="AV87" s="196"/>
      <c r="AW87" s="196"/>
      <c r="AX87" s="196"/>
      <c r="AY87" s="196"/>
      <c r="AZ87" s="196"/>
      <c r="BA87" s="196"/>
      <c r="BB87" s="196"/>
      <c r="BC87" s="196"/>
      <c r="BD87" s="196"/>
      <c r="BE87" s="196"/>
      <c r="BF87" s="196"/>
      <c r="BG87" s="196"/>
      <c r="BH87" s="196"/>
      <c r="BI87" s="196"/>
      <c r="BJ87" s="196"/>
      <c r="BK87" s="196"/>
      <c r="BL87" s="196"/>
      <c r="BM87" s="196"/>
      <c r="BN87" s="196"/>
      <c r="BO87" s="196"/>
      <c r="BP87" s="196"/>
      <c r="BQ87" s="196"/>
      <c r="BR87" s="196"/>
      <c r="BS87" s="196"/>
      <c r="BT87" s="196"/>
      <c r="BU87" s="196"/>
      <c r="BV87" s="196"/>
      <c r="BW87" s="196"/>
      <c r="BX87" s="196"/>
      <c r="BY87" s="196"/>
      <c r="BZ87" s="196"/>
      <c r="CA87" s="196"/>
      <c r="CB87" s="196"/>
      <c r="CC87" s="196"/>
      <c r="CD87" s="196"/>
      <c r="CE87" s="196"/>
      <c r="CF87" s="196"/>
      <c r="CG87" s="196"/>
      <c r="CH87" s="196"/>
      <c r="CI87" s="196"/>
      <c r="CJ87" s="196"/>
      <c r="CK87" s="196"/>
      <c r="CL87" s="196"/>
      <c r="CM87" s="196"/>
      <c r="CN87" s="196"/>
      <c r="CO87" s="196"/>
      <c r="CP87" s="196"/>
      <c r="CQ87" s="196"/>
      <c r="CR87" s="196"/>
      <c r="CS87" s="196"/>
      <c r="CT87" s="196"/>
      <c r="CU87" s="196"/>
    </row>
    <row r="88" spans="1:99" s="209" customFormat="1">
      <c r="A88" s="206" t="s">
        <v>2</v>
      </c>
      <c r="B88" s="225">
        <v>0</v>
      </c>
      <c r="C88" s="225">
        <v>0</v>
      </c>
      <c r="D88" s="225">
        <v>0</v>
      </c>
      <c r="E88" s="225">
        <v>0</v>
      </c>
      <c r="F88" s="225">
        <v>0</v>
      </c>
      <c r="G88" s="225">
        <v>0</v>
      </c>
      <c r="H88" s="225">
        <v>0</v>
      </c>
      <c r="I88" s="225">
        <v>623</v>
      </c>
      <c r="J88" s="225">
        <v>630</v>
      </c>
      <c r="K88" s="196"/>
      <c r="L88" s="196"/>
      <c r="M88" s="196"/>
      <c r="N88" s="196"/>
      <c r="O88" s="196"/>
      <c r="P88" s="196"/>
      <c r="Q88" s="196"/>
      <c r="R88" s="196"/>
      <c r="S88" s="196"/>
      <c r="T88" s="196"/>
      <c r="U88" s="196"/>
      <c r="V88" s="196"/>
      <c r="W88" s="196"/>
      <c r="X88" s="196"/>
      <c r="Y88" s="196"/>
      <c r="Z88" s="196"/>
      <c r="AA88" s="196"/>
      <c r="AB88" s="196"/>
      <c r="AC88" s="196"/>
      <c r="AD88" s="196"/>
      <c r="AE88" s="196"/>
      <c r="AF88" s="196"/>
      <c r="AG88" s="196"/>
      <c r="AH88" s="196"/>
      <c r="AI88" s="196"/>
      <c r="AJ88" s="196"/>
      <c r="AK88" s="196"/>
      <c r="AL88" s="196"/>
      <c r="AM88" s="196"/>
      <c r="AN88" s="196"/>
      <c r="AO88" s="196"/>
      <c r="AP88" s="196"/>
      <c r="AQ88" s="196"/>
      <c r="AR88" s="196"/>
      <c r="AS88" s="196"/>
      <c r="AT88" s="196"/>
      <c r="AU88" s="196"/>
      <c r="AV88" s="196"/>
      <c r="AW88" s="196"/>
      <c r="AX88" s="196"/>
      <c r="AY88" s="196"/>
      <c r="AZ88" s="196"/>
      <c r="BA88" s="196"/>
      <c r="BB88" s="196"/>
      <c r="BC88" s="196"/>
      <c r="BD88" s="196"/>
      <c r="BE88" s="196"/>
      <c r="BF88" s="196"/>
      <c r="BG88" s="196"/>
      <c r="BH88" s="196"/>
      <c r="BI88" s="196"/>
      <c r="BJ88" s="196"/>
      <c r="BK88" s="196"/>
      <c r="BL88" s="196"/>
      <c r="BM88" s="196"/>
      <c r="BN88" s="196"/>
      <c r="BO88" s="196"/>
      <c r="BP88" s="196"/>
      <c r="BQ88" s="196"/>
      <c r="BR88" s="196"/>
      <c r="BS88" s="196"/>
      <c r="BT88" s="196"/>
      <c r="BU88" s="196"/>
      <c r="BV88" s="196"/>
      <c r="BW88" s="196"/>
      <c r="BX88" s="196"/>
      <c r="BY88" s="196"/>
      <c r="BZ88" s="196"/>
      <c r="CA88" s="196"/>
      <c r="CB88" s="196"/>
      <c r="CC88" s="196"/>
      <c r="CD88" s="196"/>
      <c r="CE88" s="196"/>
      <c r="CF88" s="196"/>
      <c r="CG88" s="196"/>
      <c r="CH88" s="196"/>
      <c r="CI88" s="196"/>
      <c r="CJ88" s="196"/>
      <c r="CK88" s="196"/>
      <c r="CL88" s="196"/>
      <c r="CM88" s="196"/>
      <c r="CN88" s="196"/>
      <c r="CO88" s="196"/>
      <c r="CP88" s="196"/>
      <c r="CQ88" s="196"/>
      <c r="CR88" s="196"/>
      <c r="CS88" s="196"/>
      <c r="CT88" s="196"/>
      <c r="CU88" s="196"/>
    </row>
    <row r="89" spans="1:99" s="209" customFormat="1">
      <c r="A89" s="206" t="s">
        <v>455</v>
      </c>
      <c r="B89" s="225">
        <v>0</v>
      </c>
      <c r="C89" s="225">
        <v>0</v>
      </c>
      <c r="D89" s="225">
        <v>0</v>
      </c>
      <c r="E89" s="225">
        <v>0</v>
      </c>
      <c r="F89" s="225">
        <v>0</v>
      </c>
      <c r="G89" s="225">
        <v>0</v>
      </c>
      <c r="H89" s="225">
        <v>0</v>
      </c>
      <c r="I89" s="225">
        <v>0</v>
      </c>
      <c r="J89" s="225">
        <v>0</v>
      </c>
      <c r="K89" s="196"/>
      <c r="L89" s="196"/>
      <c r="M89" s="196"/>
      <c r="N89" s="196"/>
      <c r="O89" s="196"/>
      <c r="P89" s="196"/>
      <c r="Q89" s="196"/>
      <c r="R89" s="196"/>
      <c r="S89" s="196"/>
      <c r="T89" s="196"/>
      <c r="U89" s="196"/>
      <c r="V89" s="196"/>
      <c r="W89" s="196"/>
      <c r="X89" s="196"/>
      <c r="Y89" s="196"/>
      <c r="Z89" s="196"/>
      <c r="AA89" s="196"/>
      <c r="AB89" s="196"/>
      <c r="AC89" s="196"/>
      <c r="AD89" s="196"/>
      <c r="AE89" s="196"/>
      <c r="AF89" s="196"/>
      <c r="AG89" s="196"/>
      <c r="AH89" s="196"/>
      <c r="AI89" s="196"/>
      <c r="AJ89" s="196"/>
      <c r="AK89" s="196"/>
      <c r="AL89" s="196"/>
      <c r="AM89" s="196"/>
      <c r="AN89" s="196"/>
      <c r="AO89" s="196"/>
      <c r="AP89" s="196"/>
      <c r="AQ89" s="196"/>
      <c r="AR89" s="196"/>
      <c r="AS89" s="196"/>
      <c r="AT89" s="196"/>
      <c r="AU89" s="196"/>
      <c r="AV89" s="196"/>
      <c r="AW89" s="196"/>
      <c r="AX89" s="196"/>
      <c r="AY89" s="196"/>
      <c r="AZ89" s="196"/>
      <c r="BA89" s="196"/>
      <c r="BB89" s="196"/>
      <c r="BC89" s="196"/>
      <c r="BD89" s="196"/>
      <c r="BE89" s="196"/>
      <c r="BF89" s="196"/>
      <c r="BG89" s="196"/>
      <c r="BH89" s="196"/>
      <c r="BI89" s="196"/>
      <c r="BJ89" s="196"/>
      <c r="BK89" s="196"/>
      <c r="BL89" s="196"/>
      <c r="BM89" s="196"/>
      <c r="BN89" s="196"/>
      <c r="BO89" s="196"/>
      <c r="BP89" s="196"/>
      <c r="BQ89" s="196"/>
      <c r="BR89" s="196"/>
      <c r="BS89" s="196"/>
      <c r="BT89" s="196"/>
      <c r="BU89" s="196"/>
      <c r="BV89" s="196"/>
      <c r="BW89" s="196"/>
      <c r="BX89" s="196"/>
      <c r="BY89" s="196"/>
      <c r="BZ89" s="196"/>
      <c r="CA89" s="196"/>
      <c r="CB89" s="196"/>
      <c r="CC89" s="196"/>
      <c r="CD89" s="196"/>
      <c r="CE89" s="196"/>
      <c r="CF89" s="196"/>
      <c r="CG89" s="196"/>
      <c r="CH89" s="196"/>
      <c r="CI89" s="196"/>
      <c r="CJ89" s="196"/>
      <c r="CK89" s="196"/>
      <c r="CL89" s="196"/>
      <c r="CM89" s="196"/>
      <c r="CN89" s="196"/>
      <c r="CO89" s="196"/>
      <c r="CP89" s="196"/>
      <c r="CQ89" s="196"/>
      <c r="CR89" s="196"/>
      <c r="CS89" s="196"/>
      <c r="CT89" s="196"/>
      <c r="CU89" s="196"/>
    </row>
    <row r="90" spans="1:99" s="209" customFormat="1">
      <c r="A90" s="206" t="s">
        <v>10</v>
      </c>
      <c r="B90" s="225">
        <v>0</v>
      </c>
      <c r="C90" s="225">
        <v>0</v>
      </c>
      <c r="D90" s="225">
        <v>0</v>
      </c>
      <c r="E90" s="225">
        <v>0</v>
      </c>
      <c r="F90" s="225">
        <v>0</v>
      </c>
      <c r="G90" s="225">
        <v>0</v>
      </c>
      <c r="H90" s="225">
        <v>0</v>
      </c>
      <c r="I90" s="225">
        <v>8</v>
      </c>
      <c r="J90" s="225">
        <v>8</v>
      </c>
      <c r="K90" s="196"/>
      <c r="L90" s="196"/>
      <c r="M90" s="196"/>
      <c r="N90" s="196"/>
      <c r="O90" s="196"/>
      <c r="P90" s="196"/>
      <c r="Q90" s="196"/>
      <c r="R90" s="196"/>
      <c r="S90" s="196"/>
      <c r="T90" s="196"/>
      <c r="U90" s="196"/>
      <c r="V90" s="196"/>
      <c r="W90" s="196"/>
      <c r="X90" s="196"/>
      <c r="Y90" s="196"/>
      <c r="Z90" s="196"/>
      <c r="AA90" s="196"/>
      <c r="AB90" s="196"/>
      <c r="AC90" s="196"/>
      <c r="AD90" s="196"/>
      <c r="AE90" s="196"/>
      <c r="AF90" s="196"/>
      <c r="AG90" s="196"/>
      <c r="AH90" s="196"/>
      <c r="AI90" s="196"/>
      <c r="AJ90" s="196"/>
      <c r="AK90" s="196"/>
      <c r="AL90" s="196"/>
      <c r="AM90" s="196"/>
      <c r="AN90" s="196"/>
      <c r="AO90" s="196"/>
      <c r="AP90" s="196"/>
      <c r="AQ90" s="196"/>
      <c r="AR90" s="196"/>
      <c r="AS90" s="196"/>
      <c r="AT90" s="196"/>
      <c r="AU90" s="196"/>
      <c r="AV90" s="196"/>
      <c r="AW90" s="196"/>
      <c r="AX90" s="196"/>
      <c r="AY90" s="196"/>
      <c r="AZ90" s="196"/>
      <c r="BA90" s="196"/>
      <c r="BB90" s="196"/>
      <c r="BC90" s="196"/>
      <c r="BD90" s="196"/>
      <c r="BE90" s="196"/>
      <c r="BF90" s="196"/>
      <c r="BG90" s="196"/>
      <c r="BH90" s="196"/>
      <c r="BI90" s="196"/>
      <c r="BJ90" s="196"/>
      <c r="BK90" s="196"/>
      <c r="BL90" s="196"/>
      <c r="BM90" s="196"/>
      <c r="BN90" s="196"/>
      <c r="BO90" s="196"/>
      <c r="BP90" s="196"/>
      <c r="BQ90" s="196"/>
      <c r="BR90" s="196"/>
      <c r="BS90" s="196"/>
      <c r="BT90" s="196"/>
      <c r="BU90" s="196"/>
      <c r="BV90" s="196"/>
      <c r="BW90" s="196"/>
      <c r="BX90" s="196"/>
      <c r="BY90" s="196"/>
      <c r="BZ90" s="196"/>
      <c r="CA90" s="196"/>
      <c r="CB90" s="196"/>
      <c r="CC90" s="196"/>
      <c r="CD90" s="196"/>
      <c r="CE90" s="196"/>
      <c r="CF90" s="196"/>
      <c r="CG90" s="196"/>
      <c r="CH90" s="196"/>
      <c r="CI90" s="196"/>
      <c r="CJ90" s="196"/>
      <c r="CK90" s="196"/>
      <c r="CL90" s="196"/>
      <c r="CM90" s="196"/>
      <c r="CN90" s="196"/>
      <c r="CO90" s="196"/>
      <c r="CP90" s="196"/>
      <c r="CQ90" s="196"/>
      <c r="CR90" s="196"/>
      <c r="CS90" s="196"/>
      <c r="CT90" s="196"/>
      <c r="CU90" s="196"/>
    </row>
    <row r="91" spans="1:99" s="209" customFormat="1">
      <c r="A91" s="204" t="s">
        <v>454</v>
      </c>
      <c r="B91" s="229">
        <v>0</v>
      </c>
      <c r="C91" s="229">
        <v>0</v>
      </c>
      <c r="D91" s="229">
        <v>0</v>
      </c>
      <c r="E91" s="229">
        <v>0</v>
      </c>
      <c r="F91" s="229">
        <v>0</v>
      </c>
      <c r="G91" s="229">
        <v>0</v>
      </c>
      <c r="H91" s="229">
        <v>0</v>
      </c>
      <c r="I91" s="229">
        <v>1636</v>
      </c>
      <c r="J91" s="229">
        <v>1520</v>
      </c>
      <c r="K91" s="196"/>
      <c r="L91" s="196"/>
      <c r="M91" s="196"/>
      <c r="N91" s="196"/>
      <c r="O91" s="196"/>
      <c r="P91" s="196"/>
      <c r="Q91" s="196"/>
      <c r="R91" s="196"/>
      <c r="S91" s="196"/>
      <c r="T91" s="196"/>
      <c r="U91" s="196"/>
      <c r="V91" s="196"/>
      <c r="W91" s="196"/>
      <c r="X91" s="196"/>
      <c r="Y91" s="196"/>
      <c r="Z91" s="196"/>
      <c r="AA91" s="196"/>
      <c r="AB91" s="196"/>
      <c r="AC91" s="196"/>
      <c r="AD91" s="196"/>
      <c r="AE91" s="196"/>
      <c r="AF91" s="196"/>
      <c r="AG91" s="196"/>
      <c r="AH91" s="196"/>
      <c r="AI91" s="196"/>
      <c r="AJ91" s="196"/>
      <c r="AK91" s="196"/>
      <c r="AL91" s="196"/>
      <c r="AM91" s="196"/>
      <c r="AN91" s="196"/>
      <c r="AO91" s="196"/>
      <c r="AP91" s="196"/>
      <c r="AQ91" s="196"/>
      <c r="AR91" s="196"/>
      <c r="AS91" s="196"/>
      <c r="AT91" s="196"/>
      <c r="AU91" s="196"/>
      <c r="AV91" s="196"/>
      <c r="AW91" s="196"/>
      <c r="AX91" s="196"/>
      <c r="AY91" s="196"/>
      <c r="AZ91" s="196"/>
      <c r="BA91" s="196"/>
      <c r="BB91" s="196"/>
      <c r="BC91" s="196"/>
      <c r="BD91" s="196"/>
      <c r="BE91" s="196"/>
      <c r="BF91" s="196"/>
      <c r="BG91" s="196"/>
      <c r="BH91" s="196"/>
      <c r="BI91" s="196"/>
      <c r="BJ91" s="196"/>
      <c r="BK91" s="196"/>
      <c r="BL91" s="196"/>
      <c r="BM91" s="196"/>
      <c r="BN91" s="196"/>
      <c r="BO91" s="196"/>
      <c r="BP91" s="196"/>
      <c r="BQ91" s="196"/>
      <c r="BR91" s="196"/>
      <c r="BS91" s="196"/>
      <c r="BT91" s="196"/>
      <c r="BU91" s="196"/>
      <c r="BV91" s="196"/>
      <c r="BW91" s="196"/>
      <c r="BX91" s="196"/>
      <c r="BY91" s="196"/>
      <c r="BZ91" s="196"/>
      <c r="CA91" s="196"/>
      <c r="CB91" s="196"/>
      <c r="CC91" s="196"/>
      <c r="CD91" s="196"/>
      <c r="CE91" s="196"/>
      <c r="CF91" s="196"/>
      <c r="CG91" s="196"/>
      <c r="CH91" s="196"/>
      <c r="CI91" s="196"/>
      <c r="CJ91" s="196"/>
      <c r="CK91" s="196"/>
      <c r="CL91" s="196"/>
      <c r="CM91" s="196"/>
      <c r="CN91" s="196"/>
      <c r="CO91" s="196"/>
      <c r="CP91" s="196"/>
      <c r="CQ91" s="196"/>
      <c r="CR91" s="196"/>
      <c r="CS91" s="196"/>
      <c r="CT91" s="196"/>
      <c r="CU91" s="196"/>
    </row>
    <row r="92" spans="1:99" s="209" customFormat="1">
      <c r="A92" s="206" t="s">
        <v>277</v>
      </c>
      <c r="B92" s="225">
        <v>0</v>
      </c>
      <c r="C92" s="225">
        <v>0</v>
      </c>
      <c r="D92" s="225">
        <v>0</v>
      </c>
      <c r="E92" s="225">
        <v>0</v>
      </c>
      <c r="F92" s="225">
        <v>0</v>
      </c>
      <c r="G92" s="225">
        <v>0</v>
      </c>
      <c r="H92" s="225">
        <v>0</v>
      </c>
      <c r="I92" s="225">
        <v>-521</v>
      </c>
      <c r="J92" s="225">
        <v>-637</v>
      </c>
      <c r="K92" s="196"/>
      <c r="L92" s="196"/>
      <c r="M92" s="196"/>
      <c r="N92" s="196"/>
      <c r="O92" s="196"/>
      <c r="P92" s="196"/>
      <c r="Q92" s="196"/>
      <c r="R92" s="196"/>
      <c r="S92" s="196"/>
      <c r="T92" s="196"/>
      <c r="U92" s="196"/>
      <c r="V92" s="196"/>
      <c r="W92" s="196"/>
      <c r="X92" s="196"/>
      <c r="Y92" s="196"/>
      <c r="Z92" s="196"/>
      <c r="AA92" s="196"/>
      <c r="AB92" s="196"/>
      <c r="AC92" s="196"/>
      <c r="AD92" s="196"/>
      <c r="AE92" s="196"/>
      <c r="AF92" s="196"/>
      <c r="AG92" s="196"/>
      <c r="AH92" s="196"/>
      <c r="AI92" s="196"/>
      <c r="AJ92" s="196"/>
      <c r="AK92" s="196"/>
      <c r="AL92" s="196"/>
      <c r="AM92" s="196"/>
      <c r="AN92" s="196"/>
      <c r="AO92" s="196"/>
      <c r="AP92" s="196"/>
      <c r="AQ92" s="196"/>
      <c r="AR92" s="196"/>
      <c r="AS92" s="196"/>
      <c r="AT92" s="196"/>
      <c r="AU92" s="196"/>
      <c r="AV92" s="196"/>
      <c r="AW92" s="196"/>
      <c r="AX92" s="196"/>
      <c r="AY92" s="196"/>
      <c r="AZ92" s="196"/>
      <c r="BA92" s="196"/>
      <c r="BB92" s="196"/>
      <c r="BC92" s="196"/>
      <c r="BD92" s="196"/>
      <c r="BE92" s="196"/>
      <c r="BF92" s="196"/>
      <c r="BG92" s="196"/>
      <c r="BH92" s="196"/>
      <c r="BI92" s="196"/>
      <c r="BJ92" s="196"/>
      <c r="BK92" s="196"/>
      <c r="BL92" s="196"/>
      <c r="BM92" s="196"/>
      <c r="BN92" s="196"/>
      <c r="BO92" s="196"/>
      <c r="BP92" s="196"/>
      <c r="BQ92" s="196"/>
      <c r="BR92" s="196"/>
      <c r="BS92" s="196"/>
      <c r="BT92" s="196"/>
      <c r="BU92" s="196"/>
      <c r="BV92" s="196"/>
      <c r="BW92" s="196"/>
      <c r="BX92" s="196"/>
      <c r="BY92" s="196"/>
      <c r="BZ92" s="196"/>
      <c r="CA92" s="196"/>
      <c r="CB92" s="196"/>
      <c r="CC92" s="196"/>
      <c r="CD92" s="196"/>
      <c r="CE92" s="196"/>
      <c r="CF92" s="196"/>
      <c r="CG92" s="196"/>
      <c r="CH92" s="196"/>
      <c r="CI92" s="196"/>
      <c r="CJ92" s="196"/>
      <c r="CK92" s="196"/>
      <c r="CL92" s="196"/>
      <c r="CM92" s="196"/>
      <c r="CN92" s="196"/>
      <c r="CO92" s="196"/>
      <c r="CP92" s="196"/>
      <c r="CQ92" s="196"/>
      <c r="CR92" s="196"/>
      <c r="CS92" s="196"/>
      <c r="CT92" s="196"/>
      <c r="CU92" s="196"/>
    </row>
    <row r="93" spans="1:99" s="209" customFormat="1">
      <c r="A93" s="206" t="s">
        <v>443</v>
      </c>
      <c r="B93" s="225">
        <v>0</v>
      </c>
      <c r="C93" s="225">
        <v>0</v>
      </c>
      <c r="D93" s="225">
        <v>0</v>
      </c>
      <c r="E93" s="225">
        <v>0</v>
      </c>
      <c r="F93" s="225">
        <v>0</v>
      </c>
      <c r="G93" s="225">
        <v>0</v>
      </c>
      <c r="H93" s="225">
        <v>0</v>
      </c>
      <c r="I93" s="225">
        <v>-2</v>
      </c>
      <c r="J93" s="225">
        <v>-3</v>
      </c>
      <c r="K93" s="196"/>
      <c r="L93" s="196"/>
      <c r="M93" s="196"/>
      <c r="N93" s="196"/>
      <c r="O93" s="196"/>
      <c r="P93" s="196"/>
      <c r="Q93" s="196"/>
      <c r="R93" s="196"/>
      <c r="S93" s="196"/>
      <c r="T93" s="196"/>
      <c r="U93" s="196"/>
      <c r="V93" s="196"/>
      <c r="W93" s="196"/>
      <c r="X93" s="196"/>
      <c r="Y93" s="196"/>
      <c r="Z93" s="196"/>
      <c r="AA93" s="196"/>
      <c r="AB93" s="196"/>
      <c r="AC93" s="196"/>
      <c r="AD93" s="196"/>
      <c r="AE93" s="196"/>
      <c r="AF93" s="196"/>
      <c r="AG93" s="196"/>
      <c r="AH93" s="196"/>
      <c r="AI93" s="196"/>
      <c r="AJ93" s="196"/>
      <c r="AK93" s="196"/>
      <c r="AL93" s="196"/>
      <c r="AM93" s="196"/>
      <c r="AN93" s="196"/>
      <c r="AO93" s="196"/>
      <c r="AP93" s="196"/>
      <c r="AQ93" s="196"/>
      <c r="AR93" s="196"/>
      <c r="AS93" s="196"/>
      <c r="AT93" s="196"/>
      <c r="AU93" s="196"/>
      <c r="AV93" s="196"/>
      <c r="AW93" s="196"/>
      <c r="AX93" s="196"/>
      <c r="AY93" s="196"/>
      <c r="AZ93" s="196"/>
      <c r="BA93" s="196"/>
      <c r="BB93" s="196"/>
      <c r="BC93" s="196"/>
      <c r="BD93" s="196"/>
      <c r="BE93" s="196"/>
      <c r="BF93" s="196"/>
      <c r="BG93" s="196"/>
      <c r="BH93" s="196"/>
      <c r="BI93" s="196"/>
      <c r="BJ93" s="196"/>
      <c r="BK93" s="196"/>
      <c r="BL93" s="196"/>
      <c r="BM93" s="196"/>
      <c r="BN93" s="196"/>
      <c r="BO93" s="196"/>
      <c r="BP93" s="196"/>
      <c r="BQ93" s="196"/>
      <c r="BR93" s="196"/>
      <c r="BS93" s="196"/>
      <c r="BT93" s="196"/>
      <c r="BU93" s="196"/>
      <c r="BV93" s="196"/>
      <c r="BW93" s="196"/>
      <c r="BX93" s="196"/>
      <c r="BY93" s="196"/>
      <c r="BZ93" s="196"/>
      <c r="CA93" s="196"/>
      <c r="CB93" s="196"/>
      <c r="CC93" s="196"/>
      <c r="CD93" s="196"/>
      <c r="CE93" s="196"/>
      <c r="CF93" s="196"/>
      <c r="CG93" s="196"/>
      <c r="CH93" s="196"/>
      <c r="CI93" s="196"/>
      <c r="CJ93" s="196"/>
      <c r="CK93" s="196"/>
      <c r="CL93" s="196"/>
      <c r="CM93" s="196"/>
      <c r="CN93" s="196"/>
      <c r="CO93" s="196"/>
      <c r="CP93" s="196"/>
      <c r="CQ93" s="196"/>
      <c r="CR93" s="196"/>
      <c r="CS93" s="196"/>
      <c r="CT93" s="196"/>
      <c r="CU93" s="196"/>
    </row>
    <row r="94" spans="1:99" s="209" customFormat="1">
      <c r="A94" s="206" t="s">
        <v>442</v>
      </c>
      <c r="B94" s="225">
        <v>0</v>
      </c>
      <c r="C94" s="225">
        <v>0</v>
      </c>
      <c r="D94" s="225">
        <v>0</v>
      </c>
      <c r="E94" s="225">
        <v>0</v>
      </c>
      <c r="F94" s="225">
        <v>0</v>
      </c>
      <c r="G94" s="225">
        <v>0</v>
      </c>
      <c r="H94" s="225">
        <v>0</v>
      </c>
      <c r="I94" s="225">
        <v>0</v>
      </c>
      <c r="J94" s="225">
        <v>0</v>
      </c>
      <c r="K94" s="196"/>
      <c r="L94" s="196"/>
      <c r="M94" s="196"/>
      <c r="N94" s="196"/>
      <c r="O94" s="196"/>
      <c r="P94" s="196"/>
      <c r="Q94" s="196"/>
      <c r="R94" s="196"/>
      <c r="S94" s="196"/>
      <c r="T94" s="196"/>
      <c r="U94" s="196"/>
      <c r="V94" s="196"/>
      <c r="W94" s="196"/>
      <c r="X94" s="196"/>
      <c r="Y94" s="196"/>
      <c r="Z94" s="196"/>
      <c r="AA94" s="196"/>
      <c r="AB94" s="196"/>
      <c r="AC94" s="196"/>
      <c r="AD94" s="196"/>
      <c r="AE94" s="196"/>
      <c r="AF94" s="196"/>
      <c r="AG94" s="196"/>
      <c r="AH94" s="196"/>
      <c r="AI94" s="196"/>
      <c r="AJ94" s="196"/>
      <c r="AK94" s="196"/>
      <c r="AL94" s="196"/>
      <c r="AM94" s="196"/>
      <c r="AN94" s="196"/>
      <c r="AO94" s="196"/>
      <c r="AP94" s="196"/>
      <c r="AQ94" s="196"/>
      <c r="AR94" s="196"/>
      <c r="AS94" s="196"/>
      <c r="AT94" s="196"/>
      <c r="AU94" s="196"/>
      <c r="AV94" s="196"/>
      <c r="AW94" s="196"/>
      <c r="AX94" s="196"/>
      <c r="AY94" s="196"/>
      <c r="AZ94" s="196"/>
      <c r="BA94" s="196"/>
      <c r="BB94" s="196"/>
      <c r="BC94" s="196"/>
      <c r="BD94" s="196"/>
      <c r="BE94" s="196"/>
      <c r="BF94" s="196"/>
      <c r="BG94" s="196"/>
      <c r="BH94" s="196"/>
      <c r="BI94" s="196"/>
      <c r="BJ94" s="196"/>
      <c r="BK94" s="196"/>
      <c r="BL94" s="196"/>
      <c r="BM94" s="196"/>
      <c r="BN94" s="196"/>
      <c r="BO94" s="196"/>
      <c r="BP94" s="196"/>
      <c r="BQ94" s="196"/>
      <c r="BR94" s="196"/>
      <c r="BS94" s="196"/>
      <c r="BT94" s="196"/>
      <c r="BU94" s="196"/>
      <c r="BV94" s="196"/>
      <c r="BW94" s="196"/>
      <c r="BX94" s="196"/>
      <c r="BY94" s="196"/>
      <c r="BZ94" s="196"/>
      <c r="CA94" s="196"/>
      <c r="CB94" s="196"/>
      <c r="CC94" s="196"/>
      <c r="CD94" s="196"/>
      <c r="CE94" s="196"/>
      <c r="CF94" s="196"/>
      <c r="CG94" s="196"/>
      <c r="CH94" s="196"/>
      <c r="CI94" s="196"/>
      <c r="CJ94" s="196"/>
      <c r="CK94" s="196"/>
      <c r="CL94" s="196"/>
      <c r="CM94" s="196"/>
      <c r="CN94" s="196"/>
      <c r="CO94" s="196"/>
      <c r="CP94" s="196"/>
      <c r="CQ94" s="196"/>
      <c r="CR94" s="196"/>
      <c r="CS94" s="196"/>
      <c r="CT94" s="196"/>
      <c r="CU94" s="196"/>
    </row>
    <row r="95" spans="1:99" s="209" customFormat="1">
      <c r="A95" s="206" t="s">
        <v>312</v>
      </c>
      <c r="B95" s="225">
        <v>0</v>
      </c>
      <c r="C95" s="225">
        <v>0</v>
      </c>
      <c r="D95" s="225">
        <v>0</v>
      </c>
      <c r="E95" s="225">
        <v>0</v>
      </c>
      <c r="F95" s="225">
        <v>0</v>
      </c>
      <c r="G95" s="225">
        <v>0</v>
      </c>
      <c r="H95" s="225">
        <v>0</v>
      </c>
      <c r="I95" s="225">
        <v>0</v>
      </c>
      <c r="J95" s="225">
        <v>0</v>
      </c>
      <c r="K95" s="196"/>
      <c r="L95" s="196"/>
      <c r="M95" s="196"/>
      <c r="N95" s="196"/>
      <c r="O95" s="196"/>
      <c r="P95" s="196"/>
      <c r="Q95" s="196"/>
      <c r="R95" s="196"/>
      <c r="S95" s="196"/>
      <c r="T95" s="196"/>
      <c r="U95" s="196"/>
      <c r="V95" s="196"/>
      <c r="W95" s="196"/>
      <c r="X95" s="196"/>
      <c r="Y95" s="196"/>
      <c r="Z95" s="196"/>
      <c r="AA95" s="196"/>
      <c r="AB95" s="196"/>
      <c r="AC95" s="196"/>
      <c r="AD95" s="196"/>
      <c r="AE95" s="196"/>
      <c r="AF95" s="196"/>
      <c r="AG95" s="196"/>
      <c r="AH95" s="196"/>
      <c r="AI95" s="196"/>
      <c r="AJ95" s="196"/>
      <c r="AK95" s="196"/>
      <c r="AL95" s="196"/>
      <c r="AM95" s="196"/>
      <c r="AN95" s="196"/>
      <c r="AO95" s="196"/>
      <c r="AP95" s="196"/>
      <c r="AQ95" s="196"/>
      <c r="AR95" s="196"/>
      <c r="AS95" s="196"/>
      <c r="AT95" s="196"/>
      <c r="AU95" s="196"/>
      <c r="AV95" s="196"/>
      <c r="AW95" s="196"/>
      <c r="AX95" s="196"/>
      <c r="AY95" s="196"/>
      <c r="AZ95" s="196"/>
      <c r="BA95" s="196"/>
      <c r="BB95" s="196"/>
      <c r="BC95" s="196"/>
      <c r="BD95" s="196"/>
      <c r="BE95" s="196"/>
      <c r="BF95" s="196"/>
      <c r="BG95" s="196"/>
      <c r="BH95" s="196"/>
      <c r="BI95" s="196"/>
      <c r="BJ95" s="196"/>
      <c r="BK95" s="196"/>
      <c r="BL95" s="196"/>
      <c r="BM95" s="196"/>
      <c r="BN95" s="196"/>
      <c r="BO95" s="196"/>
      <c r="BP95" s="196"/>
      <c r="BQ95" s="196"/>
      <c r="BR95" s="196"/>
      <c r="BS95" s="196"/>
      <c r="BT95" s="196"/>
      <c r="BU95" s="196"/>
      <c r="BV95" s="196"/>
      <c r="BW95" s="196"/>
      <c r="BX95" s="196"/>
      <c r="BY95" s="196"/>
      <c r="BZ95" s="196"/>
      <c r="CA95" s="196"/>
      <c r="CB95" s="196"/>
      <c r="CC95" s="196"/>
      <c r="CD95" s="196"/>
      <c r="CE95" s="196"/>
      <c r="CF95" s="196"/>
      <c r="CG95" s="196"/>
      <c r="CH95" s="196"/>
      <c r="CI95" s="196"/>
      <c r="CJ95" s="196"/>
      <c r="CK95" s="196"/>
      <c r="CL95" s="196"/>
      <c r="CM95" s="196"/>
      <c r="CN95" s="196"/>
      <c r="CO95" s="196"/>
      <c r="CP95" s="196"/>
      <c r="CQ95" s="196"/>
      <c r="CR95" s="196"/>
      <c r="CS95" s="196"/>
      <c r="CT95" s="196"/>
      <c r="CU95" s="196"/>
    </row>
    <row r="96" spans="1:99" s="209" customFormat="1">
      <c r="A96" s="204" t="s">
        <v>392</v>
      </c>
      <c r="B96" s="229">
        <v>0</v>
      </c>
      <c r="C96" s="229">
        <v>0</v>
      </c>
      <c r="D96" s="229">
        <v>0</v>
      </c>
      <c r="E96" s="229">
        <v>0</v>
      </c>
      <c r="F96" s="229">
        <v>0</v>
      </c>
      <c r="G96" s="229">
        <v>0</v>
      </c>
      <c r="H96" s="229">
        <v>0</v>
      </c>
      <c r="I96" s="229">
        <v>1113</v>
      </c>
      <c r="J96" s="229">
        <v>880</v>
      </c>
      <c r="K96" s="196"/>
      <c r="L96" s="196"/>
      <c r="M96" s="196"/>
      <c r="N96" s="196"/>
      <c r="O96" s="196"/>
      <c r="P96" s="196"/>
      <c r="Q96" s="196"/>
      <c r="R96" s="196"/>
      <c r="S96" s="196"/>
      <c r="T96" s="196"/>
      <c r="U96" s="196"/>
      <c r="V96" s="196"/>
      <c r="W96" s="196"/>
      <c r="X96" s="196"/>
      <c r="Y96" s="196"/>
      <c r="Z96" s="196"/>
      <c r="AA96" s="196"/>
      <c r="AB96" s="196"/>
      <c r="AC96" s="196"/>
      <c r="AD96" s="196"/>
      <c r="AE96" s="196"/>
      <c r="AF96" s="196"/>
      <c r="AG96" s="196"/>
      <c r="AH96" s="196"/>
      <c r="AI96" s="196"/>
      <c r="AJ96" s="196"/>
      <c r="AK96" s="196"/>
      <c r="AL96" s="196"/>
      <c r="AM96" s="196"/>
      <c r="AN96" s="196"/>
      <c r="AO96" s="196"/>
      <c r="AP96" s="196"/>
      <c r="AQ96" s="196"/>
      <c r="AR96" s="196"/>
      <c r="AS96" s="196"/>
      <c r="AT96" s="196"/>
      <c r="AU96" s="196"/>
      <c r="AV96" s="196"/>
      <c r="AW96" s="196"/>
      <c r="AX96" s="196"/>
      <c r="AY96" s="196"/>
      <c r="AZ96" s="196"/>
      <c r="BA96" s="196"/>
      <c r="BB96" s="196"/>
      <c r="BC96" s="196"/>
      <c r="BD96" s="196"/>
      <c r="BE96" s="196"/>
      <c r="BF96" s="196"/>
      <c r="BG96" s="196"/>
      <c r="BH96" s="196"/>
      <c r="BI96" s="196"/>
      <c r="BJ96" s="196"/>
      <c r="BK96" s="196"/>
      <c r="BL96" s="196"/>
      <c r="BM96" s="196"/>
      <c r="BN96" s="196"/>
      <c r="BO96" s="196"/>
      <c r="BP96" s="196"/>
      <c r="BQ96" s="196"/>
      <c r="BR96" s="196"/>
      <c r="BS96" s="196"/>
      <c r="BT96" s="196"/>
      <c r="BU96" s="196"/>
      <c r="BV96" s="196"/>
      <c r="BW96" s="196"/>
      <c r="BX96" s="196"/>
      <c r="BY96" s="196"/>
      <c r="BZ96" s="196"/>
      <c r="CA96" s="196"/>
      <c r="CB96" s="196"/>
      <c r="CC96" s="196"/>
      <c r="CD96" s="196"/>
      <c r="CE96" s="196"/>
      <c r="CF96" s="196"/>
      <c r="CG96" s="196"/>
      <c r="CH96" s="196"/>
      <c r="CI96" s="196"/>
      <c r="CJ96" s="196"/>
      <c r="CK96" s="196"/>
      <c r="CL96" s="196"/>
      <c r="CM96" s="196"/>
      <c r="CN96" s="196"/>
      <c r="CO96" s="196"/>
      <c r="CP96" s="196"/>
      <c r="CQ96" s="196"/>
      <c r="CR96" s="196"/>
      <c r="CS96" s="196"/>
      <c r="CT96" s="196"/>
      <c r="CU96" s="196"/>
    </row>
    <row r="97" spans="1:99" s="209" customFormat="1" ht="4.9000000000000004" customHeight="1">
      <c r="A97" s="218"/>
      <c r="B97" s="225">
        <v>0</v>
      </c>
      <c r="C97" s="225">
        <v>0</v>
      </c>
      <c r="D97" s="225">
        <v>0</v>
      </c>
      <c r="E97" s="225">
        <v>0</v>
      </c>
      <c r="F97" s="225">
        <v>0</v>
      </c>
      <c r="G97" s="225">
        <v>0</v>
      </c>
      <c r="H97" s="225">
        <v>0</v>
      </c>
      <c r="I97" s="225"/>
      <c r="J97" s="225"/>
      <c r="K97" s="196"/>
      <c r="L97" s="196"/>
      <c r="M97" s="196"/>
      <c r="N97" s="196"/>
      <c r="O97" s="196"/>
      <c r="P97" s="196"/>
      <c r="Q97" s="196"/>
      <c r="R97" s="196"/>
      <c r="S97" s="196"/>
      <c r="T97" s="196"/>
      <c r="U97" s="196"/>
      <c r="V97" s="196"/>
      <c r="W97" s="196"/>
      <c r="X97" s="196"/>
      <c r="Y97" s="196"/>
      <c r="Z97" s="196"/>
      <c r="AA97" s="196"/>
      <c r="AB97" s="196"/>
      <c r="AC97" s="196"/>
      <c r="AD97" s="196"/>
      <c r="AE97" s="196"/>
      <c r="AF97" s="196"/>
      <c r="AG97" s="196"/>
      <c r="AH97" s="196"/>
      <c r="AI97" s="196"/>
      <c r="AJ97" s="196"/>
      <c r="AK97" s="196"/>
      <c r="AL97" s="196"/>
      <c r="AM97" s="196"/>
      <c r="AN97" s="196"/>
      <c r="AO97" s="196"/>
      <c r="AP97" s="196"/>
      <c r="AQ97" s="196"/>
      <c r="AR97" s="196"/>
      <c r="AS97" s="196"/>
      <c r="AT97" s="196"/>
      <c r="AU97" s="196"/>
      <c r="AV97" s="196"/>
      <c r="AW97" s="196"/>
      <c r="AX97" s="196"/>
      <c r="AY97" s="196"/>
      <c r="AZ97" s="196"/>
      <c r="BA97" s="196"/>
      <c r="BB97" s="196"/>
      <c r="BC97" s="196"/>
      <c r="BD97" s="196"/>
      <c r="BE97" s="196"/>
      <c r="BF97" s="196"/>
      <c r="BG97" s="196"/>
      <c r="BH97" s="196"/>
      <c r="BI97" s="196"/>
      <c r="BJ97" s="196"/>
      <c r="BK97" s="196"/>
      <c r="BL97" s="196"/>
      <c r="BM97" s="196"/>
      <c r="BN97" s="196"/>
      <c r="BO97" s="196"/>
      <c r="BP97" s="196"/>
      <c r="BQ97" s="196"/>
      <c r="BR97" s="196"/>
      <c r="BS97" s="196"/>
      <c r="BT97" s="196"/>
      <c r="BU97" s="196"/>
      <c r="BV97" s="196"/>
      <c r="BW97" s="196"/>
      <c r="BX97" s="196"/>
      <c r="BY97" s="196"/>
      <c r="BZ97" s="196"/>
      <c r="CA97" s="196"/>
      <c r="CB97" s="196"/>
      <c r="CC97" s="196"/>
      <c r="CD97" s="196"/>
      <c r="CE97" s="196"/>
      <c r="CF97" s="196"/>
      <c r="CG97" s="196"/>
      <c r="CH97" s="196"/>
      <c r="CI97" s="196"/>
      <c r="CJ97" s="196"/>
      <c r="CK97" s="196"/>
      <c r="CL97" s="196"/>
      <c r="CM97" s="196"/>
      <c r="CN97" s="196"/>
      <c r="CO97" s="196"/>
      <c r="CP97" s="196"/>
      <c r="CQ97" s="196"/>
      <c r="CR97" s="196"/>
      <c r="CS97" s="196"/>
      <c r="CT97" s="196"/>
      <c r="CU97" s="196"/>
    </row>
    <row r="98" spans="1:99" s="209" customFormat="1">
      <c r="A98" s="204" t="s">
        <v>15</v>
      </c>
      <c r="B98" s="225">
        <v>0</v>
      </c>
      <c r="C98" s="225">
        <v>0</v>
      </c>
      <c r="D98" s="225">
        <v>0</v>
      </c>
      <c r="E98" s="225">
        <v>0</v>
      </c>
      <c r="F98" s="225">
        <v>0</v>
      </c>
      <c r="G98" s="225">
        <v>0</v>
      </c>
      <c r="H98" s="225">
        <v>0</v>
      </c>
      <c r="I98" s="225">
        <v>34279</v>
      </c>
      <c r="J98" s="225">
        <v>32564</v>
      </c>
      <c r="K98" s="196"/>
      <c r="L98" s="196"/>
      <c r="M98" s="196"/>
      <c r="N98" s="196"/>
      <c r="O98" s="196"/>
      <c r="P98" s="196"/>
      <c r="Q98" s="196"/>
      <c r="R98" s="196"/>
      <c r="S98" s="196"/>
      <c r="T98" s="196"/>
      <c r="U98" s="196"/>
      <c r="V98" s="196"/>
      <c r="W98" s="196"/>
      <c r="X98" s="196"/>
      <c r="Y98" s="196"/>
      <c r="Z98" s="196"/>
      <c r="AA98" s="196"/>
      <c r="AB98" s="196"/>
      <c r="AC98" s="196"/>
      <c r="AD98" s="196"/>
      <c r="AE98" s="196"/>
      <c r="AF98" s="196"/>
      <c r="AG98" s="196"/>
      <c r="AH98" s="196"/>
      <c r="AI98" s="196"/>
      <c r="AJ98" s="196"/>
      <c r="AK98" s="196"/>
      <c r="AL98" s="196"/>
      <c r="AM98" s="196"/>
      <c r="AN98" s="196"/>
      <c r="AO98" s="196"/>
      <c r="AP98" s="196"/>
      <c r="AQ98" s="196"/>
      <c r="AR98" s="196"/>
      <c r="AS98" s="196"/>
      <c r="AT98" s="196"/>
      <c r="AU98" s="196"/>
      <c r="AV98" s="196"/>
      <c r="AW98" s="196"/>
      <c r="AX98" s="196"/>
      <c r="AY98" s="196"/>
      <c r="AZ98" s="196"/>
      <c r="BA98" s="196"/>
      <c r="BB98" s="196"/>
      <c r="BC98" s="196"/>
      <c r="BD98" s="196"/>
      <c r="BE98" s="196"/>
      <c r="BF98" s="196"/>
      <c r="BG98" s="196"/>
      <c r="BH98" s="196"/>
      <c r="BI98" s="196"/>
      <c r="BJ98" s="196"/>
      <c r="BK98" s="196"/>
      <c r="BL98" s="196"/>
      <c r="BM98" s="196"/>
      <c r="BN98" s="196"/>
      <c r="BO98" s="196"/>
      <c r="BP98" s="196"/>
      <c r="BQ98" s="196"/>
      <c r="BR98" s="196"/>
      <c r="BS98" s="196"/>
      <c r="BT98" s="196"/>
      <c r="BU98" s="196"/>
      <c r="BV98" s="196"/>
      <c r="BW98" s="196"/>
      <c r="BX98" s="196"/>
      <c r="BY98" s="196"/>
      <c r="BZ98" s="196"/>
      <c r="CA98" s="196"/>
      <c r="CB98" s="196"/>
      <c r="CC98" s="196"/>
      <c r="CD98" s="196"/>
      <c r="CE98" s="196"/>
      <c r="CF98" s="196"/>
      <c r="CG98" s="196"/>
      <c r="CH98" s="196"/>
      <c r="CI98" s="196"/>
      <c r="CJ98" s="196"/>
      <c r="CK98" s="196"/>
      <c r="CL98" s="196"/>
      <c r="CM98" s="196"/>
      <c r="CN98" s="196"/>
      <c r="CO98" s="196"/>
      <c r="CP98" s="196"/>
      <c r="CQ98" s="196"/>
      <c r="CR98" s="196"/>
      <c r="CS98" s="196"/>
      <c r="CT98" s="196"/>
      <c r="CU98" s="196"/>
    </row>
    <row r="99" spans="1:99" s="209" customFormat="1">
      <c r="A99" s="204" t="s">
        <v>357</v>
      </c>
      <c r="B99" s="229">
        <v>0</v>
      </c>
      <c r="C99" s="229">
        <v>0</v>
      </c>
      <c r="D99" s="229">
        <v>0</v>
      </c>
      <c r="E99" s="229">
        <v>0</v>
      </c>
      <c r="F99" s="229">
        <v>0</v>
      </c>
      <c r="G99" s="229">
        <v>0</v>
      </c>
      <c r="H99" s="229">
        <v>0</v>
      </c>
      <c r="I99" s="229">
        <v>22198</v>
      </c>
      <c r="J99" s="229">
        <v>21848</v>
      </c>
      <c r="K99" s="196"/>
      <c r="L99" s="196"/>
      <c r="M99" s="196"/>
      <c r="N99" s="196"/>
      <c r="O99" s="196"/>
      <c r="P99" s="196"/>
      <c r="Q99" s="196"/>
      <c r="R99" s="196"/>
      <c r="S99" s="196"/>
      <c r="T99" s="196"/>
      <c r="U99" s="196"/>
      <c r="V99" s="196"/>
      <c r="W99" s="196"/>
      <c r="X99" s="196"/>
      <c r="Y99" s="196"/>
      <c r="Z99" s="196"/>
      <c r="AA99" s="196"/>
      <c r="AB99" s="196"/>
      <c r="AC99" s="196"/>
      <c r="AD99" s="196"/>
      <c r="AE99" s="196"/>
      <c r="AF99" s="196"/>
      <c r="AG99" s="196"/>
      <c r="AH99" s="196"/>
      <c r="AI99" s="196"/>
      <c r="AJ99" s="196"/>
      <c r="AK99" s="196"/>
      <c r="AL99" s="196"/>
      <c r="AM99" s="196"/>
      <c r="AN99" s="196"/>
      <c r="AO99" s="196"/>
      <c r="AP99" s="196"/>
      <c r="AQ99" s="196"/>
      <c r="AR99" s="196"/>
      <c r="AS99" s="196"/>
      <c r="AT99" s="196"/>
      <c r="AU99" s="196"/>
      <c r="AV99" s="196"/>
      <c r="AW99" s="196"/>
      <c r="AX99" s="196"/>
      <c r="AY99" s="196"/>
      <c r="AZ99" s="196"/>
      <c r="BA99" s="196"/>
      <c r="BB99" s="196"/>
      <c r="BC99" s="196"/>
      <c r="BD99" s="196"/>
      <c r="BE99" s="196"/>
      <c r="BF99" s="196"/>
      <c r="BG99" s="196"/>
      <c r="BH99" s="196"/>
      <c r="BI99" s="196"/>
      <c r="BJ99" s="196"/>
      <c r="BK99" s="196"/>
      <c r="BL99" s="196"/>
      <c r="BM99" s="196"/>
      <c r="BN99" s="196"/>
      <c r="BO99" s="196"/>
      <c r="BP99" s="196"/>
      <c r="BQ99" s="196"/>
      <c r="BR99" s="196"/>
      <c r="BS99" s="196"/>
      <c r="BT99" s="196"/>
      <c r="BU99" s="196"/>
      <c r="BV99" s="196"/>
      <c r="BW99" s="196"/>
      <c r="BX99" s="196"/>
      <c r="BY99" s="196"/>
      <c r="BZ99" s="196"/>
      <c r="CA99" s="196"/>
      <c r="CB99" s="196"/>
      <c r="CC99" s="196"/>
      <c r="CD99" s="196"/>
      <c r="CE99" s="196"/>
      <c r="CF99" s="196"/>
      <c r="CG99" s="196"/>
      <c r="CH99" s="196"/>
      <c r="CI99" s="196"/>
      <c r="CJ99" s="196"/>
      <c r="CK99" s="196"/>
      <c r="CL99" s="196"/>
      <c r="CM99" s="196"/>
      <c r="CN99" s="196"/>
      <c r="CO99" s="196"/>
      <c r="CP99" s="196"/>
      <c r="CQ99" s="196"/>
      <c r="CR99" s="196"/>
      <c r="CS99" s="196"/>
      <c r="CT99" s="196"/>
      <c r="CU99" s="196"/>
    </row>
    <row r="100" spans="1:99" s="209" customFormat="1">
      <c r="A100" s="204" t="s">
        <v>440</v>
      </c>
      <c r="B100" s="229">
        <v>0</v>
      </c>
      <c r="C100" s="229">
        <v>0</v>
      </c>
      <c r="D100" s="229">
        <v>0</v>
      </c>
      <c r="E100" s="229">
        <v>0</v>
      </c>
      <c r="F100" s="229">
        <v>0</v>
      </c>
      <c r="G100" s="229">
        <v>0</v>
      </c>
      <c r="H100" s="229">
        <v>0</v>
      </c>
      <c r="I100" s="229">
        <v>12081</v>
      </c>
      <c r="J100" s="229">
        <v>10716</v>
      </c>
      <c r="K100" s="196"/>
      <c r="L100" s="196"/>
      <c r="M100" s="196"/>
      <c r="N100" s="196"/>
      <c r="O100" s="196"/>
      <c r="P100" s="196"/>
      <c r="Q100" s="196"/>
      <c r="R100" s="196"/>
      <c r="S100" s="196"/>
      <c r="T100" s="196"/>
      <c r="U100" s="196"/>
      <c r="V100" s="196"/>
      <c r="W100" s="196"/>
      <c r="X100" s="196"/>
      <c r="Y100" s="196"/>
      <c r="Z100" s="196"/>
      <c r="AA100" s="196"/>
      <c r="AB100" s="196"/>
      <c r="AC100" s="196"/>
      <c r="AD100" s="196"/>
      <c r="AE100" s="196"/>
      <c r="AF100" s="196"/>
      <c r="AG100" s="196"/>
      <c r="AH100" s="196"/>
      <c r="AI100" s="196"/>
      <c r="AJ100" s="196"/>
      <c r="AK100" s="196"/>
      <c r="AL100" s="196"/>
      <c r="AM100" s="196"/>
      <c r="AN100" s="196"/>
      <c r="AO100" s="196"/>
      <c r="AP100" s="196"/>
      <c r="AQ100" s="196"/>
      <c r="AR100" s="196"/>
      <c r="AS100" s="196"/>
      <c r="AT100" s="196"/>
      <c r="AU100" s="196"/>
      <c r="AV100" s="196"/>
      <c r="AW100" s="196"/>
      <c r="AX100" s="196"/>
      <c r="AY100" s="196"/>
      <c r="AZ100" s="196"/>
      <c r="BA100" s="196"/>
      <c r="BB100" s="196"/>
      <c r="BC100" s="196"/>
      <c r="BD100" s="196"/>
      <c r="BE100" s="196"/>
      <c r="BF100" s="196"/>
      <c r="BG100" s="196"/>
      <c r="BH100" s="196"/>
      <c r="BI100" s="196"/>
      <c r="BJ100" s="196"/>
      <c r="BK100" s="196"/>
      <c r="BL100" s="196"/>
      <c r="BM100" s="196"/>
      <c r="BN100" s="196"/>
      <c r="BO100" s="196"/>
      <c r="BP100" s="196"/>
      <c r="BQ100" s="196"/>
      <c r="BR100" s="196"/>
      <c r="BS100" s="196"/>
      <c r="BT100" s="196"/>
      <c r="BU100" s="196"/>
      <c r="BV100" s="196"/>
      <c r="BW100" s="196"/>
      <c r="BX100" s="196"/>
      <c r="BY100" s="196"/>
      <c r="BZ100" s="196"/>
      <c r="CA100" s="196"/>
      <c r="CB100" s="196"/>
      <c r="CC100" s="196"/>
      <c r="CD100" s="196"/>
      <c r="CE100" s="196"/>
      <c r="CF100" s="196"/>
      <c r="CG100" s="196"/>
      <c r="CH100" s="196"/>
      <c r="CI100" s="196"/>
      <c r="CJ100" s="196"/>
      <c r="CK100" s="196"/>
      <c r="CL100" s="196"/>
      <c r="CM100" s="196"/>
      <c r="CN100" s="196"/>
      <c r="CO100" s="196"/>
      <c r="CP100" s="196"/>
      <c r="CQ100" s="196"/>
      <c r="CR100" s="196"/>
      <c r="CS100" s="196"/>
      <c r="CT100" s="196"/>
      <c r="CU100" s="196"/>
    </row>
    <row r="101" spans="1:99" s="209" customFormat="1" ht="1.5" customHeight="1">
      <c r="A101" s="204"/>
      <c r="B101" s="229"/>
      <c r="C101" s="229"/>
      <c r="D101" s="229"/>
      <c r="E101" s="229"/>
      <c r="F101" s="229"/>
      <c r="G101" s="229"/>
      <c r="H101" s="229"/>
      <c r="I101" s="229"/>
      <c r="J101" s="229"/>
      <c r="K101" s="196"/>
      <c r="L101" s="196"/>
      <c r="M101" s="196"/>
      <c r="N101" s="196"/>
      <c r="O101" s="196"/>
      <c r="P101" s="196"/>
      <c r="Q101" s="196"/>
      <c r="R101" s="196"/>
      <c r="S101" s="196"/>
      <c r="T101" s="196"/>
      <c r="U101" s="196"/>
      <c r="V101" s="196"/>
      <c r="W101" s="196"/>
      <c r="X101" s="196"/>
      <c r="Y101" s="196"/>
      <c r="Z101" s="196"/>
      <c r="AA101" s="196"/>
      <c r="AB101" s="196"/>
      <c r="AC101" s="196"/>
      <c r="AD101" s="196"/>
      <c r="AE101" s="196"/>
      <c r="AF101" s="196"/>
      <c r="AG101" s="196"/>
      <c r="AH101" s="196"/>
      <c r="AI101" s="196"/>
      <c r="AJ101" s="196"/>
      <c r="AK101" s="196"/>
      <c r="AL101" s="196"/>
      <c r="AM101" s="196"/>
      <c r="AN101" s="196"/>
      <c r="AO101" s="196"/>
      <c r="AP101" s="196"/>
      <c r="AQ101" s="196"/>
      <c r="AR101" s="196"/>
      <c r="AS101" s="196"/>
      <c r="AT101" s="196"/>
      <c r="AU101" s="196"/>
      <c r="AV101" s="196"/>
      <c r="AW101" s="196"/>
      <c r="AX101" s="196"/>
      <c r="AY101" s="196"/>
      <c r="AZ101" s="196"/>
      <c r="BA101" s="196"/>
      <c r="BB101" s="196"/>
      <c r="BC101" s="196"/>
      <c r="BD101" s="196"/>
      <c r="BE101" s="196"/>
      <c r="BF101" s="196"/>
      <c r="BG101" s="196"/>
      <c r="BH101" s="196"/>
      <c r="BI101" s="196"/>
      <c r="BJ101" s="196"/>
      <c r="BK101" s="196"/>
      <c r="BL101" s="196"/>
      <c r="BM101" s="196"/>
      <c r="BN101" s="196"/>
      <c r="BO101" s="196"/>
      <c r="BP101" s="196"/>
      <c r="BQ101" s="196"/>
      <c r="BR101" s="196"/>
      <c r="BS101" s="196"/>
      <c r="BT101" s="196"/>
      <c r="BU101" s="196"/>
      <c r="BV101" s="196"/>
      <c r="BW101" s="196"/>
      <c r="BX101" s="196"/>
      <c r="BY101" s="196"/>
      <c r="BZ101" s="196"/>
      <c r="CA101" s="196"/>
      <c r="CB101" s="196"/>
      <c r="CC101" s="196"/>
      <c r="CD101" s="196"/>
      <c r="CE101" s="196"/>
      <c r="CF101" s="196"/>
      <c r="CG101" s="196"/>
      <c r="CH101" s="196"/>
      <c r="CI101" s="196"/>
      <c r="CJ101" s="196"/>
      <c r="CK101" s="196"/>
      <c r="CL101" s="196"/>
      <c r="CM101" s="196"/>
      <c r="CN101" s="196"/>
      <c r="CO101" s="196"/>
      <c r="CP101" s="196"/>
      <c r="CQ101" s="196"/>
      <c r="CR101" s="196"/>
      <c r="CS101" s="196"/>
      <c r="CT101" s="196"/>
      <c r="CU101" s="196"/>
    </row>
    <row r="102" spans="1:99" s="209" customFormat="1">
      <c r="A102" s="218"/>
      <c r="B102" s="225"/>
      <c r="C102" s="225"/>
      <c r="D102" s="225"/>
      <c r="E102" s="225"/>
      <c r="F102" s="225"/>
      <c r="G102" s="225"/>
      <c r="H102" s="225"/>
      <c r="I102" s="225"/>
      <c r="J102" s="225"/>
      <c r="K102" s="196"/>
      <c r="L102" s="196"/>
      <c r="M102" s="196"/>
      <c r="N102" s="196"/>
      <c r="O102" s="196"/>
      <c r="P102" s="196"/>
      <c r="Q102" s="196"/>
      <c r="R102" s="196"/>
      <c r="S102" s="196"/>
      <c r="T102" s="196"/>
      <c r="U102" s="196"/>
      <c r="V102" s="196"/>
      <c r="W102" s="196"/>
      <c r="X102" s="196"/>
      <c r="Y102" s="196"/>
      <c r="Z102" s="196"/>
      <c r="AA102" s="196"/>
      <c r="AB102" s="196"/>
      <c r="AC102" s="196"/>
      <c r="AD102" s="196"/>
      <c r="AE102" s="196"/>
      <c r="AF102" s="196"/>
      <c r="AG102" s="196"/>
      <c r="AH102" s="196"/>
      <c r="AI102" s="196"/>
      <c r="AJ102" s="196"/>
      <c r="AK102" s="196"/>
      <c r="AL102" s="196"/>
      <c r="AM102" s="196"/>
      <c r="AN102" s="196"/>
      <c r="AO102" s="196"/>
      <c r="AP102" s="196"/>
      <c r="AQ102" s="196"/>
      <c r="AR102" s="196"/>
      <c r="AS102" s="196"/>
      <c r="AT102" s="196"/>
      <c r="AU102" s="196"/>
      <c r="AV102" s="196"/>
      <c r="AW102" s="196"/>
      <c r="AX102" s="196"/>
      <c r="AY102" s="196"/>
      <c r="AZ102" s="196"/>
      <c r="BA102" s="196"/>
      <c r="BB102" s="196"/>
      <c r="BC102" s="196"/>
      <c r="BD102" s="196"/>
      <c r="BE102" s="196"/>
      <c r="BF102" s="196"/>
      <c r="BG102" s="196"/>
      <c r="BH102" s="196"/>
      <c r="BI102" s="196"/>
      <c r="BJ102" s="196"/>
      <c r="BK102" s="196"/>
      <c r="BL102" s="196"/>
      <c r="BM102" s="196"/>
      <c r="BN102" s="196"/>
      <c r="BO102" s="196"/>
      <c r="BP102" s="196"/>
      <c r="BQ102" s="196"/>
      <c r="BR102" s="196"/>
      <c r="BS102" s="196"/>
      <c r="BT102" s="196"/>
      <c r="BU102" s="196"/>
      <c r="BV102" s="196"/>
      <c r="BW102" s="196"/>
      <c r="BX102" s="196"/>
      <c r="BY102" s="196"/>
      <c r="BZ102" s="196"/>
      <c r="CA102" s="196"/>
      <c r="CB102" s="196"/>
      <c r="CC102" s="196"/>
      <c r="CD102" s="196"/>
      <c r="CE102" s="196"/>
      <c r="CF102" s="196"/>
      <c r="CG102" s="196"/>
      <c r="CH102" s="196"/>
      <c r="CI102" s="196"/>
      <c r="CJ102" s="196"/>
      <c r="CK102" s="196"/>
      <c r="CL102" s="196"/>
      <c r="CM102" s="196"/>
      <c r="CN102" s="196"/>
      <c r="CO102" s="196"/>
      <c r="CP102" s="196"/>
      <c r="CQ102" s="196"/>
      <c r="CR102" s="196"/>
      <c r="CS102" s="196"/>
      <c r="CT102" s="196"/>
      <c r="CU102" s="196"/>
    </row>
    <row r="103" spans="1:99" s="209" customFormat="1" ht="15.5">
      <c r="A103" s="273" t="s">
        <v>453</v>
      </c>
      <c r="C103" s="203"/>
      <c r="D103" s="203"/>
      <c r="E103" s="203"/>
      <c r="F103" s="203"/>
      <c r="G103" s="203"/>
      <c r="H103" s="203"/>
      <c r="I103" s="203"/>
      <c r="J103" s="203"/>
      <c r="K103" s="196"/>
      <c r="L103" s="196"/>
      <c r="M103" s="196"/>
      <c r="N103" s="196"/>
      <c r="O103" s="196"/>
      <c r="P103" s="196"/>
      <c r="Q103" s="196"/>
      <c r="R103" s="196"/>
      <c r="S103" s="196"/>
      <c r="T103" s="196"/>
      <c r="U103" s="196"/>
      <c r="V103" s="196"/>
      <c r="W103" s="196"/>
      <c r="X103" s="196"/>
      <c r="Y103" s="196"/>
      <c r="Z103" s="196"/>
      <c r="AA103" s="196"/>
      <c r="AB103" s="196"/>
      <c r="AC103" s="196"/>
      <c r="AD103" s="196"/>
      <c r="AE103" s="196"/>
      <c r="AF103" s="196"/>
      <c r="AG103" s="196"/>
      <c r="AH103" s="196"/>
      <c r="AI103" s="196"/>
      <c r="AJ103" s="196"/>
      <c r="AK103" s="196"/>
      <c r="AL103" s="196"/>
      <c r="AM103" s="196"/>
      <c r="AN103" s="196"/>
      <c r="AO103" s="196"/>
      <c r="AP103" s="196"/>
      <c r="AQ103" s="196"/>
      <c r="AR103" s="196"/>
      <c r="AS103" s="196"/>
      <c r="AT103" s="196"/>
      <c r="AU103" s="196"/>
      <c r="AV103" s="196"/>
      <c r="AW103" s="196"/>
      <c r="AX103" s="196"/>
      <c r="AY103" s="196"/>
      <c r="AZ103" s="196"/>
      <c r="BA103" s="196"/>
      <c r="BB103" s="196"/>
      <c r="BC103" s="196"/>
      <c r="BD103" s="196"/>
      <c r="BE103" s="196"/>
      <c r="BF103" s="196"/>
      <c r="BG103" s="196"/>
      <c r="BH103" s="196"/>
      <c r="BI103" s="196"/>
      <c r="BJ103" s="196"/>
      <c r="BK103" s="196"/>
      <c r="BL103" s="196"/>
      <c r="BM103" s="196"/>
      <c r="BN103" s="196"/>
      <c r="BO103" s="196"/>
      <c r="BP103" s="196"/>
      <c r="BQ103" s="196"/>
      <c r="BR103" s="196"/>
      <c r="BS103" s="196"/>
      <c r="BT103" s="196"/>
      <c r="BU103" s="196"/>
      <c r="BV103" s="196"/>
      <c r="BW103" s="196"/>
      <c r="BX103" s="196"/>
      <c r="BY103" s="196"/>
      <c r="BZ103" s="196"/>
      <c r="CA103" s="196"/>
      <c r="CB103" s="196"/>
      <c r="CC103" s="196"/>
      <c r="CD103" s="196"/>
      <c r="CE103" s="196"/>
      <c r="CF103" s="196"/>
      <c r="CG103" s="196"/>
      <c r="CH103" s="196"/>
      <c r="CI103" s="196"/>
      <c r="CJ103" s="196"/>
      <c r="CK103" s="196"/>
      <c r="CL103" s="196"/>
      <c r="CM103" s="196"/>
      <c r="CN103" s="196"/>
      <c r="CO103" s="196"/>
      <c r="CP103" s="196"/>
      <c r="CQ103" s="196"/>
      <c r="CR103" s="196"/>
      <c r="CS103" s="196"/>
      <c r="CT103" s="196"/>
      <c r="CU103" s="196"/>
    </row>
    <row r="104" spans="1:99" s="209" customFormat="1" ht="6" customHeight="1">
      <c r="C104" s="221"/>
      <c r="D104" s="221"/>
      <c r="E104" s="221"/>
      <c r="F104" s="221"/>
      <c r="G104" s="221"/>
      <c r="H104" s="221"/>
      <c r="I104" s="221"/>
      <c r="J104" s="248"/>
      <c r="K104" s="196"/>
      <c r="L104" s="196"/>
      <c r="M104" s="196"/>
      <c r="N104" s="196"/>
      <c r="O104" s="196"/>
      <c r="P104" s="196"/>
      <c r="Q104" s="196"/>
      <c r="R104" s="196"/>
      <c r="S104" s="196"/>
      <c r="T104" s="196"/>
      <c r="U104" s="196"/>
      <c r="V104" s="196"/>
      <c r="W104" s="196"/>
      <c r="X104" s="196"/>
      <c r="Y104" s="196"/>
      <c r="Z104" s="196"/>
      <c r="AA104" s="196"/>
      <c r="AB104" s="196"/>
      <c r="AC104" s="196"/>
      <c r="AD104" s="196"/>
      <c r="AE104" s="196"/>
      <c r="AF104" s="196"/>
      <c r="AG104" s="196"/>
      <c r="AH104" s="196"/>
      <c r="AI104" s="196"/>
      <c r="AJ104" s="196"/>
      <c r="AK104" s="196"/>
      <c r="AL104" s="196"/>
      <c r="AM104" s="196"/>
      <c r="AN104" s="196"/>
      <c r="AO104" s="196"/>
      <c r="AP104" s="196"/>
      <c r="AQ104" s="196"/>
      <c r="AR104" s="196"/>
      <c r="AS104" s="196"/>
      <c r="AT104" s="196"/>
      <c r="AU104" s="196"/>
      <c r="AV104" s="196"/>
      <c r="AW104" s="196"/>
      <c r="AX104" s="196"/>
      <c r="AY104" s="196"/>
      <c r="AZ104" s="196"/>
      <c r="BA104" s="196"/>
      <c r="BB104" s="196"/>
      <c r="BC104" s="196"/>
      <c r="BD104" s="196"/>
      <c r="BE104" s="196"/>
      <c r="BF104" s="196"/>
      <c r="BG104" s="196"/>
      <c r="BH104" s="196"/>
      <c r="BI104" s="196"/>
      <c r="BJ104" s="196"/>
      <c r="BK104" s="196"/>
      <c r="BL104" s="196"/>
      <c r="BM104" s="196"/>
      <c r="BN104" s="196"/>
      <c r="BO104" s="196"/>
      <c r="BP104" s="196"/>
      <c r="BQ104" s="196"/>
      <c r="BR104" s="196"/>
      <c r="BS104" s="196"/>
      <c r="BT104" s="196"/>
      <c r="BU104" s="196"/>
      <c r="BV104" s="196"/>
      <c r="BW104" s="196"/>
      <c r="BX104" s="196"/>
      <c r="BY104" s="196"/>
      <c r="BZ104" s="196"/>
      <c r="CA104" s="196"/>
      <c r="CB104" s="196"/>
      <c r="CC104" s="196"/>
      <c r="CD104" s="196"/>
      <c r="CE104" s="196"/>
      <c r="CF104" s="196"/>
      <c r="CG104" s="196"/>
      <c r="CH104" s="196"/>
      <c r="CI104" s="196"/>
      <c r="CJ104" s="196"/>
      <c r="CK104" s="196"/>
      <c r="CL104" s="196"/>
      <c r="CM104" s="196"/>
      <c r="CN104" s="196"/>
      <c r="CO104" s="196"/>
      <c r="CP104" s="196"/>
      <c r="CQ104" s="196"/>
      <c r="CR104" s="196"/>
      <c r="CS104" s="196"/>
      <c r="CT104" s="196"/>
      <c r="CU104" s="196"/>
    </row>
    <row r="105" spans="1:99" s="209" customFormat="1">
      <c r="A105" s="206" t="s">
        <v>452</v>
      </c>
      <c r="B105" s="225">
        <v>-74</v>
      </c>
      <c r="C105" s="225">
        <v>-68</v>
      </c>
      <c r="D105" s="225">
        <v>-65</v>
      </c>
      <c r="E105" s="225">
        <v>-58</v>
      </c>
      <c r="F105" s="225">
        <v>-14</v>
      </c>
      <c r="G105" s="225">
        <v>4</v>
      </c>
      <c r="H105" s="225">
        <v>3</v>
      </c>
      <c r="I105" s="225">
        <v>-19</v>
      </c>
      <c r="J105" s="225">
        <v>-30</v>
      </c>
      <c r="K105" s="196"/>
      <c r="L105" s="196"/>
      <c r="M105" s="196"/>
      <c r="N105" s="196"/>
      <c r="O105" s="196"/>
      <c r="P105" s="196"/>
      <c r="Q105" s="196"/>
      <c r="R105" s="196"/>
      <c r="S105" s="196"/>
      <c r="T105" s="196"/>
      <c r="U105" s="196"/>
      <c r="V105" s="196"/>
      <c r="W105" s="196"/>
      <c r="X105" s="196"/>
      <c r="Y105" s="196"/>
      <c r="Z105" s="196"/>
      <c r="AA105" s="196"/>
      <c r="AB105" s="196"/>
      <c r="AC105" s="196"/>
      <c r="AD105" s="196"/>
      <c r="AE105" s="196"/>
      <c r="AF105" s="196"/>
      <c r="AG105" s="196"/>
      <c r="AH105" s="196"/>
      <c r="AI105" s="196"/>
      <c r="AJ105" s="196"/>
      <c r="AK105" s="196"/>
      <c r="AL105" s="196"/>
      <c r="AM105" s="196"/>
      <c r="AN105" s="196"/>
      <c r="AO105" s="196"/>
      <c r="AP105" s="196"/>
      <c r="AQ105" s="196"/>
      <c r="AR105" s="196"/>
      <c r="AS105" s="196"/>
      <c r="AT105" s="196"/>
      <c r="AU105" s="196"/>
      <c r="AV105" s="196"/>
      <c r="AW105" s="196"/>
      <c r="AX105" s="196"/>
      <c r="AY105" s="196"/>
      <c r="AZ105" s="196"/>
      <c r="BA105" s="196"/>
      <c r="BB105" s="196"/>
      <c r="BC105" s="196"/>
      <c r="BD105" s="196"/>
      <c r="BE105" s="196"/>
      <c r="BF105" s="196"/>
      <c r="BG105" s="196"/>
      <c r="BH105" s="196"/>
      <c r="BI105" s="196"/>
      <c r="BJ105" s="196"/>
      <c r="BK105" s="196"/>
      <c r="BL105" s="196"/>
      <c r="BM105" s="196"/>
      <c r="BN105" s="196"/>
      <c r="BO105" s="196"/>
      <c r="BP105" s="196"/>
      <c r="BQ105" s="196"/>
      <c r="BR105" s="196"/>
      <c r="BS105" s="196"/>
      <c r="BT105" s="196"/>
      <c r="BU105" s="196"/>
      <c r="BV105" s="196"/>
      <c r="BW105" s="196"/>
      <c r="BX105" s="196"/>
      <c r="BY105" s="196"/>
      <c r="BZ105" s="196"/>
      <c r="CA105" s="196"/>
      <c r="CB105" s="196"/>
      <c r="CC105" s="196"/>
      <c r="CD105" s="196"/>
      <c r="CE105" s="196"/>
      <c r="CF105" s="196"/>
      <c r="CG105" s="196"/>
      <c r="CH105" s="196"/>
      <c r="CI105" s="196"/>
      <c r="CJ105" s="196"/>
      <c r="CK105" s="196"/>
      <c r="CL105" s="196"/>
      <c r="CM105" s="196"/>
      <c r="CN105" s="196"/>
      <c r="CO105" s="196"/>
      <c r="CP105" s="196"/>
      <c r="CQ105" s="196"/>
      <c r="CR105" s="196"/>
      <c r="CS105" s="196"/>
      <c r="CT105" s="196"/>
      <c r="CU105" s="196"/>
    </row>
    <row r="106" spans="1:99" s="209" customFormat="1">
      <c r="A106" s="206" t="s">
        <v>448</v>
      </c>
      <c r="B106" s="225">
        <v>49</v>
      </c>
      <c r="C106" s="225">
        <v>46</v>
      </c>
      <c r="D106" s="225">
        <v>98</v>
      </c>
      <c r="E106" s="225">
        <v>-45</v>
      </c>
      <c r="F106" s="225">
        <v>-608</v>
      </c>
      <c r="G106" s="225">
        <v>37</v>
      </c>
      <c r="H106" s="225">
        <v>24</v>
      </c>
      <c r="I106" s="225">
        <v>-203</v>
      </c>
      <c r="J106" s="225">
        <v>-187</v>
      </c>
      <c r="K106" s="196"/>
      <c r="L106" s="196"/>
      <c r="M106" s="196"/>
      <c r="N106" s="196"/>
      <c r="O106" s="196"/>
      <c r="P106" s="196"/>
      <c r="Q106" s="196"/>
      <c r="R106" s="196"/>
      <c r="S106" s="196"/>
      <c r="T106" s="196"/>
      <c r="U106" s="196"/>
      <c r="V106" s="196"/>
      <c r="W106" s="196"/>
      <c r="X106" s="196"/>
      <c r="Y106" s="196"/>
      <c r="Z106" s="196"/>
      <c r="AA106" s="196"/>
      <c r="AB106" s="196"/>
      <c r="AC106" s="196"/>
      <c r="AD106" s="196"/>
      <c r="AE106" s="196"/>
      <c r="AF106" s="196"/>
      <c r="AG106" s="196"/>
      <c r="AH106" s="196"/>
      <c r="AI106" s="196"/>
      <c r="AJ106" s="196"/>
      <c r="AK106" s="196"/>
      <c r="AL106" s="196"/>
      <c r="AM106" s="196"/>
      <c r="AN106" s="196"/>
      <c r="AO106" s="196"/>
      <c r="AP106" s="196"/>
      <c r="AQ106" s="196"/>
      <c r="AR106" s="196"/>
      <c r="AS106" s="196"/>
      <c r="AT106" s="196"/>
      <c r="AU106" s="196"/>
      <c r="AV106" s="196"/>
      <c r="AW106" s="196"/>
      <c r="AX106" s="196"/>
      <c r="AY106" s="196"/>
      <c r="AZ106" s="196"/>
      <c r="BA106" s="196"/>
      <c r="BB106" s="196"/>
      <c r="BC106" s="196"/>
      <c r="BD106" s="196"/>
      <c r="BE106" s="196"/>
      <c r="BF106" s="196"/>
      <c r="BG106" s="196"/>
      <c r="BH106" s="196"/>
      <c r="BI106" s="196"/>
      <c r="BJ106" s="196"/>
      <c r="BK106" s="196"/>
      <c r="BL106" s="196"/>
      <c r="BM106" s="196"/>
      <c r="BN106" s="196"/>
      <c r="BO106" s="196"/>
      <c r="BP106" s="196"/>
      <c r="BQ106" s="196"/>
      <c r="BR106" s="196"/>
      <c r="BS106" s="196"/>
      <c r="BT106" s="196"/>
      <c r="BU106" s="196"/>
      <c r="BV106" s="196"/>
      <c r="BW106" s="196"/>
      <c r="BX106" s="196"/>
      <c r="BY106" s="196"/>
      <c r="BZ106" s="196"/>
      <c r="CA106" s="196"/>
      <c r="CB106" s="196"/>
      <c r="CC106" s="196"/>
      <c r="CD106" s="196"/>
      <c r="CE106" s="196"/>
      <c r="CF106" s="196"/>
      <c r="CG106" s="196"/>
      <c r="CH106" s="196"/>
      <c r="CI106" s="196"/>
      <c r="CJ106" s="196"/>
      <c r="CK106" s="196"/>
      <c r="CL106" s="196"/>
      <c r="CM106" s="196"/>
      <c r="CN106" s="196"/>
      <c r="CO106" s="196"/>
      <c r="CP106" s="196"/>
      <c r="CQ106" s="196"/>
      <c r="CR106" s="196"/>
      <c r="CS106" s="196"/>
      <c r="CT106" s="196"/>
      <c r="CU106" s="196"/>
    </row>
    <row r="107" spans="1:99" s="209" customFormat="1">
      <c r="A107" s="206" t="s">
        <v>378</v>
      </c>
      <c r="B107" s="225">
        <v>0</v>
      </c>
      <c r="C107" s="225">
        <v>0</v>
      </c>
      <c r="D107" s="225">
        <v>0</v>
      </c>
      <c r="E107" s="225">
        <v>0</v>
      </c>
      <c r="F107" s="225">
        <v>-2</v>
      </c>
      <c r="G107" s="225">
        <v>0</v>
      </c>
      <c r="H107" s="225">
        <v>0</v>
      </c>
      <c r="I107" s="225">
        <v>0</v>
      </c>
      <c r="J107" s="225">
        <v>0</v>
      </c>
      <c r="K107" s="196"/>
      <c r="L107" s="196"/>
      <c r="M107" s="196"/>
      <c r="N107" s="196"/>
      <c r="O107" s="196"/>
      <c r="P107" s="196"/>
      <c r="Q107" s="196"/>
      <c r="R107" s="196"/>
      <c r="S107" s="196"/>
      <c r="T107" s="196"/>
      <c r="U107" s="196"/>
      <c r="V107" s="196"/>
      <c r="W107" s="196"/>
      <c r="X107" s="196"/>
      <c r="Y107" s="196"/>
      <c r="Z107" s="196"/>
      <c r="AA107" s="196"/>
      <c r="AB107" s="196"/>
      <c r="AC107" s="196"/>
      <c r="AD107" s="196"/>
      <c r="AE107" s="196"/>
      <c r="AF107" s="196"/>
      <c r="AG107" s="196"/>
      <c r="AH107" s="196"/>
      <c r="AI107" s="196"/>
      <c r="AJ107" s="196"/>
      <c r="AK107" s="196"/>
      <c r="AL107" s="196"/>
      <c r="AM107" s="196"/>
      <c r="AN107" s="196"/>
      <c r="AO107" s="196"/>
      <c r="AP107" s="196"/>
      <c r="AQ107" s="196"/>
      <c r="AR107" s="196"/>
      <c r="AS107" s="196"/>
      <c r="AT107" s="196"/>
      <c r="AU107" s="196"/>
      <c r="AV107" s="196"/>
      <c r="AW107" s="196"/>
      <c r="AX107" s="196"/>
      <c r="AY107" s="196"/>
      <c r="AZ107" s="196"/>
      <c r="BA107" s="196"/>
      <c r="BB107" s="196"/>
      <c r="BC107" s="196"/>
      <c r="BD107" s="196"/>
      <c r="BE107" s="196"/>
      <c r="BF107" s="196"/>
      <c r="BG107" s="196"/>
      <c r="BH107" s="196"/>
      <c r="BI107" s="196"/>
      <c r="BJ107" s="196"/>
      <c r="BK107" s="196"/>
      <c r="BL107" s="196"/>
      <c r="BM107" s="196"/>
      <c r="BN107" s="196"/>
      <c r="BO107" s="196"/>
      <c r="BP107" s="196"/>
      <c r="BQ107" s="196"/>
      <c r="BR107" s="196"/>
      <c r="BS107" s="196"/>
      <c r="BT107" s="196"/>
      <c r="BU107" s="196"/>
      <c r="BV107" s="196"/>
      <c r="BW107" s="196"/>
      <c r="BX107" s="196"/>
      <c r="BY107" s="196"/>
      <c r="BZ107" s="196"/>
      <c r="CA107" s="196"/>
      <c r="CB107" s="196"/>
      <c r="CC107" s="196"/>
      <c r="CD107" s="196"/>
      <c r="CE107" s="196"/>
      <c r="CF107" s="196"/>
      <c r="CG107" s="196"/>
      <c r="CH107" s="196"/>
      <c r="CI107" s="196"/>
      <c r="CJ107" s="196"/>
      <c r="CK107" s="196"/>
      <c r="CL107" s="196"/>
      <c r="CM107" s="196"/>
      <c r="CN107" s="196"/>
      <c r="CO107" s="196"/>
      <c r="CP107" s="196"/>
      <c r="CQ107" s="196"/>
      <c r="CR107" s="196"/>
      <c r="CS107" s="196"/>
      <c r="CT107" s="196"/>
      <c r="CU107" s="196"/>
    </row>
    <row r="108" spans="1:99" s="209" customFormat="1">
      <c r="A108" s="206" t="s">
        <v>446</v>
      </c>
      <c r="B108" s="225">
        <v>-38</v>
      </c>
      <c r="C108" s="225">
        <v>147</v>
      </c>
      <c r="D108" s="225">
        <v>-124</v>
      </c>
      <c r="E108" s="225">
        <v>207</v>
      </c>
      <c r="F108" s="225">
        <v>-66</v>
      </c>
      <c r="G108" s="225">
        <v>525</v>
      </c>
      <c r="H108" s="225">
        <v>19</v>
      </c>
      <c r="I108" s="225">
        <v>126</v>
      </c>
      <c r="J108" s="225">
        <v>-209</v>
      </c>
      <c r="K108" s="196"/>
      <c r="L108" s="196"/>
      <c r="M108" s="196"/>
      <c r="N108" s="196"/>
      <c r="O108" s="196"/>
      <c r="P108" s="196"/>
      <c r="Q108" s="196"/>
      <c r="R108" s="196"/>
      <c r="S108" s="196"/>
      <c r="T108" s="196"/>
      <c r="U108" s="196"/>
      <c r="V108" s="196"/>
      <c r="W108" s="196"/>
      <c r="X108" s="196"/>
      <c r="Y108" s="196"/>
      <c r="Z108" s="196"/>
      <c r="AA108" s="196"/>
      <c r="AB108" s="196"/>
      <c r="AC108" s="196"/>
      <c r="AD108" s="196"/>
      <c r="AE108" s="196"/>
      <c r="AF108" s="196"/>
      <c r="AG108" s="196"/>
      <c r="AH108" s="196"/>
      <c r="AI108" s="196"/>
      <c r="AJ108" s="196"/>
      <c r="AK108" s="196"/>
      <c r="AL108" s="196"/>
      <c r="AM108" s="196"/>
      <c r="AN108" s="196"/>
      <c r="AO108" s="196"/>
      <c r="AP108" s="196"/>
      <c r="AQ108" s="196"/>
      <c r="AR108" s="196"/>
      <c r="AS108" s="196"/>
      <c r="AT108" s="196"/>
      <c r="AU108" s="196"/>
      <c r="AV108" s="196"/>
      <c r="AW108" s="196"/>
      <c r="AX108" s="196"/>
      <c r="AY108" s="196"/>
      <c r="AZ108" s="196"/>
      <c r="BA108" s="196"/>
      <c r="BB108" s="196"/>
      <c r="BC108" s="196"/>
      <c r="BD108" s="196"/>
      <c r="BE108" s="196"/>
      <c r="BF108" s="196"/>
      <c r="BG108" s="196"/>
      <c r="BH108" s="196"/>
      <c r="BI108" s="196"/>
      <c r="BJ108" s="196"/>
      <c r="BK108" s="196"/>
      <c r="BL108" s="196"/>
      <c r="BM108" s="196"/>
      <c r="BN108" s="196"/>
      <c r="BO108" s="196"/>
      <c r="BP108" s="196"/>
      <c r="BQ108" s="196"/>
      <c r="BR108" s="196"/>
      <c r="BS108" s="196"/>
      <c r="BT108" s="196"/>
      <c r="BU108" s="196"/>
      <c r="BV108" s="196"/>
      <c r="BW108" s="196"/>
      <c r="BX108" s="196"/>
      <c r="BY108" s="196"/>
      <c r="BZ108" s="196"/>
      <c r="CA108" s="196"/>
      <c r="CB108" s="196"/>
      <c r="CC108" s="196"/>
      <c r="CD108" s="196"/>
      <c r="CE108" s="196"/>
      <c r="CF108" s="196"/>
      <c r="CG108" s="196"/>
      <c r="CH108" s="196"/>
      <c r="CI108" s="196"/>
      <c r="CJ108" s="196"/>
      <c r="CK108" s="196"/>
      <c r="CL108" s="196"/>
      <c r="CM108" s="196"/>
      <c r="CN108" s="196"/>
      <c r="CO108" s="196"/>
      <c r="CP108" s="196"/>
      <c r="CQ108" s="196"/>
      <c r="CR108" s="196"/>
      <c r="CS108" s="196"/>
      <c r="CT108" s="196"/>
      <c r="CU108" s="196"/>
    </row>
    <row r="109" spans="1:99" s="209" customFormat="1">
      <c r="A109" s="206" t="s">
        <v>10</v>
      </c>
      <c r="B109" s="225">
        <v>2</v>
      </c>
      <c r="C109" s="225">
        <v>1565</v>
      </c>
      <c r="D109" s="225">
        <v>8</v>
      </c>
      <c r="E109" s="225">
        <v>9</v>
      </c>
      <c r="F109" s="225">
        <v>10</v>
      </c>
      <c r="G109" s="225">
        <v>28</v>
      </c>
      <c r="H109" s="225">
        <v>5</v>
      </c>
      <c r="I109" s="225">
        <v>526</v>
      </c>
      <c r="J109" s="225">
        <v>44</v>
      </c>
      <c r="K109" s="196"/>
      <c r="L109" s="196"/>
      <c r="M109" s="196"/>
      <c r="N109" s="196"/>
      <c r="O109" s="196"/>
      <c r="P109" s="196"/>
      <c r="Q109" s="196"/>
      <c r="R109" s="196"/>
      <c r="S109" s="196"/>
      <c r="T109" s="196"/>
      <c r="U109" s="196"/>
      <c r="V109" s="196"/>
      <c r="W109" s="196"/>
      <c r="X109" s="196"/>
      <c r="Y109" s="196"/>
      <c r="Z109" s="196"/>
      <c r="AA109" s="196"/>
      <c r="AB109" s="196"/>
      <c r="AC109" s="196"/>
      <c r="AD109" s="196"/>
      <c r="AE109" s="196"/>
      <c r="AF109" s="196"/>
      <c r="AG109" s="196"/>
      <c r="AH109" s="196"/>
      <c r="AI109" s="196"/>
      <c r="AJ109" s="196"/>
      <c r="AK109" s="196"/>
      <c r="AL109" s="196"/>
      <c r="AM109" s="196"/>
      <c r="AN109" s="196"/>
      <c r="AO109" s="196"/>
      <c r="AP109" s="196"/>
      <c r="AQ109" s="196"/>
      <c r="AR109" s="196"/>
      <c r="AS109" s="196"/>
      <c r="AT109" s="196"/>
      <c r="AU109" s="196"/>
      <c r="AV109" s="196"/>
      <c r="AW109" s="196"/>
      <c r="AX109" s="196"/>
      <c r="AY109" s="196"/>
      <c r="AZ109" s="196"/>
      <c r="BA109" s="196"/>
      <c r="BB109" s="196"/>
      <c r="BC109" s="196"/>
      <c r="BD109" s="196"/>
      <c r="BE109" s="196"/>
      <c r="BF109" s="196"/>
      <c r="BG109" s="196"/>
      <c r="BH109" s="196"/>
      <c r="BI109" s="196"/>
      <c r="BJ109" s="196"/>
      <c r="BK109" s="196"/>
      <c r="BL109" s="196"/>
      <c r="BM109" s="196"/>
      <c r="BN109" s="196"/>
      <c r="BO109" s="196"/>
      <c r="BP109" s="196"/>
      <c r="BQ109" s="196"/>
      <c r="BR109" s="196"/>
      <c r="BS109" s="196"/>
      <c r="BT109" s="196"/>
      <c r="BU109" s="196"/>
      <c r="BV109" s="196"/>
      <c r="BW109" s="196"/>
      <c r="BX109" s="196"/>
      <c r="BY109" s="196"/>
      <c r="BZ109" s="196"/>
      <c r="CA109" s="196"/>
      <c r="CB109" s="196"/>
      <c r="CC109" s="196"/>
      <c r="CD109" s="196"/>
      <c r="CE109" s="196"/>
      <c r="CF109" s="196"/>
      <c r="CG109" s="196"/>
      <c r="CH109" s="196"/>
      <c r="CI109" s="196"/>
      <c r="CJ109" s="196"/>
      <c r="CK109" s="196"/>
      <c r="CL109" s="196"/>
      <c r="CM109" s="196"/>
      <c r="CN109" s="196"/>
      <c r="CO109" s="196"/>
      <c r="CP109" s="196"/>
      <c r="CQ109" s="196"/>
      <c r="CR109" s="196"/>
      <c r="CS109" s="196"/>
      <c r="CT109" s="196"/>
      <c r="CU109" s="196"/>
    </row>
    <row r="110" spans="1:99" s="209" customFormat="1">
      <c r="A110" s="204" t="s">
        <v>444</v>
      </c>
      <c r="B110" s="229">
        <v>-61</v>
      </c>
      <c r="C110" s="229">
        <v>1690</v>
      </c>
      <c r="D110" s="229">
        <v>-83</v>
      </c>
      <c r="E110" s="229">
        <v>113</v>
      </c>
      <c r="F110" s="229">
        <v>-680</v>
      </c>
      <c r="G110" s="229">
        <v>594</v>
      </c>
      <c r="H110" s="229">
        <v>51</v>
      </c>
      <c r="I110" s="229">
        <v>430</v>
      </c>
      <c r="J110" s="229">
        <v>-382</v>
      </c>
      <c r="K110" s="196"/>
      <c r="L110" s="196"/>
      <c r="M110" s="196"/>
      <c r="N110" s="196"/>
      <c r="O110" s="196"/>
      <c r="P110" s="196"/>
      <c r="Q110" s="196"/>
      <c r="R110" s="196"/>
      <c r="S110" s="196"/>
      <c r="T110" s="196"/>
      <c r="U110" s="196"/>
      <c r="V110" s="196"/>
      <c r="W110" s="196"/>
      <c r="X110" s="196"/>
      <c r="Y110" s="196"/>
      <c r="Z110" s="196"/>
      <c r="AA110" s="196"/>
      <c r="AB110" s="196"/>
      <c r="AC110" s="196"/>
      <c r="AD110" s="196"/>
      <c r="AE110" s="196"/>
      <c r="AF110" s="196"/>
      <c r="AG110" s="196"/>
      <c r="AH110" s="196"/>
      <c r="AI110" s="196"/>
      <c r="AJ110" s="196"/>
      <c r="AK110" s="196"/>
      <c r="AL110" s="196"/>
      <c r="AM110" s="196"/>
      <c r="AN110" s="196"/>
      <c r="AO110" s="196"/>
      <c r="AP110" s="196"/>
      <c r="AQ110" s="196"/>
      <c r="AR110" s="196"/>
      <c r="AS110" s="196"/>
      <c r="AT110" s="196"/>
      <c r="AU110" s="196"/>
      <c r="AV110" s="196"/>
      <c r="AW110" s="196"/>
      <c r="AX110" s="196"/>
      <c r="AY110" s="196"/>
      <c r="AZ110" s="196"/>
      <c r="BA110" s="196"/>
      <c r="BB110" s="196"/>
      <c r="BC110" s="196"/>
      <c r="BD110" s="196"/>
      <c r="BE110" s="196"/>
      <c r="BF110" s="196"/>
      <c r="BG110" s="196"/>
      <c r="BH110" s="196"/>
      <c r="BI110" s="196"/>
      <c r="BJ110" s="196"/>
      <c r="BK110" s="196"/>
      <c r="BL110" s="196"/>
      <c r="BM110" s="196"/>
      <c r="BN110" s="196"/>
      <c r="BO110" s="196"/>
      <c r="BP110" s="196"/>
      <c r="BQ110" s="196"/>
      <c r="BR110" s="196"/>
      <c r="BS110" s="196"/>
      <c r="BT110" s="196"/>
      <c r="BU110" s="196"/>
      <c r="BV110" s="196"/>
      <c r="BW110" s="196"/>
      <c r="BX110" s="196"/>
      <c r="BY110" s="196"/>
      <c r="BZ110" s="196"/>
      <c r="CA110" s="196"/>
      <c r="CB110" s="196"/>
      <c r="CC110" s="196"/>
      <c r="CD110" s="196"/>
      <c r="CE110" s="196"/>
      <c r="CF110" s="196"/>
      <c r="CG110" s="196"/>
      <c r="CH110" s="196"/>
      <c r="CI110" s="196"/>
      <c r="CJ110" s="196"/>
      <c r="CK110" s="196"/>
      <c r="CL110" s="196"/>
      <c r="CM110" s="196"/>
      <c r="CN110" s="196"/>
      <c r="CO110" s="196"/>
      <c r="CP110" s="196"/>
      <c r="CQ110" s="196"/>
      <c r="CR110" s="196"/>
      <c r="CS110" s="196"/>
      <c r="CT110" s="196"/>
      <c r="CU110" s="196"/>
    </row>
    <row r="111" spans="1:99" s="209" customFormat="1">
      <c r="A111" s="206" t="s">
        <v>277</v>
      </c>
      <c r="B111" s="225">
        <v>-86</v>
      </c>
      <c r="C111" s="225">
        <v>-90</v>
      </c>
      <c r="D111" s="225">
        <v>-116</v>
      </c>
      <c r="E111" s="225">
        <v>-81</v>
      </c>
      <c r="F111" s="225">
        <v>-90</v>
      </c>
      <c r="G111" s="225">
        <v>-75</v>
      </c>
      <c r="H111" s="225">
        <v>-33</v>
      </c>
      <c r="I111" s="225">
        <v>-43</v>
      </c>
      <c r="J111" s="225">
        <v>-39</v>
      </c>
      <c r="K111" s="196"/>
      <c r="L111" s="196"/>
      <c r="M111" s="196"/>
      <c r="N111" s="196"/>
      <c r="O111" s="196"/>
      <c r="P111" s="196"/>
      <c r="Q111" s="196"/>
      <c r="R111" s="196"/>
      <c r="S111" s="196"/>
      <c r="T111" s="196"/>
      <c r="U111" s="196"/>
      <c r="V111" s="196"/>
      <c r="W111" s="196"/>
      <c r="X111" s="196"/>
      <c r="Y111" s="196"/>
      <c r="Z111" s="196"/>
      <c r="AA111" s="196"/>
      <c r="AB111" s="196"/>
      <c r="AC111" s="196"/>
      <c r="AD111" s="196"/>
      <c r="AE111" s="196"/>
      <c r="AF111" s="196"/>
      <c r="AG111" s="196"/>
      <c r="AH111" s="196"/>
      <c r="AI111" s="196"/>
      <c r="AJ111" s="196"/>
      <c r="AK111" s="196"/>
      <c r="AL111" s="196"/>
      <c r="AM111" s="196"/>
      <c r="AN111" s="196"/>
      <c r="AO111" s="196"/>
      <c r="AP111" s="196"/>
      <c r="AQ111" s="196"/>
      <c r="AR111" s="196"/>
      <c r="AS111" s="196"/>
      <c r="AT111" s="196"/>
      <c r="AU111" s="196"/>
      <c r="AV111" s="196"/>
      <c r="AW111" s="196"/>
      <c r="AX111" s="196"/>
      <c r="AY111" s="196"/>
      <c r="AZ111" s="196"/>
      <c r="BA111" s="196"/>
      <c r="BB111" s="196"/>
      <c r="BC111" s="196"/>
      <c r="BD111" s="196"/>
      <c r="BE111" s="196"/>
      <c r="BF111" s="196"/>
      <c r="BG111" s="196"/>
      <c r="BH111" s="196"/>
      <c r="BI111" s="196"/>
      <c r="BJ111" s="196"/>
      <c r="BK111" s="196"/>
      <c r="BL111" s="196"/>
      <c r="BM111" s="196"/>
      <c r="BN111" s="196"/>
      <c r="BO111" s="196"/>
      <c r="BP111" s="196"/>
      <c r="BQ111" s="196"/>
      <c r="BR111" s="196"/>
      <c r="BS111" s="196"/>
      <c r="BT111" s="196"/>
      <c r="BU111" s="196"/>
      <c r="BV111" s="196"/>
      <c r="BW111" s="196"/>
      <c r="BX111" s="196"/>
      <c r="BY111" s="196"/>
      <c r="BZ111" s="196"/>
      <c r="CA111" s="196"/>
      <c r="CB111" s="196"/>
      <c r="CC111" s="196"/>
      <c r="CD111" s="196"/>
      <c r="CE111" s="196"/>
      <c r="CF111" s="196"/>
      <c r="CG111" s="196"/>
      <c r="CH111" s="196"/>
      <c r="CI111" s="196"/>
      <c r="CJ111" s="196"/>
      <c r="CK111" s="196"/>
      <c r="CL111" s="196"/>
      <c r="CM111" s="196"/>
      <c r="CN111" s="196"/>
      <c r="CO111" s="196"/>
      <c r="CP111" s="196"/>
      <c r="CQ111" s="196"/>
      <c r="CR111" s="196"/>
      <c r="CS111" s="196"/>
      <c r="CT111" s="196"/>
      <c r="CU111" s="196"/>
    </row>
    <row r="112" spans="1:99" s="209" customFormat="1">
      <c r="A112" s="206" t="s">
        <v>443</v>
      </c>
      <c r="B112" s="225">
        <v>-3</v>
      </c>
      <c r="C112" s="225">
        <v>6</v>
      </c>
      <c r="D112" s="225">
        <v>-20</v>
      </c>
      <c r="E112" s="225">
        <v>0</v>
      </c>
      <c r="F112" s="225">
        <v>-29</v>
      </c>
      <c r="G112" s="225">
        <v>-1</v>
      </c>
      <c r="H112" s="225">
        <v>-1</v>
      </c>
      <c r="I112" s="225">
        <v>-1</v>
      </c>
      <c r="J112" s="225">
        <v>-1</v>
      </c>
      <c r="K112" s="196"/>
      <c r="L112" s="196"/>
      <c r="M112" s="196"/>
      <c r="N112" s="196"/>
      <c r="O112" s="196"/>
      <c r="P112" s="196"/>
      <c r="Q112" s="196"/>
      <c r="R112" s="196"/>
      <c r="S112" s="196"/>
      <c r="T112" s="196"/>
      <c r="U112" s="196"/>
      <c r="V112" s="196"/>
      <c r="W112" s="196"/>
      <c r="X112" s="196"/>
      <c r="Y112" s="196"/>
      <c r="Z112" s="196"/>
      <c r="AA112" s="196"/>
      <c r="AB112" s="196"/>
      <c r="AC112" s="196"/>
      <c r="AD112" s="196"/>
      <c r="AE112" s="196"/>
      <c r="AF112" s="196"/>
      <c r="AG112" s="196"/>
      <c r="AH112" s="196"/>
      <c r="AI112" s="196"/>
      <c r="AJ112" s="196"/>
      <c r="AK112" s="196"/>
      <c r="AL112" s="196"/>
      <c r="AM112" s="196"/>
      <c r="AN112" s="196"/>
      <c r="AO112" s="196"/>
      <c r="AP112" s="196"/>
      <c r="AQ112" s="196"/>
      <c r="AR112" s="196"/>
      <c r="AS112" s="196"/>
      <c r="AT112" s="196"/>
      <c r="AU112" s="196"/>
      <c r="AV112" s="196"/>
      <c r="AW112" s="196"/>
      <c r="AX112" s="196"/>
      <c r="AY112" s="196"/>
      <c r="AZ112" s="196"/>
      <c r="BA112" s="196"/>
      <c r="BB112" s="196"/>
      <c r="BC112" s="196"/>
      <c r="BD112" s="196"/>
      <c r="BE112" s="196"/>
      <c r="BF112" s="196"/>
      <c r="BG112" s="196"/>
      <c r="BH112" s="196"/>
      <c r="BI112" s="196"/>
      <c r="BJ112" s="196"/>
      <c r="BK112" s="196"/>
      <c r="BL112" s="196"/>
      <c r="BM112" s="196"/>
      <c r="BN112" s="196"/>
      <c r="BO112" s="196"/>
      <c r="BP112" s="196"/>
      <c r="BQ112" s="196"/>
      <c r="BR112" s="196"/>
      <c r="BS112" s="196"/>
      <c r="BT112" s="196"/>
      <c r="BU112" s="196"/>
      <c r="BV112" s="196"/>
      <c r="BW112" s="196"/>
      <c r="BX112" s="196"/>
      <c r="BY112" s="196"/>
      <c r="BZ112" s="196"/>
      <c r="CA112" s="196"/>
      <c r="CB112" s="196"/>
      <c r="CC112" s="196"/>
      <c r="CD112" s="196"/>
      <c r="CE112" s="196"/>
      <c r="CF112" s="196"/>
      <c r="CG112" s="196"/>
      <c r="CH112" s="196"/>
      <c r="CI112" s="196"/>
      <c r="CJ112" s="196"/>
      <c r="CK112" s="196"/>
      <c r="CL112" s="196"/>
      <c r="CM112" s="196"/>
      <c r="CN112" s="196"/>
      <c r="CO112" s="196"/>
      <c r="CP112" s="196"/>
      <c r="CQ112" s="196"/>
      <c r="CR112" s="196"/>
      <c r="CS112" s="196"/>
      <c r="CT112" s="196"/>
      <c r="CU112" s="196"/>
    </row>
    <row r="113" spans="1:99" s="209" customFormat="1">
      <c r="A113" s="206" t="s">
        <v>442</v>
      </c>
      <c r="B113" s="225">
        <v>0</v>
      </c>
      <c r="C113" s="225">
        <v>0</v>
      </c>
      <c r="D113" s="225">
        <v>0</v>
      </c>
      <c r="E113" s="225">
        <v>0</v>
      </c>
      <c r="F113" s="225">
        <v>0</v>
      </c>
      <c r="G113" s="225">
        <v>0</v>
      </c>
      <c r="H113" s="225">
        <v>0</v>
      </c>
      <c r="I113" s="225">
        <v>0</v>
      </c>
      <c r="J113" s="225">
        <v>0</v>
      </c>
      <c r="K113" s="196"/>
      <c r="L113" s="196"/>
      <c r="M113" s="196"/>
      <c r="N113" s="196"/>
      <c r="O113" s="196"/>
      <c r="P113" s="196"/>
      <c r="Q113" s="196"/>
      <c r="R113" s="196"/>
      <c r="S113" s="196"/>
      <c r="T113" s="196"/>
      <c r="U113" s="196"/>
      <c r="V113" s="196"/>
      <c r="W113" s="196"/>
      <c r="X113" s="196"/>
      <c r="Y113" s="196"/>
      <c r="Z113" s="196"/>
      <c r="AA113" s="196"/>
      <c r="AB113" s="196"/>
      <c r="AC113" s="196"/>
      <c r="AD113" s="196"/>
      <c r="AE113" s="196"/>
      <c r="AF113" s="196"/>
      <c r="AG113" s="196"/>
      <c r="AH113" s="196"/>
      <c r="AI113" s="196"/>
      <c r="AJ113" s="196"/>
      <c r="AK113" s="196"/>
      <c r="AL113" s="196"/>
      <c r="AM113" s="196"/>
      <c r="AN113" s="196"/>
      <c r="AO113" s="196"/>
      <c r="AP113" s="196"/>
      <c r="AQ113" s="196"/>
      <c r="AR113" s="196"/>
      <c r="AS113" s="196"/>
      <c r="AT113" s="196"/>
      <c r="AU113" s="196"/>
      <c r="AV113" s="196"/>
      <c r="AW113" s="196"/>
      <c r="AX113" s="196"/>
      <c r="AY113" s="196"/>
      <c r="AZ113" s="196"/>
      <c r="BA113" s="196"/>
      <c r="BB113" s="196"/>
      <c r="BC113" s="196"/>
      <c r="BD113" s="196"/>
      <c r="BE113" s="196"/>
      <c r="BF113" s="196"/>
      <c r="BG113" s="196"/>
      <c r="BH113" s="196"/>
      <c r="BI113" s="196"/>
      <c r="BJ113" s="196"/>
      <c r="BK113" s="196"/>
      <c r="BL113" s="196"/>
      <c r="BM113" s="196"/>
      <c r="BN113" s="196"/>
      <c r="BO113" s="196"/>
      <c r="BP113" s="196"/>
      <c r="BQ113" s="196"/>
      <c r="BR113" s="196"/>
      <c r="BS113" s="196"/>
      <c r="BT113" s="196"/>
      <c r="BU113" s="196"/>
      <c r="BV113" s="196"/>
      <c r="BW113" s="196"/>
      <c r="BX113" s="196"/>
      <c r="BY113" s="196"/>
      <c r="BZ113" s="196"/>
      <c r="CA113" s="196"/>
      <c r="CB113" s="196"/>
      <c r="CC113" s="196"/>
      <c r="CD113" s="196"/>
      <c r="CE113" s="196"/>
      <c r="CF113" s="196"/>
      <c r="CG113" s="196"/>
      <c r="CH113" s="196"/>
      <c r="CI113" s="196"/>
      <c r="CJ113" s="196"/>
      <c r="CK113" s="196"/>
      <c r="CL113" s="196"/>
      <c r="CM113" s="196"/>
      <c r="CN113" s="196"/>
      <c r="CO113" s="196"/>
      <c r="CP113" s="196"/>
      <c r="CQ113" s="196"/>
      <c r="CR113" s="196"/>
      <c r="CS113" s="196"/>
      <c r="CT113" s="196"/>
      <c r="CU113" s="196"/>
    </row>
    <row r="114" spans="1:99" s="209" customFormat="1">
      <c r="A114" s="206" t="s">
        <v>312</v>
      </c>
      <c r="B114" s="225">
        <v>27</v>
      </c>
      <c r="C114" s="225">
        <v>60</v>
      </c>
      <c r="D114" s="225">
        <v>21</v>
      </c>
      <c r="E114" s="225">
        <v>412</v>
      </c>
      <c r="F114" s="225">
        <v>-39</v>
      </c>
      <c r="G114" s="225">
        <v>0</v>
      </c>
      <c r="H114" s="225">
        <v>0</v>
      </c>
      <c r="I114" s="225">
        <v>-583</v>
      </c>
      <c r="J114" s="225">
        <v>67</v>
      </c>
      <c r="K114" s="196"/>
      <c r="L114" s="196"/>
      <c r="M114" s="196"/>
      <c r="N114" s="196"/>
      <c r="O114" s="196"/>
      <c r="P114" s="196"/>
      <c r="Q114" s="196"/>
      <c r="R114" s="196"/>
      <c r="S114" s="196"/>
      <c r="T114" s="196"/>
      <c r="U114" s="196"/>
      <c r="V114" s="196"/>
      <c r="W114" s="196"/>
      <c r="X114" s="196"/>
      <c r="Y114" s="196"/>
      <c r="Z114" s="196"/>
      <c r="AA114" s="196"/>
      <c r="AB114" s="196"/>
      <c r="AC114" s="196"/>
      <c r="AD114" s="196"/>
      <c r="AE114" s="196"/>
      <c r="AF114" s="196"/>
      <c r="AG114" s="196"/>
      <c r="AH114" s="196"/>
      <c r="AI114" s="196"/>
      <c r="AJ114" s="196"/>
      <c r="AK114" s="196"/>
      <c r="AL114" s="196"/>
      <c r="AM114" s="196"/>
      <c r="AN114" s="196"/>
      <c r="AO114" s="196"/>
      <c r="AP114" s="196"/>
      <c r="AQ114" s="196"/>
      <c r="AR114" s="196"/>
      <c r="AS114" s="196"/>
      <c r="AT114" s="196"/>
      <c r="AU114" s="196"/>
      <c r="AV114" s="196"/>
      <c r="AW114" s="196"/>
      <c r="AX114" s="196"/>
      <c r="AY114" s="196"/>
      <c r="AZ114" s="196"/>
      <c r="BA114" s="196"/>
      <c r="BB114" s="196"/>
      <c r="BC114" s="196"/>
      <c r="BD114" s="196"/>
      <c r="BE114" s="196"/>
      <c r="BF114" s="196"/>
      <c r="BG114" s="196"/>
      <c r="BH114" s="196"/>
      <c r="BI114" s="196"/>
      <c r="BJ114" s="196"/>
      <c r="BK114" s="196"/>
      <c r="BL114" s="196"/>
      <c r="BM114" s="196"/>
      <c r="BN114" s="196"/>
      <c r="BO114" s="196"/>
      <c r="BP114" s="196"/>
      <c r="BQ114" s="196"/>
      <c r="BR114" s="196"/>
      <c r="BS114" s="196"/>
      <c r="BT114" s="196"/>
      <c r="BU114" s="196"/>
      <c r="BV114" s="196"/>
      <c r="BW114" s="196"/>
      <c r="BX114" s="196"/>
      <c r="BY114" s="196"/>
      <c r="BZ114" s="196"/>
      <c r="CA114" s="196"/>
      <c r="CB114" s="196"/>
      <c r="CC114" s="196"/>
      <c r="CD114" s="196"/>
      <c r="CE114" s="196"/>
      <c r="CF114" s="196"/>
      <c r="CG114" s="196"/>
      <c r="CH114" s="196"/>
      <c r="CI114" s="196"/>
      <c r="CJ114" s="196"/>
      <c r="CK114" s="196"/>
      <c r="CL114" s="196"/>
      <c r="CM114" s="196"/>
      <c r="CN114" s="196"/>
      <c r="CO114" s="196"/>
      <c r="CP114" s="196"/>
      <c r="CQ114" s="196"/>
      <c r="CR114" s="196"/>
      <c r="CS114" s="196"/>
      <c r="CT114" s="196"/>
      <c r="CU114" s="196"/>
    </row>
    <row r="115" spans="1:99" s="209" customFormat="1">
      <c r="A115" s="204" t="s">
        <v>441</v>
      </c>
      <c r="B115" s="229">
        <v>-123</v>
      </c>
      <c r="C115" s="229">
        <v>1666</v>
      </c>
      <c r="D115" s="229">
        <v>-198</v>
      </c>
      <c r="E115" s="229">
        <v>444</v>
      </c>
      <c r="F115" s="229">
        <v>-838</v>
      </c>
      <c r="G115" s="229">
        <v>518</v>
      </c>
      <c r="H115" s="229">
        <v>17</v>
      </c>
      <c r="I115" s="229">
        <v>-197</v>
      </c>
      <c r="J115" s="229">
        <v>-355</v>
      </c>
      <c r="K115" s="196"/>
      <c r="L115" s="196"/>
      <c r="M115" s="196"/>
      <c r="N115" s="196"/>
      <c r="O115" s="196"/>
      <c r="P115" s="196"/>
      <c r="Q115" s="196"/>
      <c r="R115" s="196"/>
      <c r="S115" s="196"/>
      <c r="T115" s="196"/>
      <c r="U115" s="196"/>
      <c r="V115" s="196"/>
      <c r="W115" s="196"/>
      <c r="X115" s="196"/>
      <c r="Y115" s="196"/>
      <c r="Z115" s="196"/>
      <c r="AA115" s="196"/>
      <c r="AB115" s="196"/>
      <c r="AC115" s="196"/>
      <c r="AD115" s="196"/>
      <c r="AE115" s="196"/>
      <c r="AF115" s="196"/>
      <c r="AG115" s="196"/>
      <c r="AH115" s="196"/>
      <c r="AI115" s="196"/>
      <c r="AJ115" s="196"/>
      <c r="AK115" s="196"/>
      <c r="AL115" s="196"/>
      <c r="AM115" s="196"/>
      <c r="AN115" s="196"/>
      <c r="AO115" s="196"/>
      <c r="AP115" s="196"/>
      <c r="AQ115" s="196"/>
      <c r="AR115" s="196"/>
      <c r="AS115" s="196"/>
      <c r="AT115" s="196"/>
      <c r="AU115" s="196"/>
      <c r="AV115" s="196"/>
      <c r="AW115" s="196"/>
      <c r="AX115" s="196"/>
      <c r="AY115" s="196"/>
      <c r="AZ115" s="196"/>
      <c r="BA115" s="196"/>
      <c r="BB115" s="196"/>
      <c r="BC115" s="196"/>
      <c r="BD115" s="196"/>
      <c r="BE115" s="196"/>
      <c r="BF115" s="196"/>
      <c r="BG115" s="196"/>
      <c r="BH115" s="196"/>
      <c r="BI115" s="196"/>
      <c r="BJ115" s="196"/>
      <c r="BK115" s="196"/>
      <c r="BL115" s="196"/>
      <c r="BM115" s="196"/>
      <c r="BN115" s="196"/>
      <c r="BO115" s="196"/>
      <c r="BP115" s="196"/>
      <c r="BQ115" s="196"/>
      <c r="BR115" s="196"/>
      <c r="BS115" s="196"/>
      <c r="BT115" s="196"/>
      <c r="BU115" s="196"/>
      <c r="BV115" s="196"/>
      <c r="BW115" s="196"/>
      <c r="BX115" s="196"/>
      <c r="BY115" s="196"/>
      <c r="BZ115" s="196"/>
      <c r="CA115" s="196"/>
      <c r="CB115" s="196"/>
      <c r="CC115" s="196"/>
      <c r="CD115" s="196"/>
      <c r="CE115" s="196"/>
      <c r="CF115" s="196"/>
      <c r="CG115" s="196"/>
      <c r="CH115" s="196"/>
      <c r="CI115" s="196"/>
      <c r="CJ115" s="196"/>
      <c r="CK115" s="196"/>
      <c r="CL115" s="196"/>
      <c r="CM115" s="196"/>
      <c r="CN115" s="196"/>
      <c r="CO115" s="196"/>
      <c r="CP115" s="196"/>
      <c r="CQ115" s="196"/>
      <c r="CR115" s="196"/>
      <c r="CS115" s="196"/>
      <c r="CT115" s="196"/>
      <c r="CU115" s="196"/>
    </row>
    <row r="116" spans="1:99" s="209" customFormat="1" ht="4.9000000000000004" customHeight="1">
      <c r="A116" s="218"/>
      <c r="B116" s="225"/>
      <c r="C116" s="225"/>
      <c r="D116" s="225"/>
      <c r="E116" s="225"/>
      <c r="F116" s="225"/>
      <c r="G116" s="225"/>
      <c r="H116" s="225"/>
      <c r="I116" s="225"/>
      <c r="J116" s="225"/>
      <c r="K116" s="196"/>
      <c r="L116" s="196"/>
      <c r="M116" s="196"/>
      <c r="N116" s="196"/>
      <c r="O116" s="196"/>
      <c r="P116" s="196"/>
      <c r="Q116" s="196"/>
      <c r="R116" s="196"/>
      <c r="S116" s="196"/>
      <c r="T116" s="196"/>
      <c r="U116" s="196"/>
      <c r="V116" s="196"/>
      <c r="W116" s="196"/>
      <c r="X116" s="196"/>
      <c r="Y116" s="196"/>
      <c r="Z116" s="196"/>
      <c r="AA116" s="196"/>
      <c r="AB116" s="196"/>
      <c r="AC116" s="196"/>
      <c r="AD116" s="196"/>
      <c r="AE116" s="196"/>
      <c r="AF116" s="196"/>
      <c r="AG116" s="196"/>
      <c r="AH116" s="196"/>
      <c r="AI116" s="196"/>
      <c r="AJ116" s="196"/>
      <c r="AK116" s="196"/>
      <c r="AL116" s="196"/>
      <c r="AM116" s="196"/>
      <c r="AN116" s="196"/>
      <c r="AO116" s="196"/>
      <c r="AP116" s="196"/>
      <c r="AQ116" s="196"/>
      <c r="AR116" s="196"/>
      <c r="AS116" s="196"/>
      <c r="AT116" s="196"/>
      <c r="AU116" s="196"/>
      <c r="AV116" s="196"/>
      <c r="AW116" s="196"/>
      <c r="AX116" s="196"/>
      <c r="AY116" s="196"/>
      <c r="AZ116" s="196"/>
      <c r="BA116" s="196"/>
      <c r="BB116" s="196"/>
      <c r="BC116" s="196"/>
      <c r="BD116" s="196"/>
      <c r="BE116" s="196"/>
      <c r="BF116" s="196"/>
      <c r="BG116" s="196"/>
      <c r="BH116" s="196"/>
      <c r="BI116" s="196"/>
      <c r="BJ116" s="196"/>
      <c r="BK116" s="196"/>
      <c r="BL116" s="196"/>
      <c r="BM116" s="196"/>
      <c r="BN116" s="196"/>
      <c r="BO116" s="196"/>
      <c r="BP116" s="196"/>
      <c r="BQ116" s="196"/>
      <c r="BR116" s="196"/>
      <c r="BS116" s="196"/>
      <c r="BT116" s="196"/>
      <c r="BU116" s="196"/>
      <c r="BV116" s="196"/>
      <c r="BW116" s="196"/>
      <c r="BX116" s="196"/>
      <c r="BY116" s="196"/>
      <c r="BZ116" s="196"/>
      <c r="CA116" s="196"/>
      <c r="CB116" s="196"/>
      <c r="CC116" s="196"/>
      <c r="CD116" s="196"/>
      <c r="CE116" s="196"/>
      <c r="CF116" s="196"/>
      <c r="CG116" s="196"/>
      <c r="CH116" s="196"/>
      <c r="CI116" s="196"/>
      <c r="CJ116" s="196"/>
      <c r="CK116" s="196"/>
      <c r="CL116" s="196"/>
      <c r="CM116" s="196"/>
      <c r="CN116" s="196"/>
      <c r="CO116" s="196"/>
      <c r="CP116" s="196"/>
      <c r="CQ116" s="196"/>
      <c r="CR116" s="196"/>
      <c r="CS116" s="196"/>
      <c r="CT116" s="196"/>
      <c r="CU116" s="196"/>
    </row>
    <row r="117" spans="1:99" s="209" customFormat="1">
      <c r="A117" s="204" t="s">
        <v>15</v>
      </c>
      <c r="B117" s="225">
        <v>18486</v>
      </c>
      <c r="C117" s="225">
        <v>18901</v>
      </c>
      <c r="D117" s="225">
        <v>17039</v>
      </c>
      <c r="E117" s="225">
        <v>32423</v>
      </c>
      <c r="F117" s="225">
        <v>31630</v>
      </c>
      <c r="G117" s="225">
        <v>37015</v>
      </c>
      <c r="H117" s="225">
        <v>38792</v>
      </c>
      <c r="I117" s="225">
        <v>38792</v>
      </c>
      <c r="J117" s="225">
        <v>44821</v>
      </c>
      <c r="K117" s="196"/>
      <c r="L117" s="196"/>
      <c r="M117" s="196"/>
      <c r="N117" s="196"/>
      <c r="O117" s="196"/>
      <c r="P117" s="196"/>
      <c r="Q117" s="196"/>
      <c r="R117" s="196"/>
      <c r="S117" s="196"/>
      <c r="T117" s="196"/>
      <c r="U117" s="196"/>
      <c r="V117" s="196"/>
      <c r="W117" s="196"/>
      <c r="X117" s="196"/>
      <c r="Y117" s="196"/>
      <c r="Z117" s="196"/>
      <c r="AA117" s="196"/>
      <c r="AB117" s="196"/>
      <c r="AC117" s="196"/>
      <c r="AD117" s="196"/>
      <c r="AE117" s="196"/>
      <c r="AF117" s="196"/>
      <c r="AG117" s="196"/>
      <c r="AH117" s="196"/>
      <c r="AI117" s="196"/>
      <c r="AJ117" s="196"/>
      <c r="AK117" s="196"/>
      <c r="AL117" s="196"/>
      <c r="AM117" s="196"/>
      <c r="AN117" s="196"/>
      <c r="AO117" s="196"/>
      <c r="AP117" s="196"/>
      <c r="AQ117" s="196"/>
      <c r="AR117" s="196"/>
      <c r="AS117" s="196"/>
      <c r="AT117" s="196"/>
      <c r="AU117" s="196"/>
      <c r="AV117" s="196"/>
      <c r="AW117" s="196"/>
      <c r="AX117" s="196"/>
      <c r="AY117" s="196"/>
      <c r="AZ117" s="196"/>
      <c r="BA117" s="196"/>
      <c r="BB117" s="196"/>
      <c r="BC117" s="196"/>
      <c r="BD117" s="196"/>
      <c r="BE117" s="196"/>
      <c r="BF117" s="196"/>
      <c r="BG117" s="196"/>
      <c r="BH117" s="196"/>
      <c r="BI117" s="196"/>
      <c r="BJ117" s="196"/>
      <c r="BK117" s="196"/>
      <c r="BL117" s="196"/>
      <c r="BM117" s="196"/>
      <c r="BN117" s="196"/>
      <c r="BO117" s="196"/>
      <c r="BP117" s="196"/>
      <c r="BQ117" s="196"/>
      <c r="BR117" s="196"/>
      <c r="BS117" s="196"/>
      <c r="BT117" s="196"/>
      <c r="BU117" s="196"/>
      <c r="BV117" s="196"/>
      <c r="BW117" s="196"/>
      <c r="BX117" s="196"/>
      <c r="BY117" s="196"/>
      <c r="BZ117" s="196"/>
      <c r="CA117" s="196"/>
      <c r="CB117" s="196"/>
      <c r="CC117" s="196"/>
      <c r="CD117" s="196"/>
      <c r="CE117" s="196"/>
      <c r="CF117" s="196"/>
      <c r="CG117" s="196"/>
      <c r="CH117" s="196"/>
      <c r="CI117" s="196"/>
      <c r="CJ117" s="196"/>
      <c r="CK117" s="196"/>
      <c r="CL117" s="196"/>
      <c r="CM117" s="196"/>
      <c r="CN117" s="196"/>
      <c r="CO117" s="196"/>
      <c r="CP117" s="196"/>
      <c r="CQ117" s="196"/>
      <c r="CR117" s="196"/>
      <c r="CS117" s="196"/>
      <c r="CT117" s="196"/>
      <c r="CU117" s="196"/>
    </row>
    <row r="118" spans="1:99" s="209" customFormat="1">
      <c r="A118" s="204" t="s">
        <v>357</v>
      </c>
      <c r="B118" s="229">
        <v>8819</v>
      </c>
      <c r="C118" s="229">
        <v>8721</v>
      </c>
      <c r="D118" s="229">
        <v>8200</v>
      </c>
      <c r="E118" s="229">
        <v>21893</v>
      </c>
      <c r="F118" s="229">
        <v>21380</v>
      </c>
      <c r="G118" s="229">
        <v>18470</v>
      </c>
      <c r="H118" s="229">
        <v>20180</v>
      </c>
      <c r="I118" s="229">
        <v>20180</v>
      </c>
      <c r="J118" s="229">
        <v>22331</v>
      </c>
      <c r="K118" s="196"/>
      <c r="L118" s="196"/>
      <c r="M118" s="196"/>
      <c r="N118" s="196"/>
      <c r="O118" s="196"/>
      <c r="P118" s="196"/>
      <c r="Q118" s="196"/>
      <c r="R118" s="196"/>
      <c r="S118" s="196"/>
      <c r="T118" s="196"/>
      <c r="U118" s="196"/>
      <c r="V118" s="196"/>
      <c r="W118" s="196"/>
      <c r="X118" s="196"/>
      <c r="Y118" s="196"/>
      <c r="Z118" s="196"/>
      <c r="AA118" s="196"/>
      <c r="AB118" s="196"/>
      <c r="AC118" s="196"/>
      <c r="AD118" s="196"/>
      <c r="AE118" s="196"/>
      <c r="AF118" s="196"/>
      <c r="AG118" s="196"/>
      <c r="AH118" s="196"/>
      <c r="AI118" s="196"/>
      <c r="AJ118" s="196"/>
      <c r="AK118" s="196"/>
      <c r="AL118" s="196"/>
      <c r="AM118" s="196"/>
      <c r="AN118" s="196"/>
      <c r="AO118" s="196"/>
      <c r="AP118" s="196"/>
      <c r="AQ118" s="196"/>
      <c r="AR118" s="196"/>
      <c r="AS118" s="196"/>
      <c r="AT118" s="196"/>
      <c r="AU118" s="196"/>
      <c r="AV118" s="196"/>
      <c r="AW118" s="196"/>
      <c r="AX118" s="196"/>
      <c r="AY118" s="196"/>
      <c r="AZ118" s="196"/>
      <c r="BA118" s="196"/>
      <c r="BB118" s="196"/>
      <c r="BC118" s="196"/>
      <c r="BD118" s="196"/>
      <c r="BE118" s="196"/>
      <c r="BF118" s="196"/>
      <c r="BG118" s="196"/>
      <c r="BH118" s="196"/>
      <c r="BI118" s="196"/>
      <c r="BJ118" s="196"/>
      <c r="BK118" s="196"/>
      <c r="BL118" s="196"/>
      <c r="BM118" s="196"/>
      <c r="BN118" s="196"/>
      <c r="BO118" s="196"/>
      <c r="BP118" s="196"/>
      <c r="BQ118" s="196"/>
      <c r="BR118" s="196"/>
      <c r="BS118" s="196"/>
      <c r="BT118" s="196"/>
      <c r="BU118" s="196"/>
      <c r="BV118" s="196"/>
      <c r="BW118" s="196"/>
      <c r="BX118" s="196"/>
      <c r="BY118" s="196"/>
      <c r="BZ118" s="196"/>
      <c r="CA118" s="196"/>
      <c r="CB118" s="196"/>
      <c r="CC118" s="196"/>
      <c r="CD118" s="196"/>
      <c r="CE118" s="196"/>
      <c r="CF118" s="196"/>
      <c r="CG118" s="196"/>
      <c r="CH118" s="196"/>
      <c r="CI118" s="196"/>
      <c r="CJ118" s="196"/>
      <c r="CK118" s="196"/>
      <c r="CL118" s="196"/>
      <c r="CM118" s="196"/>
      <c r="CN118" s="196"/>
      <c r="CO118" s="196"/>
      <c r="CP118" s="196"/>
      <c r="CQ118" s="196"/>
      <c r="CR118" s="196"/>
      <c r="CS118" s="196"/>
      <c r="CT118" s="196"/>
      <c r="CU118" s="196"/>
    </row>
    <row r="119" spans="1:99" s="209" customFormat="1">
      <c r="A119" s="204" t="s">
        <v>440</v>
      </c>
      <c r="B119" s="229">
        <v>9667</v>
      </c>
      <c r="C119" s="229">
        <v>10180</v>
      </c>
      <c r="D119" s="229">
        <v>8839</v>
      </c>
      <c r="E119" s="229">
        <v>10530</v>
      </c>
      <c r="F119" s="229">
        <v>10250</v>
      </c>
      <c r="G119" s="229">
        <v>18545</v>
      </c>
      <c r="H119" s="229">
        <v>18612</v>
      </c>
      <c r="I119" s="229">
        <v>18612</v>
      </c>
      <c r="J119" s="229">
        <v>22490</v>
      </c>
      <c r="K119" s="196"/>
      <c r="L119" s="196"/>
      <c r="M119" s="196"/>
      <c r="N119" s="196"/>
      <c r="O119" s="196"/>
      <c r="P119" s="196"/>
      <c r="Q119" s="196"/>
      <c r="R119" s="196"/>
      <c r="S119" s="196"/>
      <c r="T119" s="196"/>
      <c r="U119" s="196"/>
      <c r="V119" s="196"/>
      <c r="W119" s="196"/>
      <c r="X119" s="196"/>
      <c r="Y119" s="196"/>
      <c r="Z119" s="196"/>
      <c r="AA119" s="196"/>
      <c r="AB119" s="196"/>
      <c r="AC119" s="196"/>
      <c r="AD119" s="196"/>
      <c r="AE119" s="196"/>
      <c r="AF119" s="196"/>
      <c r="AG119" s="196"/>
      <c r="AH119" s="196"/>
      <c r="AI119" s="196"/>
      <c r="AJ119" s="196"/>
      <c r="AK119" s="196"/>
      <c r="AL119" s="196"/>
      <c r="AM119" s="196"/>
      <c r="AN119" s="196"/>
      <c r="AO119" s="196"/>
      <c r="AP119" s="196"/>
      <c r="AQ119" s="196"/>
      <c r="AR119" s="196"/>
      <c r="AS119" s="196"/>
      <c r="AT119" s="196"/>
      <c r="AU119" s="196"/>
      <c r="AV119" s="196"/>
      <c r="AW119" s="196"/>
      <c r="AX119" s="196"/>
      <c r="AY119" s="196"/>
      <c r="AZ119" s="196"/>
      <c r="BA119" s="196"/>
      <c r="BB119" s="196"/>
      <c r="BC119" s="196"/>
      <c r="BD119" s="196"/>
      <c r="BE119" s="196"/>
      <c r="BF119" s="196"/>
      <c r="BG119" s="196"/>
      <c r="BH119" s="196"/>
      <c r="BI119" s="196"/>
      <c r="BJ119" s="196"/>
      <c r="BK119" s="196"/>
      <c r="BL119" s="196"/>
      <c r="BM119" s="196"/>
      <c r="BN119" s="196"/>
      <c r="BO119" s="196"/>
      <c r="BP119" s="196"/>
      <c r="BQ119" s="196"/>
      <c r="BR119" s="196"/>
      <c r="BS119" s="196"/>
      <c r="BT119" s="196"/>
      <c r="BU119" s="196"/>
      <c r="BV119" s="196"/>
      <c r="BW119" s="196"/>
      <c r="BX119" s="196"/>
      <c r="BY119" s="196"/>
      <c r="BZ119" s="196"/>
      <c r="CA119" s="196"/>
      <c r="CB119" s="196"/>
      <c r="CC119" s="196"/>
      <c r="CD119" s="196"/>
      <c r="CE119" s="196"/>
      <c r="CF119" s="196"/>
      <c r="CG119" s="196"/>
      <c r="CH119" s="196"/>
      <c r="CI119" s="196"/>
      <c r="CJ119" s="196"/>
      <c r="CK119" s="196"/>
      <c r="CL119" s="196"/>
      <c r="CM119" s="196"/>
      <c r="CN119" s="196"/>
      <c r="CO119" s="196"/>
      <c r="CP119" s="196"/>
      <c r="CQ119" s="196"/>
      <c r="CR119" s="196"/>
      <c r="CS119" s="196"/>
      <c r="CT119" s="196"/>
      <c r="CU119" s="196"/>
    </row>
    <row r="120" spans="1:99" s="209" customFormat="1" ht="1.5" customHeight="1">
      <c r="A120" s="204"/>
      <c r="B120" s="229"/>
      <c r="C120" s="229"/>
      <c r="D120" s="229"/>
      <c r="E120" s="229"/>
      <c r="F120" s="229"/>
      <c r="G120" s="229"/>
      <c r="H120" s="229"/>
      <c r="I120" s="229"/>
      <c r="J120" s="229"/>
      <c r="K120" s="196"/>
      <c r="L120" s="196"/>
      <c r="M120" s="196"/>
      <c r="N120" s="196"/>
      <c r="O120" s="196"/>
      <c r="P120" s="196"/>
      <c r="Q120" s="196"/>
      <c r="R120" s="196"/>
      <c r="S120" s="196"/>
      <c r="T120" s="196"/>
      <c r="U120" s="196"/>
      <c r="V120" s="196"/>
      <c r="W120" s="196"/>
      <c r="X120" s="196"/>
      <c r="Y120" s="196"/>
      <c r="Z120" s="196"/>
      <c r="AA120" s="196"/>
      <c r="AB120" s="196"/>
      <c r="AC120" s="196"/>
      <c r="AD120" s="196"/>
      <c r="AE120" s="196"/>
      <c r="AF120" s="196"/>
      <c r="AG120" s="196"/>
      <c r="AH120" s="196"/>
      <c r="AI120" s="196"/>
      <c r="AJ120" s="196"/>
      <c r="AK120" s="196"/>
      <c r="AL120" s="196"/>
      <c r="AM120" s="196"/>
      <c r="AN120" s="196"/>
      <c r="AO120" s="196"/>
      <c r="AP120" s="196"/>
      <c r="AQ120" s="196"/>
      <c r="AR120" s="196"/>
      <c r="AS120" s="196"/>
      <c r="AT120" s="196"/>
      <c r="AU120" s="196"/>
      <c r="AV120" s="196"/>
      <c r="AW120" s="196"/>
      <c r="AX120" s="196"/>
      <c r="AY120" s="196"/>
      <c r="AZ120" s="196"/>
      <c r="BA120" s="196"/>
      <c r="BB120" s="196"/>
      <c r="BC120" s="196"/>
      <c r="BD120" s="196"/>
      <c r="BE120" s="196"/>
      <c r="BF120" s="196"/>
      <c r="BG120" s="196"/>
      <c r="BH120" s="196"/>
      <c r="BI120" s="196"/>
      <c r="BJ120" s="196"/>
      <c r="BK120" s="196"/>
      <c r="BL120" s="196"/>
      <c r="BM120" s="196"/>
      <c r="BN120" s="196"/>
      <c r="BO120" s="196"/>
      <c r="BP120" s="196"/>
      <c r="BQ120" s="196"/>
      <c r="BR120" s="196"/>
      <c r="BS120" s="196"/>
      <c r="BT120" s="196"/>
      <c r="BU120" s="196"/>
      <c r="BV120" s="196"/>
      <c r="BW120" s="196"/>
      <c r="BX120" s="196"/>
      <c r="BY120" s="196"/>
      <c r="BZ120" s="196"/>
      <c r="CA120" s="196"/>
      <c r="CB120" s="196"/>
      <c r="CC120" s="196"/>
      <c r="CD120" s="196"/>
      <c r="CE120" s="196"/>
      <c r="CF120" s="196"/>
      <c r="CG120" s="196"/>
      <c r="CH120" s="196"/>
      <c r="CI120" s="196"/>
      <c r="CJ120" s="196"/>
      <c r="CK120" s="196"/>
      <c r="CL120" s="196"/>
      <c r="CM120" s="196"/>
      <c r="CN120" s="196"/>
      <c r="CO120" s="196"/>
      <c r="CP120" s="196"/>
      <c r="CQ120" s="196"/>
      <c r="CR120" s="196"/>
      <c r="CS120" s="196"/>
      <c r="CT120" s="196"/>
      <c r="CU120" s="196"/>
    </row>
    <row r="121" spans="1:99" s="209" customFormat="1">
      <c r="A121" s="274" t="s">
        <v>451</v>
      </c>
      <c r="B121" s="236"/>
      <c r="C121" s="236"/>
      <c r="D121" s="236"/>
      <c r="E121" s="236"/>
      <c r="F121" s="236"/>
      <c r="G121" s="236"/>
      <c r="H121" s="236"/>
      <c r="I121" s="236"/>
      <c r="J121" s="236"/>
      <c r="K121" s="196"/>
      <c r="L121" s="196"/>
      <c r="M121" s="196"/>
      <c r="N121" s="196"/>
      <c r="O121" s="196"/>
      <c r="P121" s="196"/>
      <c r="Q121" s="196"/>
      <c r="R121" s="196"/>
      <c r="S121" s="196"/>
      <c r="T121" s="196"/>
      <c r="U121" s="196"/>
      <c r="V121" s="196"/>
      <c r="W121" s="196"/>
      <c r="X121" s="196"/>
      <c r="Y121" s="196"/>
      <c r="Z121" s="196"/>
      <c r="AA121" s="196"/>
      <c r="AB121" s="196"/>
      <c r="AC121" s="196"/>
      <c r="AD121" s="196"/>
      <c r="AE121" s="196"/>
      <c r="AF121" s="196"/>
      <c r="AG121" s="196"/>
      <c r="AH121" s="196"/>
      <c r="AI121" s="196"/>
      <c r="AJ121" s="196"/>
      <c r="AK121" s="196"/>
      <c r="AL121" s="196"/>
      <c r="AM121" s="196"/>
      <c r="AN121" s="196"/>
      <c r="AO121" s="196"/>
      <c r="AP121" s="196"/>
      <c r="AQ121" s="196"/>
      <c r="AR121" s="196"/>
      <c r="AS121" s="196"/>
      <c r="AT121" s="196"/>
      <c r="AU121" s="196"/>
      <c r="AV121" s="196"/>
      <c r="AW121" s="196"/>
      <c r="AX121" s="196"/>
      <c r="AY121" s="196"/>
      <c r="AZ121" s="196"/>
      <c r="BA121" s="196"/>
      <c r="BB121" s="196"/>
      <c r="BC121" s="196"/>
      <c r="BD121" s="196"/>
      <c r="BE121" s="196"/>
      <c r="BF121" s="196"/>
      <c r="BG121" s="196"/>
      <c r="BH121" s="196"/>
      <c r="BI121" s="196"/>
      <c r="BJ121" s="196"/>
      <c r="BK121" s="196"/>
      <c r="BL121" s="196"/>
      <c r="BM121" s="196"/>
      <c r="BN121" s="196"/>
      <c r="BO121" s="196"/>
      <c r="BP121" s="196"/>
      <c r="BQ121" s="196"/>
      <c r="BR121" s="196"/>
      <c r="BS121" s="196"/>
      <c r="BT121" s="196"/>
      <c r="BU121" s="196"/>
      <c r="BV121" s="196"/>
      <c r="BW121" s="196"/>
      <c r="BX121" s="196"/>
      <c r="BY121" s="196"/>
      <c r="BZ121" s="196"/>
      <c r="CA121" s="196"/>
      <c r="CB121" s="196"/>
      <c r="CC121" s="196"/>
      <c r="CD121" s="196"/>
      <c r="CE121" s="196"/>
      <c r="CF121" s="196"/>
      <c r="CG121" s="196"/>
      <c r="CH121" s="196"/>
      <c r="CI121" s="196"/>
      <c r="CJ121" s="196"/>
      <c r="CK121" s="196"/>
      <c r="CL121" s="196"/>
      <c r="CM121" s="196"/>
      <c r="CN121" s="196"/>
      <c r="CO121" s="196"/>
      <c r="CP121" s="196"/>
      <c r="CQ121" s="196"/>
      <c r="CR121" s="196"/>
      <c r="CS121" s="196"/>
      <c r="CT121" s="196"/>
      <c r="CU121" s="196"/>
    </row>
    <row r="122" spans="1:99" s="209" customFormat="1" ht="15.5">
      <c r="A122" s="273" t="s">
        <v>450</v>
      </c>
      <c r="B122" s="225"/>
      <c r="C122" s="273"/>
      <c r="D122" s="203"/>
      <c r="E122" s="203"/>
      <c r="F122" s="203"/>
      <c r="G122" s="203"/>
      <c r="H122" s="203"/>
      <c r="I122" s="203"/>
      <c r="J122" s="203"/>
      <c r="K122" s="196"/>
      <c r="L122" s="196"/>
      <c r="M122" s="196"/>
      <c r="N122" s="196"/>
      <c r="O122" s="196"/>
      <c r="P122" s="196"/>
      <c r="Q122" s="196"/>
      <c r="R122" s="196"/>
      <c r="S122" s="196"/>
      <c r="T122" s="196"/>
      <c r="U122" s="196"/>
      <c r="V122" s="196"/>
      <c r="W122" s="196"/>
      <c r="X122" s="196"/>
      <c r="Y122" s="196"/>
      <c r="Z122" s="196"/>
      <c r="AA122" s="196"/>
      <c r="AB122" s="196"/>
      <c r="AC122" s="196"/>
      <c r="AD122" s="196"/>
      <c r="AE122" s="196"/>
      <c r="AF122" s="196"/>
      <c r="AG122" s="196"/>
      <c r="AH122" s="196"/>
      <c r="AI122" s="196"/>
      <c r="AJ122" s="196"/>
      <c r="AK122" s="196"/>
      <c r="AL122" s="196"/>
      <c r="AM122" s="196"/>
      <c r="AN122" s="196"/>
      <c r="AO122" s="196"/>
      <c r="AP122" s="196"/>
      <c r="AQ122" s="196"/>
      <c r="AR122" s="196"/>
      <c r="AS122" s="196"/>
      <c r="AT122" s="196"/>
      <c r="AU122" s="196"/>
      <c r="AV122" s="196"/>
      <c r="AW122" s="196"/>
      <c r="AX122" s="196"/>
      <c r="AY122" s="196"/>
      <c r="AZ122" s="196"/>
      <c r="BA122" s="196"/>
      <c r="BB122" s="196"/>
      <c r="BC122" s="196"/>
      <c r="BD122" s="196"/>
      <c r="BE122" s="196"/>
      <c r="BF122" s="196"/>
      <c r="BG122" s="196"/>
      <c r="BH122" s="196"/>
      <c r="BI122" s="196"/>
      <c r="BJ122" s="196"/>
      <c r="BK122" s="196"/>
      <c r="BL122" s="196"/>
      <c r="BM122" s="196"/>
      <c r="BN122" s="196"/>
      <c r="BO122" s="196"/>
      <c r="BP122" s="196"/>
      <c r="BQ122" s="196"/>
      <c r="BR122" s="196"/>
      <c r="BS122" s="196"/>
      <c r="BT122" s="196"/>
      <c r="BU122" s="196"/>
      <c r="BV122" s="196"/>
      <c r="BW122" s="196"/>
      <c r="BX122" s="196"/>
      <c r="BY122" s="196"/>
      <c r="BZ122" s="196"/>
      <c r="CA122" s="196"/>
      <c r="CB122" s="196"/>
      <c r="CC122" s="196"/>
      <c r="CD122" s="196"/>
      <c r="CE122" s="196"/>
      <c r="CF122" s="196"/>
      <c r="CG122" s="196"/>
      <c r="CH122" s="196"/>
      <c r="CI122" s="196"/>
      <c r="CJ122" s="196"/>
      <c r="CK122" s="196"/>
      <c r="CL122" s="196"/>
      <c r="CM122" s="196"/>
      <c r="CN122" s="196"/>
      <c r="CO122" s="196"/>
      <c r="CP122" s="196"/>
      <c r="CQ122" s="196"/>
      <c r="CR122" s="196"/>
      <c r="CS122" s="196"/>
      <c r="CT122" s="196"/>
      <c r="CU122" s="196"/>
    </row>
    <row r="123" spans="1:99" s="209" customFormat="1" ht="6" customHeight="1">
      <c r="D123" s="221"/>
      <c r="E123" s="221"/>
      <c r="F123" s="221"/>
      <c r="G123" s="221"/>
      <c r="H123" s="221"/>
      <c r="I123" s="248"/>
      <c r="J123" s="248"/>
      <c r="K123" s="196"/>
      <c r="L123" s="196"/>
      <c r="M123" s="196"/>
      <c r="N123" s="196"/>
      <c r="O123" s="196"/>
      <c r="P123" s="196"/>
      <c r="Q123" s="196"/>
      <c r="R123" s="196"/>
      <c r="S123" s="196"/>
      <c r="T123" s="196"/>
      <c r="U123" s="196"/>
      <c r="V123" s="196"/>
      <c r="W123" s="196"/>
      <c r="X123" s="196"/>
      <c r="Y123" s="196"/>
      <c r="Z123" s="196"/>
      <c r="AA123" s="196"/>
      <c r="AB123" s="196"/>
      <c r="AC123" s="196"/>
      <c r="AD123" s="196"/>
      <c r="AE123" s="196"/>
      <c r="AF123" s="196"/>
      <c r="AG123" s="196"/>
      <c r="AH123" s="196"/>
      <c r="AI123" s="196"/>
      <c r="AJ123" s="196"/>
      <c r="AK123" s="196"/>
      <c r="AL123" s="196"/>
      <c r="AM123" s="196"/>
      <c r="AN123" s="196"/>
      <c r="AO123" s="196"/>
      <c r="AP123" s="196"/>
      <c r="AQ123" s="196"/>
      <c r="AR123" s="196"/>
      <c r="AS123" s="196"/>
      <c r="AT123" s="196"/>
      <c r="AU123" s="196"/>
      <c r="AV123" s="196"/>
      <c r="AW123" s="196"/>
      <c r="AX123" s="196"/>
      <c r="AY123" s="196"/>
      <c r="AZ123" s="196"/>
      <c r="BA123" s="196"/>
      <c r="BB123" s="196"/>
      <c r="BC123" s="196"/>
      <c r="BD123" s="196"/>
      <c r="BE123" s="196"/>
      <c r="BF123" s="196"/>
      <c r="BG123" s="196"/>
      <c r="BH123" s="196"/>
      <c r="BI123" s="196"/>
      <c r="BJ123" s="196"/>
      <c r="BK123" s="196"/>
      <c r="BL123" s="196"/>
      <c r="BM123" s="196"/>
      <c r="BN123" s="196"/>
      <c r="BO123" s="196"/>
      <c r="BP123" s="196"/>
      <c r="BQ123" s="196"/>
      <c r="BR123" s="196"/>
      <c r="BS123" s="196"/>
      <c r="BT123" s="196"/>
      <c r="BU123" s="196"/>
      <c r="BV123" s="196"/>
      <c r="BW123" s="196"/>
      <c r="BX123" s="196"/>
      <c r="BY123" s="196"/>
      <c r="BZ123" s="196"/>
      <c r="CA123" s="196"/>
      <c r="CB123" s="196"/>
      <c r="CC123" s="196"/>
      <c r="CD123" s="196"/>
      <c r="CE123" s="196"/>
      <c r="CF123" s="196"/>
      <c r="CG123" s="196"/>
      <c r="CH123" s="196"/>
      <c r="CI123" s="196"/>
      <c r="CJ123" s="196"/>
      <c r="CK123" s="196"/>
      <c r="CL123" s="196"/>
      <c r="CM123" s="196"/>
      <c r="CN123" s="196"/>
      <c r="CO123" s="196"/>
      <c r="CP123" s="196"/>
      <c r="CQ123" s="196"/>
      <c r="CR123" s="196"/>
      <c r="CS123" s="196"/>
      <c r="CT123" s="196"/>
      <c r="CU123" s="196"/>
    </row>
    <row r="124" spans="1:99" s="209" customFormat="1">
      <c r="A124" s="206" t="s">
        <v>449</v>
      </c>
      <c r="B124" s="225">
        <v>21</v>
      </c>
      <c r="C124" s="225">
        <v>4</v>
      </c>
      <c r="D124" s="225">
        <v>0</v>
      </c>
      <c r="E124" s="225">
        <v>-27</v>
      </c>
      <c r="F124" s="225">
        <v>-48</v>
      </c>
      <c r="G124" s="225">
        <v>11</v>
      </c>
      <c r="H124" s="225">
        <v>-27</v>
      </c>
      <c r="I124" s="225">
        <v>-7</v>
      </c>
      <c r="J124" s="225">
        <v>-7</v>
      </c>
      <c r="K124" s="196"/>
      <c r="L124" s="196"/>
      <c r="M124" s="196"/>
      <c r="N124" s="196"/>
      <c r="O124" s="196"/>
      <c r="P124" s="196"/>
      <c r="Q124" s="196"/>
      <c r="R124" s="196"/>
      <c r="S124" s="196"/>
      <c r="T124" s="196"/>
      <c r="U124" s="196"/>
      <c r="V124" s="196"/>
      <c r="W124" s="196"/>
      <c r="X124" s="196"/>
      <c r="Y124" s="196"/>
      <c r="Z124" s="196"/>
      <c r="AA124" s="196"/>
      <c r="AB124" s="196"/>
      <c r="AC124" s="196"/>
      <c r="AD124" s="196"/>
      <c r="AE124" s="196"/>
      <c r="AF124" s="196"/>
      <c r="AG124" s="196"/>
      <c r="AH124" s="196"/>
      <c r="AI124" s="196"/>
      <c r="AJ124" s="196"/>
      <c r="AK124" s="196"/>
      <c r="AL124" s="196"/>
      <c r="AM124" s="196"/>
      <c r="AN124" s="196"/>
      <c r="AO124" s="196"/>
      <c r="AP124" s="196"/>
      <c r="AQ124" s="196"/>
      <c r="AR124" s="196"/>
      <c r="AS124" s="196"/>
      <c r="AT124" s="196"/>
      <c r="AU124" s="196"/>
      <c r="AV124" s="196"/>
      <c r="AW124" s="196"/>
      <c r="AX124" s="196"/>
      <c r="AY124" s="196"/>
      <c r="AZ124" s="196"/>
      <c r="BA124" s="196"/>
      <c r="BB124" s="196"/>
      <c r="BC124" s="196"/>
      <c r="BD124" s="196"/>
      <c r="BE124" s="196"/>
      <c r="BF124" s="196"/>
      <c r="BG124" s="196"/>
      <c r="BH124" s="196"/>
      <c r="BI124" s="196"/>
      <c r="BJ124" s="196"/>
      <c r="BK124" s="196"/>
      <c r="BL124" s="196"/>
      <c r="BM124" s="196"/>
      <c r="BN124" s="196"/>
      <c r="BO124" s="196"/>
      <c r="BP124" s="196"/>
      <c r="BQ124" s="196"/>
      <c r="BR124" s="196"/>
      <c r="BS124" s="196"/>
      <c r="BT124" s="196"/>
      <c r="BU124" s="196"/>
      <c r="BV124" s="196"/>
      <c r="BW124" s="196"/>
      <c r="BX124" s="196"/>
      <c r="BY124" s="196"/>
      <c r="BZ124" s="196"/>
      <c r="CA124" s="196"/>
      <c r="CB124" s="196"/>
      <c r="CC124" s="196"/>
      <c r="CD124" s="196"/>
      <c r="CE124" s="196"/>
      <c r="CF124" s="196"/>
      <c r="CG124" s="196"/>
      <c r="CH124" s="196"/>
      <c r="CI124" s="196"/>
      <c r="CJ124" s="196"/>
      <c r="CK124" s="196"/>
      <c r="CL124" s="196"/>
      <c r="CM124" s="196"/>
      <c r="CN124" s="196"/>
      <c r="CO124" s="196"/>
      <c r="CP124" s="196"/>
      <c r="CQ124" s="196"/>
      <c r="CR124" s="196"/>
      <c r="CS124" s="196"/>
      <c r="CT124" s="196"/>
      <c r="CU124" s="196"/>
    </row>
    <row r="125" spans="1:99" s="209" customFormat="1">
      <c r="A125" s="206" t="s">
        <v>448</v>
      </c>
      <c r="B125" s="225">
        <v>112</v>
      </c>
      <c r="C125" s="225">
        <v>108</v>
      </c>
      <c r="D125" s="225">
        <v>108</v>
      </c>
      <c r="E125" s="225">
        <v>87</v>
      </c>
      <c r="F125" s="225">
        <v>712</v>
      </c>
      <c r="G125" s="225">
        <v>-519</v>
      </c>
      <c r="H125" s="225">
        <v>-199</v>
      </c>
      <c r="I125" s="225">
        <v>0</v>
      </c>
      <c r="J125" s="225">
        <v>114</v>
      </c>
      <c r="K125" s="196"/>
      <c r="L125" s="196"/>
      <c r="M125" s="196"/>
      <c r="N125" s="196"/>
      <c r="O125" s="196"/>
      <c r="P125" s="196"/>
      <c r="Q125" s="196"/>
      <c r="R125" s="196"/>
      <c r="S125" s="196"/>
      <c r="T125" s="196"/>
      <c r="U125" s="196"/>
      <c r="V125" s="196"/>
      <c r="W125" s="196"/>
      <c r="X125" s="196"/>
      <c r="Y125" s="196"/>
      <c r="Z125" s="196"/>
      <c r="AA125" s="196"/>
      <c r="AB125" s="196"/>
      <c r="AC125" s="196"/>
      <c r="AD125" s="196"/>
      <c r="AE125" s="196"/>
      <c r="AF125" s="196"/>
      <c r="AG125" s="196"/>
      <c r="AH125" s="196"/>
      <c r="AI125" s="196"/>
      <c r="AJ125" s="196"/>
      <c r="AK125" s="196"/>
      <c r="AL125" s="196"/>
      <c r="AM125" s="196"/>
      <c r="AN125" s="196"/>
      <c r="AO125" s="196"/>
      <c r="AP125" s="196"/>
      <c r="AQ125" s="196"/>
      <c r="AR125" s="196"/>
      <c r="AS125" s="196"/>
      <c r="AT125" s="196"/>
      <c r="AU125" s="196"/>
      <c r="AV125" s="196"/>
      <c r="AW125" s="196"/>
      <c r="AX125" s="196"/>
      <c r="AY125" s="196"/>
      <c r="AZ125" s="196"/>
      <c r="BA125" s="196"/>
      <c r="BB125" s="196"/>
      <c r="BC125" s="196"/>
      <c r="BD125" s="196"/>
      <c r="BE125" s="196"/>
      <c r="BF125" s="196"/>
      <c r="BG125" s="196"/>
      <c r="BH125" s="196"/>
      <c r="BI125" s="196"/>
      <c r="BJ125" s="196"/>
      <c r="BK125" s="196"/>
      <c r="BL125" s="196"/>
      <c r="BM125" s="196"/>
      <c r="BN125" s="196"/>
      <c r="BO125" s="196"/>
      <c r="BP125" s="196"/>
      <c r="BQ125" s="196"/>
      <c r="BR125" s="196"/>
      <c r="BS125" s="196"/>
      <c r="BT125" s="196"/>
      <c r="BU125" s="196"/>
      <c r="BV125" s="196"/>
      <c r="BW125" s="196"/>
      <c r="BX125" s="196"/>
      <c r="BY125" s="196"/>
      <c r="BZ125" s="196"/>
      <c r="CA125" s="196"/>
      <c r="CB125" s="196"/>
      <c r="CC125" s="196"/>
      <c r="CD125" s="196"/>
      <c r="CE125" s="196"/>
      <c r="CF125" s="196"/>
      <c r="CG125" s="196"/>
      <c r="CH125" s="196"/>
      <c r="CI125" s="196"/>
      <c r="CJ125" s="196"/>
      <c r="CK125" s="196"/>
      <c r="CL125" s="196"/>
      <c r="CM125" s="196"/>
      <c r="CN125" s="196"/>
      <c r="CO125" s="196"/>
      <c r="CP125" s="196"/>
      <c r="CQ125" s="196"/>
      <c r="CR125" s="196"/>
      <c r="CS125" s="196"/>
      <c r="CT125" s="196"/>
      <c r="CU125" s="196"/>
    </row>
    <row r="126" spans="1:99" s="209" customFormat="1">
      <c r="A126" s="206" t="s">
        <v>447</v>
      </c>
      <c r="B126" s="225">
        <v>-8</v>
      </c>
      <c r="C126" s="225">
        <v>7</v>
      </c>
      <c r="D126" s="225">
        <v>-51</v>
      </c>
      <c r="E126" s="225">
        <v>-1</v>
      </c>
      <c r="F126" s="225">
        <v>0</v>
      </c>
      <c r="G126" s="225">
        <v>-4</v>
      </c>
      <c r="H126" s="225">
        <v>-61</v>
      </c>
      <c r="I126" s="225">
        <v>-6</v>
      </c>
      <c r="J126" s="225">
        <v>-5</v>
      </c>
      <c r="K126" s="196"/>
      <c r="L126" s="196"/>
      <c r="M126" s="196"/>
      <c r="N126" s="196"/>
      <c r="O126" s="196"/>
      <c r="P126" s="196"/>
      <c r="Q126" s="196"/>
      <c r="R126" s="196"/>
      <c r="S126" s="196"/>
      <c r="T126" s="196"/>
      <c r="U126" s="196"/>
      <c r="V126" s="196"/>
      <c r="W126" s="196"/>
      <c r="X126" s="196"/>
      <c r="Y126" s="196"/>
      <c r="Z126" s="196"/>
      <c r="AA126" s="196"/>
      <c r="AB126" s="196"/>
      <c r="AC126" s="196"/>
      <c r="AD126" s="196"/>
      <c r="AE126" s="196"/>
      <c r="AF126" s="196"/>
      <c r="AG126" s="196"/>
      <c r="AH126" s="196"/>
      <c r="AI126" s="196"/>
      <c r="AJ126" s="196"/>
      <c r="AK126" s="196"/>
      <c r="AL126" s="196"/>
      <c r="AM126" s="196"/>
      <c r="AN126" s="196"/>
      <c r="AO126" s="196"/>
      <c r="AP126" s="196"/>
      <c r="AQ126" s="196"/>
      <c r="AR126" s="196"/>
      <c r="AS126" s="196"/>
      <c r="AT126" s="196"/>
      <c r="AU126" s="196"/>
      <c r="AV126" s="196"/>
      <c r="AW126" s="196"/>
      <c r="AX126" s="196"/>
      <c r="AY126" s="196"/>
      <c r="AZ126" s="196"/>
      <c r="BA126" s="196"/>
      <c r="BB126" s="196"/>
      <c r="BC126" s="196"/>
      <c r="BD126" s="196"/>
      <c r="BE126" s="196"/>
      <c r="BF126" s="196"/>
      <c r="BG126" s="196"/>
      <c r="BH126" s="196"/>
      <c r="BI126" s="196"/>
      <c r="BJ126" s="196"/>
      <c r="BK126" s="196"/>
      <c r="BL126" s="196"/>
      <c r="BM126" s="196"/>
      <c r="BN126" s="196"/>
      <c r="BO126" s="196"/>
      <c r="BP126" s="196"/>
      <c r="BQ126" s="196"/>
      <c r="BR126" s="196"/>
      <c r="BS126" s="196"/>
      <c r="BT126" s="196"/>
      <c r="BU126" s="196"/>
      <c r="BV126" s="196"/>
      <c r="BW126" s="196"/>
      <c r="BX126" s="196"/>
      <c r="BY126" s="196"/>
      <c r="BZ126" s="196"/>
      <c r="CA126" s="196"/>
      <c r="CB126" s="196"/>
      <c r="CC126" s="196"/>
      <c r="CD126" s="196"/>
      <c r="CE126" s="196"/>
      <c r="CF126" s="196"/>
      <c r="CG126" s="196"/>
      <c r="CH126" s="196"/>
      <c r="CI126" s="196"/>
      <c r="CJ126" s="196"/>
      <c r="CK126" s="196"/>
      <c r="CL126" s="196"/>
      <c r="CM126" s="196"/>
      <c r="CN126" s="196"/>
      <c r="CO126" s="196"/>
      <c r="CP126" s="196"/>
      <c r="CQ126" s="196"/>
      <c r="CR126" s="196"/>
      <c r="CS126" s="196"/>
      <c r="CT126" s="196"/>
      <c r="CU126" s="196"/>
    </row>
    <row r="127" spans="1:99" s="209" customFormat="1">
      <c r="A127" s="206" t="s">
        <v>446</v>
      </c>
      <c r="B127" s="225">
        <v>-7</v>
      </c>
      <c r="C127" s="225">
        <v>-15</v>
      </c>
      <c r="D127" s="225">
        <v>-1</v>
      </c>
      <c r="E127" s="225">
        <v>-105</v>
      </c>
      <c r="F127" s="225">
        <v>132</v>
      </c>
      <c r="G127" s="225">
        <v>-168</v>
      </c>
      <c r="H127" s="225">
        <v>-31</v>
      </c>
      <c r="I127" s="225">
        <v>-1</v>
      </c>
      <c r="J127" s="225">
        <v>1</v>
      </c>
      <c r="K127" s="196"/>
      <c r="L127" s="196"/>
      <c r="M127" s="196"/>
      <c r="N127" s="196"/>
      <c r="O127" s="196"/>
      <c r="P127" s="196"/>
      <c r="Q127" s="196"/>
      <c r="R127" s="196"/>
      <c r="S127" s="196"/>
      <c r="T127" s="196"/>
      <c r="U127" s="196"/>
      <c r="V127" s="196"/>
      <c r="W127" s="196"/>
      <c r="X127" s="196"/>
      <c r="Y127" s="196"/>
      <c r="Z127" s="196"/>
      <c r="AA127" s="196"/>
      <c r="AB127" s="196"/>
      <c r="AC127" s="196"/>
      <c r="AD127" s="196"/>
      <c r="AE127" s="196"/>
      <c r="AF127" s="196"/>
      <c r="AG127" s="196"/>
      <c r="AH127" s="196"/>
      <c r="AI127" s="196"/>
      <c r="AJ127" s="196"/>
      <c r="AK127" s="196"/>
      <c r="AL127" s="196"/>
      <c r="AM127" s="196"/>
      <c r="AN127" s="196"/>
      <c r="AO127" s="196"/>
      <c r="AP127" s="196"/>
      <c r="AQ127" s="196"/>
      <c r="AR127" s="196"/>
      <c r="AS127" s="196"/>
      <c r="AT127" s="196"/>
      <c r="AU127" s="196"/>
      <c r="AV127" s="196"/>
      <c r="AW127" s="196"/>
      <c r="AX127" s="196"/>
      <c r="AY127" s="196"/>
      <c r="AZ127" s="196"/>
      <c r="BA127" s="196"/>
      <c r="BB127" s="196"/>
      <c r="BC127" s="196"/>
      <c r="BD127" s="196"/>
      <c r="BE127" s="196"/>
      <c r="BF127" s="196"/>
      <c r="BG127" s="196"/>
      <c r="BH127" s="196"/>
      <c r="BI127" s="196"/>
      <c r="BJ127" s="196"/>
      <c r="BK127" s="196"/>
      <c r="BL127" s="196"/>
      <c r="BM127" s="196"/>
      <c r="BN127" s="196"/>
      <c r="BO127" s="196"/>
      <c r="BP127" s="196"/>
      <c r="BQ127" s="196"/>
      <c r="BR127" s="196"/>
      <c r="BS127" s="196"/>
      <c r="BT127" s="196"/>
      <c r="BU127" s="196"/>
      <c r="BV127" s="196"/>
      <c r="BW127" s="196"/>
      <c r="BX127" s="196"/>
      <c r="BY127" s="196"/>
      <c r="BZ127" s="196"/>
      <c r="CA127" s="196"/>
      <c r="CB127" s="196"/>
      <c r="CC127" s="196"/>
      <c r="CD127" s="196"/>
      <c r="CE127" s="196"/>
      <c r="CF127" s="196"/>
      <c r="CG127" s="196"/>
      <c r="CH127" s="196"/>
      <c r="CI127" s="196"/>
      <c r="CJ127" s="196"/>
      <c r="CK127" s="196"/>
      <c r="CL127" s="196"/>
      <c r="CM127" s="196"/>
      <c r="CN127" s="196"/>
      <c r="CO127" s="196"/>
      <c r="CP127" s="196"/>
      <c r="CQ127" s="196"/>
      <c r="CR127" s="196"/>
      <c r="CS127" s="196"/>
      <c r="CT127" s="196"/>
      <c r="CU127" s="196"/>
    </row>
    <row r="128" spans="1:99" s="209" customFormat="1">
      <c r="A128" s="206" t="s">
        <v>445</v>
      </c>
      <c r="B128" s="225">
        <v>-3</v>
      </c>
      <c r="C128" s="225">
        <v>-10</v>
      </c>
      <c r="D128" s="225">
        <v>2</v>
      </c>
      <c r="E128" s="225">
        <v>-14</v>
      </c>
      <c r="F128" s="225">
        <v>61</v>
      </c>
      <c r="G128" s="225">
        <v>575</v>
      </c>
      <c r="H128" s="225">
        <v>400</v>
      </c>
      <c r="I128" s="225">
        <v>277</v>
      </c>
      <c r="J128" s="225">
        <v>21</v>
      </c>
      <c r="K128" s="196"/>
      <c r="L128" s="196"/>
      <c r="M128" s="196"/>
      <c r="N128" s="196"/>
      <c r="O128" s="196"/>
      <c r="P128" s="196"/>
      <c r="Q128" s="196"/>
      <c r="R128" s="196"/>
      <c r="S128" s="196"/>
      <c r="T128" s="196"/>
      <c r="U128" s="196"/>
      <c r="V128" s="196"/>
      <c r="W128" s="196"/>
      <c r="X128" s="196"/>
      <c r="Y128" s="196"/>
      <c r="Z128" s="196"/>
      <c r="AA128" s="196"/>
      <c r="AB128" s="196"/>
      <c r="AC128" s="196"/>
      <c r="AD128" s="196"/>
      <c r="AE128" s="196"/>
      <c r="AF128" s="196"/>
      <c r="AG128" s="196"/>
      <c r="AH128" s="196"/>
      <c r="AI128" s="196"/>
      <c r="AJ128" s="196"/>
      <c r="AK128" s="196"/>
      <c r="AL128" s="196"/>
      <c r="AM128" s="196"/>
      <c r="AN128" s="196"/>
      <c r="AO128" s="196"/>
      <c r="AP128" s="196"/>
      <c r="AQ128" s="196"/>
      <c r="AR128" s="196"/>
      <c r="AS128" s="196"/>
      <c r="AT128" s="196"/>
      <c r="AU128" s="196"/>
      <c r="AV128" s="196"/>
      <c r="AW128" s="196"/>
      <c r="AX128" s="196"/>
      <c r="AY128" s="196"/>
      <c r="AZ128" s="196"/>
      <c r="BA128" s="196"/>
      <c r="BB128" s="196"/>
      <c r="BC128" s="196"/>
      <c r="BD128" s="196"/>
      <c r="BE128" s="196"/>
      <c r="BF128" s="196"/>
      <c r="BG128" s="196"/>
      <c r="BH128" s="196"/>
      <c r="BI128" s="196"/>
      <c r="BJ128" s="196"/>
      <c r="BK128" s="196"/>
      <c r="BL128" s="196"/>
      <c r="BM128" s="196"/>
      <c r="BN128" s="196"/>
      <c r="BO128" s="196"/>
      <c r="BP128" s="196"/>
      <c r="BQ128" s="196"/>
      <c r="BR128" s="196"/>
      <c r="BS128" s="196"/>
      <c r="BT128" s="196"/>
      <c r="BU128" s="196"/>
      <c r="BV128" s="196"/>
      <c r="BW128" s="196"/>
      <c r="BX128" s="196"/>
      <c r="BY128" s="196"/>
      <c r="BZ128" s="196"/>
      <c r="CA128" s="196"/>
      <c r="CB128" s="196"/>
      <c r="CC128" s="196"/>
      <c r="CD128" s="196"/>
      <c r="CE128" s="196"/>
      <c r="CF128" s="196"/>
      <c r="CG128" s="196"/>
      <c r="CH128" s="196"/>
      <c r="CI128" s="196"/>
      <c r="CJ128" s="196"/>
      <c r="CK128" s="196"/>
      <c r="CL128" s="196"/>
      <c r="CM128" s="196"/>
      <c r="CN128" s="196"/>
      <c r="CO128" s="196"/>
      <c r="CP128" s="196"/>
      <c r="CQ128" s="196"/>
      <c r="CR128" s="196"/>
      <c r="CS128" s="196"/>
      <c r="CT128" s="196"/>
      <c r="CU128" s="196"/>
    </row>
    <row r="129" spans="1:99" s="209" customFormat="1">
      <c r="A129" s="204" t="s">
        <v>444</v>
      </c>
      <c r="B129" s="229">
        <v>115</v>
      </c>
      <c r="C129" s="229">
        <v>94</v>
      </c>
      <c r="D129" s="229">
        <v>58</v>
      </c>
      <c r="E129" s="229">
        <v>-60</v>
      </c>
      <c r="F129" s="229">
        <v>857</v>
      </c>
      <c r="G129" s="229">
        <v>-105</v>
      </c>
      <c r="H129" s="229">
        <v>82</v>
      </c>
      <c r="I129" s="229">
        <v>263</v>
      </c>
      <c r="J129" s="229">
        <v>124</v>
      </c>
      <c r="K129" s="196"/>
      <c r="L129" s="196"/>
      <c r="M129" s="196"/>
      <c r="N129" s="196"/>
      <c r="O129" s="196"/>
      <c r="P129" s="196"/>
      <c r="Q129" s="196"/>
      <c r="R129" s="196"/>
      <c r="S129" s="196"/>
      <c r="T129" s="196"/>
      <c r="U129" s="196"/>
      <c r="V129" s="196"/>
      <c r="W129" s="196"/>
      <c r="X129" s="196"/>
      <c r="Y129" s="196"/>
      <c r="Z129" s="196"/>
      <c r="AA129" s="196"/>
      <c r="AB129" s="196"/>
      <c r="AC129" s="196"/>
      <c r="AD129" s="196"/>
      <c r="AE129" s="196"/>
      <c r="AF129" s="196"/>
      <c r="AG129" s="196"/>
      <c r="AH129" s="196"/>
      <c r="AI129" s="196"/>
      <c r="AJ129" s="196"/>
      <c r="AK129" s="196"/>
      <c r="AL129" s="196"/>
      <c r="AM129" s="196"/>
      <c r="AN129" s="196"/>
      <c r="AO129" s="196"/>
      <c r="AP129" s="196"/>
      <c r="AQ129" s="196"/>
      <c r="AR129" s="196"/>
      <c r="AS129" s="196"/>
      <c r="AT129" s="196"/>
      <c r="AU129" s="196"/>
      <c r="AV129" s="196"/>
      <c r="AW129" s="196"/>
      <c r="AX129" s="196"/>
      <c r="AY129" s="196"/>
      <c r="AZ129" s="196"/>
      <c r="BA129" s="196"/>
      <c r="BB129" s="196"/>
      <c r="BC129" s="196"/>
      <c r="BD129" s="196"/>
      <c r="BE129" s="196"/>
      <c r="BF129" s="196"/>
      <c r="BG129" s="196"/>
      <c r="BH129" s="196"/>
      <c r="BI129" s="196"/>
      <c r="BJ129" s="196"/>
      <c r="BK129" s="196"/>
      <c r="BL129" s="196"/>
      <c r="BM129" s="196"/>
      <c r="BN129" s="196"/>
      <c r="BO129" s="196"/>
      <c r="BP129" s="196"/>
      <c r="BQ129" s="196"/>
      <c r="BR129" s="196"/>
      <c r="BS129" s="196"/>
      <c r="BT129" s="196"/>
      <c r="BU129" s="196"/>
      <c r="BV129" s="196"/>
      <c r="BW129" s="196"/>
      <c r="BX129" s="196"/>
      <c r="BY129" s="196"/>
      <c r="BZ129" s="196"/>
      <c r="CA129" s="196"/>
      <c r="CB129" s="196"/>
      <c r="CC129" s="196"/>
      <c r="CD129" s="196"/>
      <c r="CE129" s="196"/>
      <c r="CF129" s="196"/>
      <c r="CG129" s="196"/>
      <c r="CH129" s="196"/>
      <c r="CI129" s="196"/>
      <c r="CJ129" s="196"/>
      <c r="CK129" s="196"/>
      <c r="CL129" s="196"/>
      <c r="CM129" s="196"/>
      <c r="CN129" s="196"/>
      <c r="CO129" s="196"/>
      <c r="CP129" s="196"/>
      <c r="CQ129" s="196"/>
      <c r="CR129" s="196"/>
      <c r="CS129" s="196"/>
      <c r="CT129" s="196"/>
      <c r="CU129" s="196"/>
    </row>
    <row r="130" spans="1:99" s="209" customFormat="1">
      <c r="A130" s="206" t="s">
        <v>277</v>
      </c>
      <c r="B130" s="225">
        <v>-3482</v>
      </c>
      <c r="C130" s="225">
        <v>-3930</v>
      </c>
      <c r="D130" s="225">
        <v>-4292</v>
      </c>
      <c r="E130" s="225">
        <v>-4689</v>
      </c>
      <c r="F130" s="225">
        <v>-3363</v>
      </c>
      <c r="G130" s="225">
        <v>-4039</v>
      </c>
      <c r="H130" s="225">
        <v>-3574</v>
      </c>
      <c r="I130" s="225">
        <v>-2993</v>
      </c>
      <c r="J130" s="225">
        <v>-3485</v>
      </c>
      <c r="K130" s="196"/>
      <c r="L130" s="196"/>
      <c r="M130" s="196"/>
      <c r="N130" s="196"/>
      <c r="O130" s="196"/>
      <c r="P130" s="196"/>
      <c r="Q130" s="196"/>
      <c r="R130" s="196"/>
      <c r="S130" s="196"/>
      <c r="T130" s="196"/>
      <c r="U130" s="196"/>
      <c r="V130" s="196"/>
      <c r="W130" s="196"/>
      <c r="X130" s="196"/>
      <c r="Y130" s="196"/>
      <c r="Z130" s="196"/>
      <c r="AA130" s="196"/>
      <c r="AB130" s="196"/>
      <c r="AC130" s="196"/>
      <c r="AD130" s="196"/>
      <c r="AE130" s="196"/>
      <c r="AF130" s="196"/>
      <c r="AG130" s="196"/>
      <c r="AH130" s="196"/>
      <c r="AI130" s="196"/>
      <c r="AJ130" s="196"/>
      <c r="AK130" s="196"/>
      <c r="AL130" s="196"/>
      <c r="AM130" s="196"/>
      <c r="AN130" s="196"/>
      <c r="AO130" s="196"/>
      <c r="AP130" s="196"/>
      <c r="AQ130" s="196"/>
      <c r="AR130" s="196"/>
      <c r="AS130" s="196"/>
      <c r="AT130" s="196"/>
      <c r="AU130" s="196"/>
      <c r="AV130" s="196"/>
      <c r="AW130" s="196"/>
      <c r="AX130" s="196"/>
      <c r="AY130" s="196"/>
      <c r="AZ130" s="196"/>
      <c r="BA130" s="196"/>
      <c r="BB130" s="196"/>
      <c r="BC130" s="196"/>
      <c r="BD130" s="196"/>
      <c r="BE130" s="196"/>
      <c r="BF130" s="196"/>
      <c r="BG130" s="196"/>
      <c r="BH130" s="196"/>
      <c r="BI130" s="196"/>
      <c r="BJ130" s="196"/>
      <c r="BK130" s="196"/>
      <c r="BL130" s="196"/>
      <c r="BM130" s="196"/>
      <c r="BN130" s="196"/>
      <c r="BO130" s="196"/>
      <c r="BP130" s="196"/>
      <c r="BQ130" s="196"/>
      <c r="BR130" s="196"/>
      <c r="BS130" s="196"/>
      <c r="BT130" s="196"/>
      <c r="BU130" s="196"/>
      <c r="BV130" s="196"/>
      <c r="BW130" s="196"/>
      <c r="BX130" s="196"/>
      <c r="BY130" s="196"/>
      <c r="BZ130" s="196"/>
      <c r="CA130" s="196"/>
      <c r="CB130" s="196"/>
      <c r="CC130" s="196"/>
      <c r="CD130" s="196"/>
      <c r="CE130" s="196"/>
      <c r="CF130" s="196"/>
      <c r="CG130" s="196"/>
      <c r="CH130" s="196"/>
      <c r="CI130" s="196"/>
      <c r="CJ130" s="196"/>
      <c r="CK130" s="196"/>
      <c r="CL130" s="196"/>
      <c r="CM130" s="196"/>
      <c r="CN130" s="196"/>
      <c r="CO130" s="196"/>
      <c r="CP130" s="196"/>
      <c r="CQ130" s="196"/>
      <c r="CR130" s="196"/>
      <c r="CS130" s="196"/>
      <c r="CT130" s="196"/>
      <c r="CU130" s="196"/>
    </row>
    <row r="131" spans="1:99" s="209" customFormat="1">
      <c r="A131" s="206" t="s">
        <v>443</v>
      </c>
      <c r="B131" s="225">
        <v>3446</v>
      </c>
      <c r="C131" s="225">
        <v>3865</v>
      </c>
      <c r="D131" s="225">
        <v>4241</v>
      </c>
      <c r="E131" s="225">
        <v>4627</v>
      </c>
      <c r="F131" s="225">
        <v>3328</v>
      </c>
      <c r="G131" s="225">
        <v>3708</v>
      </c>
      <c r="H131" s="225">
        <v>3293</v>
      </c>
      <c r="I131" s="225">
        <v>2730</v>
      </c>
      <c r="J131" s="225">
        <v>3417</v>
      </c>
      <c r="K131" s="196"/>
      <c r="L131" s="196"/>
      <c r="M131" s="196"/>
      <c r="N131" s="196"/>
      <c r="O131" s="196"/>
      <c r="P131" s="196"/>
      <c r="Q131" s="196"/>
      <c r="R131" s="196"/>
      <c r="S131" s="196"/>
      <c r="T131" s="196"/>
      <c r="U131" s="196"/>
      <c r="V131" s="196"/>
      <c r="W131" s="196"/>
      <c r="X131" s="196"/>
      <c r="Y131" s="196"/>
      <c r="Z131" s="196"/>
      <c r="AA131" s="196"/>
      <c r="AB131" s="196"/>
      <c r="AC131" s="196"/>
      <c r="AD131" s="196"/>
      <c r="AE131" s="196"/>
      <c r="AF131" s="196"/>
      <c r="AG131" s="196"/>
      <c r="AH131" s="196"/>
      <c r="AI131" s="196"/>
      <c r="AJ131" s="196"/>
      <c r="AK131" s="196"/>
      <c r="AL131" s="196"/>
      <c r="AM131" s="196"/>
      <c r="AN131" s="196"/>
      <c r="AO131" s="196"/>
      <c r="AP131" s="196"/>
      <c r="AQ131" s="196"/>
      <c r="AR131" s="196"/>
      <c r="AS131" s="196"/>
      <c r="AT131" s="196"/>
      <c r="AU131" s="196"/>
      <c r="AV131" s="196"/>
      <c r="AW131" s="196"/>
      <c r="AX131" s="196"/>
      <c r="AY131" s="196"/>
      <c r="AZ131" s="196"/>
      <c r="BA131" s="196"/>
      <c r="BB131" s="196"/>
      <c r="BC131" s="196"/>
      <c r="BD131" s="196"/>
      <c r="BE131" s="196"/>
      <c r="BF131" s="196"/>
      <c r="BG131" s="196"/>
      <c r="BH131" s="196"/>
      <c r="BI131" s="196"/>
      <c r="BJ131" s="196"/>
      <c r="BK131" s="196"/>
      <c r="BL131" s="196"/>
      <c r="BM131" s="196"/>
      <c r="BN131" s="196"/>
      <c r="BO131" s="196"/>
      <c r="BP131" s="196"/>
      <c r="BQ131" s="196"/>
      <c r="BR131" s="196"/>
      <c r="BS131" s="196"/>
      <c r="BT131" s="196"/>
      <c r="BU131" s="196"/>
      <c r="BV131" s="196"/>
      <c r="BW131" s="196"/>
      <c r="BX131" s="196"/>
      <c r="BY131" s="196"/>
      <c r="BZ131" s="196"/>
      <c r="CA131" s="196"/>
      <c r="CB131" s="196"/>
      <c r="CC131" s="196"/>
      <c r="CD131" s="196"/>
      <c r="CE131" s="196"/>
      <c r="CF131" s="196"/>
      <c r="CG131" s="196"/>
      <c r="CH131" s="196"/>
      <c r="CI131" s="196"/>
      <c r="CJ131" s="196"/>
      <c r="CK131" s="196"/>
      <c r="CL131" s="196"/>
      <c r="CM131" s="196"/>
      <c r="CN131" s="196"/>
      <c r="CO131" s="196"/>
      <c r="CP131" s="196"/>
      <c r="CQ131" s="196"/>
      <c r="CR131" s="196"/>
      <c r="CS131" s="196"/>
      <c r="CT131" s="196"/>
      <c r="CU131" s="196"/>
    </row>
    <row r="132" spans="1:99" s="209" customFormat="1">
      <c r="A132" s="206" t="s">
        <v>442</v>
      </c>
      <c r="B132" s="225">
        <v>0</v>
      </c>
      <c r="C132" s="225">
        <v>0</v>
      </c>
      <c r="D132" s="225">
        <v>0</v>
      </c>
      <c r="E132" s="225">
        <v>11</v>
      </c>
      <c r="F132" s="225">
        <v>0</v>
      </c>
      <c r="G132" s="225">
        <v>0</v>
      </c>
      <c r="H132" s="225">
        <v>0</v>
      </c>
      <c r="I132" s="225">
        <v>0</v>
      </c>
      <c r="J132" s="225">
        <v>0</v>
      </c>
      <c r="K132" s="196"/>
      <c r="L132" s="196"/>
      <c r="M132" s="196"/>
      <c r="N132" s="196"/>
      <c r="O132" s="196"/>
      <c r="P132" s="196"/>
      <c r="Q132" s="196"/>
      <c r="R132" s="196"/>
      <c r="S132" s="196"/>
      <c r="T132" s="196"/>
      <c r="U132" s="196"/>
      <c r="V132" s="196"/>
      <c r="W132" s="196"/>
      <c r="X132" s="196"/>
      <c r="Y132" s="196"/>
      <c r="Z132" s="196"/>
      <c r="AA132" s="196"/>
      <c r="AB132" s="196"/>
      <c r="AC132" s="196"/>
      <c r="AD132" s="196"/>
      <c r="AE132" s="196"/>
      <c r="AF132" s="196"/>
      <c r="AG132" s="196"/>
      <c r="AH132" s="196"/>
      <c r="AI132" s="196"/>
      <c r="AJ132" s="196"/>
      <c r="AK132" s="196"/>
      <c r="AL132" s="196"/>
      <c r="AM132" s="196"/>
      <c r="AN132" s="196"/>
      <c r="AO132" s="196"/>
      <c r="AP132" s="196"/>
      <c r="AQ132" s="196"/>
      <c r="AR132" s="196"/>
      <c r="AS132" s="196"/>
      <c r="AT132" s="196"/>
      <c r="AU132" s="196"/>
      <c r="AV132" s="196"/>
      <c r="AW132" s="196"/>
      <c r="AX132" s="196"/>
      <c r="AY132" s="196"/>
      <c r="AZ132" s="196"/>
      <c r="BA132" s="196"/>
      <c r="BB132" s="196"/>
      <c r="BC132" s="196"/>
      <c r="BD132" s="196"/>
      <c r="BE132" s="196"/>
      <c r="BF132" s="196"/>
      <c r="BG132" s="196"/>
      <c r="BH132" s="196"/>
      <c r="BI132" s="196"/>
      <c r="BJ132" s="196"/>
      <c r="BK132" s="196"/>
      <c r="BL132" s="196"/>
      <c r="BM132" s="196"/>
      <c r="BN132" s="196"/>
      <c r="BO132" s="196"/>
      <c r="BP132" s="196"/>
      <c r="BQ132" s="196"/>
      <c r="BR132" s="196"/>
      <c r="BS132" s="196"/>
      <c r="BT132" s="196"/>
      <c r="BU132" s="196"/>
      <c r="BV132" s="196"/>
      <c r="BW132" s="196"/>
      <c r="BX132" s="196"/>
      <c r="BY132" s="196"/>
      <c r="BZ132" s="196"/>
      <c r="CA132" s="196"/>
      <c r="CB132" s="196"/>
      <c r="CC132" s="196"/>
      <c r="CD132" s="196"/>
      <c r="CE132" s="196"/>
      <c r="CF132" s="196"/>
      <c r="CG132" s="196"/>
      <c r="CH132" s="196"/>
      <c r="CI132" s="196"/>
      <c r="CJ132" s="196"/>
      <c r="CK132" s="196"/>
      <c r="CL132" s="196"/>
      <c r="CM132" s="196"/>
      <c r="CN132" s="196"/>
      <c r="CO132" s="196"/>
      <c r="CP132" s="196"/>
      <c r="CQ132" s="196"/>
      <c r="CR132" s="196"/>
      <c r="CS132" s="196"/>
      <c r="CT132" s="196"/>
      <c r="CU132" s="196"/>
    </row>
    <row r="133" spans="1:99" s="209" customFormat="1">
      <c r="A133" s="206" t="s">
        <v>312</v>
      </c>
      <c r="B133" s="225">
        <v>2</v>
      </c>
      <c r="C133" s="225">
        <v>-2</v>
      </c>
      <c r="D133" s="225">
        <v>3</v>
      </c>
      <c r="E133" s="225">
        <v>-271</v>
      </c>
      <c r="F133" s="225">
        <v>198</v>
      </c>
      <c r="G133" s="225">
        <v>-891</v>
      </c>
      <c r="H133" s="225">
        <v>4</v>
      </c>
      <c r="I133" s="225">
        <v>-85</v>
      </c>
      <c r="J133" s="225">
        <v>-167</v>
      </c>
      <c r="K133" s="196"/>
      <c r="L133" s="196"/>
      <c r="M133" s="196"/>
      <c r="N133" s="196"/>
      <c r="O133" s="196"/>
      <c r="P133" s="196"/>
      <c r="Q133" s="196"/>
      <c r="R133" s="196"/>
      <c r="S133" s="196"/>
      <c r="T133" s="196"/>
      <c r="U133" s="196"/>
      <c r="V133" s="196"/>
      <c r="W133" s="196"/>
      <c r="X133" s="196"/>
      <c r="Y133" s="196"/>
      <c r="Z133" s="196"/>
      <c r="AA133" s="196"/>
      <c r="AB133" s="196"/>
      <c r="AC133" s="196"/>
      <c r="AD133" s="196"/>
      <c r="AE133" s="196"/>
      <c r="AF133" s="196"/>
      <c r="AG133" s="196"/>
      <c r="AH133" s="196"/>
      <c r="AI133" s="196"/>
      <c r="AJ133" s="196"/>
      <c r="AK133" s="196"/>
      <c r="AL133" s="196"/>
      <c r="AM133" s="196"/>
      <c r="AN133" s="196"/>
      <c r="AO133" s="196"/>
      <c r="AP133" s="196"/>
      <c r="AQ133" s="196"/>
      <c r="AR133" s="196"/>
      <c r="AS133" s="196"/>
      <c r="AT133" s="196"/>
      <c r="AU133" s="196"/>
      <c r="AV133" s="196"/>
      <c r="AW133" s="196"/>
      <c r="AX133" s="196"/>
      <c r="AY133" s="196"/>
      <c r="AZ133" s="196"/>
      <c r="BA133" s="196"/>
      <c r="BB133" s="196"/>
      <c r="BC133" s="196"/>
      <c r="BD133" s="196"/>
      <c r="BE133" s="196"/>
      <c r="BF133" s="196"/>
      <c r="BG133" s="196"/>
      <c r="BH133" s="196"/>
      <c r="BI133" s="196"/>
      <c r="BJ133" s="196"/>
      <c r="BK133" s="196"/>
      <c r="BL133" s="196"/>
      <c r="BM133" s="196"/>
      <c r="BN133" s="196"/>
      <c r="BO133" s="196"/>
      <c r="BP133" s="196"/>
      <c r="BQ133" s="196"/>
      <c r="BR133" s="196"/>
      <c r="BS133" s="196"/>
      <c r="BT133" s="196"/>
      <c r="BU133" s="196"/>
      <c r="BV133" s="196"/>
      <c r="BW133" s="196"/>
      <c r="BX133" s="196"/>
      <c r="BY133" s="196"/>
      <c r="BZ133" s="196"/>
      <c r="CA133" s="196"/>
      <c r="CB133" s="196"/>
      <c r="CC133" s="196"/>
      <c r="CD133" s="196"/>
      <c r="CE133" s="196"/>
      <c r="CF133" s="196"/>
      <c r="CG133" s="196"/>
      <c r="CH133" s="196"/>
      <c r="CI133" s="196"/>
      <c r="CJ133" s="196"/>
      <c r="CK133" s="196"/>
      <c r="CL133" s="196"/>
      <c r="CM133" s="196"/>
      <c r="CN133" s="196"/>
      <c r="CO133" s="196"/>
      <c r="CP133" s="196"/>
      <c r="CQ133" s="196"/>
      <c r="CR133" s="196"/>
      <c r="CS133" s="196"/>
      <c r="CT133" s="196"/>
      <c r="CU133" s="196"/>
    </row>
    <row r="134" spans="1:99" s="209" customFormat="1">
      <c r="A134" s="204" t="s">
        <v>441</v>
      </c>
      <c r="B134" s="229">
        <v>81</v>
      </c>
      <c r="C134" s="229">
        <v>27</v>
      </c>
      <c r="D134" s="229">
        <v>10</v>
      </c>
      <c r="E134" s="229">
        <v>-382</v>
      </c>
      <c r="F134" s="229">
        <v>1020</v>
      </c>
      <c r="G134" s="229">
        <v>-1327</v>
      </c>
      <c r="H134" s="229">
        <v>-195</v>
      </c>
      <c r="I134" s="229">
        <v>-85</v>
      </c>
      <c r="J134" s="229">
        <v>-111</v>
      </c>
      <c r="K134" s="196"/>
      <c r="L134" s="196"/>
      <c r="M134" s="196"/>
      <c r="N134" s="196"/>
      <c r="O134" s="196"/>
      <c r="P134" s="196"/>
      <c r="Q134" s="196"/>
      <c r="R134" s="196"/>
      <c r="S134" s="196"/>
      <c r="T134" s="196"/>
      <c r="U134" s="196"/>
      <c r="V134" s="196"/>
      <c r="W134" s="196"/>
      <c r="X134" s="196"/>
      <c r="Y134" s="196"/>
      <c r="Z134" s="196"/>
      <c r="AA134" s="196"/>
      <c r="AB134" s="196"/>
      <c r="AC134" s="196"/>
      <c r="AD134" s="196"/>
      <c r="AE134" s="196"/>
      <c r="AF134" s="196"/>
      <c r="AG134" s="196"/>
      <c r="AH134" s="196"/>
      <c r="AI134" s="196"/>
      <c r="AJ134" s="196"/>
      <c r="AK134" s="196"/>
      <c r="AL134" s="196"/>
      <c r="AM134" s="196"/>
      <c r="AN134" s="196"/>
      <c r="AO134" s="196"/>
      <c r="AP134" s="196"/>
      <c r="AQ134" s="196"/>
      <c r="AR134" s="196"/>
      <c r="AS134" s="196"/>
      <c r="AT134" s="196"/>
      <c r="AU134" s="196"/>
      <c r="AV134" s="196"/>
      <c r="AW134" s="196"/>
      <c r="AX134" s="196"/>
      <c r="AY134" s="196"/>
      <c r="AZ134" s="196"/>
      <c r="BA134" s="196"/>
      <c r="BB134" s="196"/>
      <c r="BC134" s="196"/>
      <c r="BD134" s="196"/>
      <c r="BE134" s="196"/>
      <c r="BF134" s="196"/>
      <c r="BG134" s="196"/>
      <c r="BH134" s="196"/>
      <c r="BI134" s="196"/>
      <c r="BJ134" s="196"/>
      <c r="BK134" s="196"/>
      <c r="BL134" s="196"/>
      <c r="BM134" s="196"/>
      <c r="BN134" s="196"/>
      <c r="BO134" s="196"/>
      <c r="BP134" s="196"/>
      <c r="BQ134" s="196"/>
      <c r="BR134" s="196"/>
      <c r="BS134" s="196"/>
      <c r="BT134" s="196"/>
      <c r="BU134" s="196"/>
      <c r="BV134" s="196"/>
      <c r="BW134" s="196"/>
      <c r="BX134" s="196"/>
      <c r="BY134" s="196"/>
      <c r="BZ134" s="196"/>
      <c r="CA134" s="196"/>
      <c r="CB134" s="196"/>
      <c r="CC134" s="196"/>
      <c r="CD134" s="196"/>
      <c r="CE134" s="196"/>
      <c r="CF134" s="196"/>
      <c r="CG134" s="196"/>
      <c r="CH134" s="196"/>
      <c r="CI134" s="196"/>
      <c r="CJ134" s="196"/>
      <c r="CK134" s="196"/>
      <c r="CL134" s="196"/>
      <c r="CM134" s="196"/>
      <c r="CN134" s="196"/>
      <c r="CO134" s="196"/>
      <c r="CP134" s="196"/>
      <c r="CQ134" s="196"/>
      <c r="CR134" s="196"/>
      <c r="CS134" s="196"/>
      <c r="CT134" s="196"/>
      <c r="CU134" s="196"/>
    </row>
    <row r="135" spans="1:99" s="209" customFormat="1">
      <c r="A135" s="218"/>
      <c r="B135" s="225"/>
      <c r="C135" s="225"/>
      <c r="D135" s="225"/>
      <c r="E135" s="225"/>
      <c r="F135" s="225"/>
      <c r="G135" s="225"/>
      <c r="H135" s="225"/>
      <c r="I135" s="225"/>
      <c r="J135" s="225"/>
      <c r="K135" s="196"/>
      <c r="L135" s="196"/>
      <c r="M135" s="196"/>
      <c r="N135" s="196"/>
      <c r="O135" s="196"/>
      <c r="P135" s="196"/>
      <c r="Q135" s="196"/>
      <c r="R135" s="196"/>
      <c r="S135" s="196"/>
      <c r="T135" s="196"/>
      <c r="U135" s="196"/>
      <c r="V135" s="196"/>
      <c r="W135" s="196"/>
      <c r="X135" s="196"/>
      <c r="Y135" s="196"/>
      <c r="Z135" s="196"/>
      <c r="AA135" s="196"/>
      <c r="AB135" s="196"/>
      <c r="AC135" s="196"/>
      <c r="AD135" s="196"/>
      <c r="AE135" s="196"/>
      <c r="AF135" s="196"/>
      <c r="AG135" s="196"/>
      <c r="AH135" s="196"/>
      <c r="AI135" s="196"/>
      <c r="AJ135" s="196"/>
      <c r="AK135" s="196"/>
      <c r="AL135" s="196"/>
      <c r="AM135" s="196"/>
      <c r="AN135" s="196"/>
      <c r="AO135" s="196"/>
      <c r="AP135" s="196"/>
      <c r="AQ135" s="196"/>
      <c r="AR135" s="196"/>
      <c r="AS135" s="196"/>
      <c r="AT135" s="196"/>
      <c r="AU135" s="196"/>
      <c r="AV135" s="196"/>
      <c r="AW135" s="196"/>
      <c r="AX135" s="196"/>
      <c r="AY135" s="196"/>
      <c r="AZ135" s="196"/>
      <c r="BA135" s="196"/>
      <c r="BB135" s="196"/>
      <c r="BC135" s="196"/>
      <c r="BD135" s="196"/>
      <c r="BE135" s="196"/>
      <c r="BF135" s="196"/>
      <c r="BG135" s="196"/>
      <c r="BH135" s="196"/>
      <c r="BI135" s="196"/>
      <c r="BJ135" s="196"/>
      <c r="BK135" s="196"/>
      <c r="BL135" s="196"/>
      <c r="BM135" s="196"/>
      <c r="BN135" s="196"/>
      <c r="BO135" s="196"/>
      <c r="BP135" s="196"/>
      <c r="BQ135" s="196"/>
      <c r="BR135" s="196"/>
      <c r="BS135" s="196"/>
      <c r="BT135" s="196"/>
      <c r="BU135" s="196"/>
      <c r="BV135" s="196"/>
      <c r="BW135" s="196"/>
      <c r="BX135" s="196"/>
      <c r="BY135" s="196"/>
      <c r="BZ135" s="196"/>
      <c r="CA135" s="196"/>
      <c r="CB135" s="196"/>
      <c r="CC135" s="196"/>
      <c r="CD135" s="196"/>
      <c r="CE135" s="196"/>
      <c r="CF135" s="196"/>
      <c r="CG135" s="196"/>
      <c r="CH135" s="196"/>
      <c r="CI135" s="196"/>
      <c r="CJ135" s="196"/>
      <c r="CK135" s="196"/>
      <c r="CL135" s="196"/>
      <c r="CM135" s="196"/>
      <c r="CN135" s="196"/>
      <c r="CO135" s="196"/>
      <c r="CP135" s="196"/>
      <c r="CQ135" s="196"/>
      <c r="CR135" s="196"/>
      <c r="CS135" s="196"/>
      <c r="CT135" s="196"/>
      <c r="CU135" s="196"/>
    </row>
    <row r="136" spans="1:99" s="209" customFormat="1">
      <c r="A136" s="204" t="s">
        <v>15</v>
      </c>
      <c r="B136" s="225">
        <v>-339329</v>
      </c>
      <c r="C136" s="225">
        <v>-341704</v>
      </c>
      <c r="D136" s="225">
        <v>-367622</v>
      </c>
      <c r="E136" s="225">
        <v>-314002</v>
      </c>
      <c r="F136" s="225">
        <v>-280272</v>
      </c>
      <c r="G136" s="225">
        <v>-301039</v>
      </c>
      <c r="H136" s="225">
        <v>-286390</v>
      </c>
      <c r="I136" s="225">
        <v>-286390</v>
      </c>
      <c r="J136" s="225">
        <v>-239535</v>
      </c>
      <c r="K136" s="196"/>
      <c r="L136" s="196"/>
      <c r="M136" s="196"/>
      <c r="N136" s="196"/>
      <c r="O136" s="196"/>
      <c r="P136" s="196"/>
      <c r="Q136" s="196"/>
      <c r="R136" s="196"/>
      <c r="S136" s="196"/>
      <c r="T136" s="196"/>
      <c r="U136" s="196"/>
      <c r="V136" s="196"/>
      <c r="W136" s="196"/>
      <c r="X136" s="196"/>
      <c r="Y136" s="196"/>
      <c r="Z136" s="196"/>
      <c r="AA136" s="196"/>
      <c r="AB136" s="196"/>
      <c r="AC136" s="196"/>
      <c r="AD136" s="196"/>
      <c r="AE136" s="196"/>
      <c r="AF136" s="196"/>
      <c r="AG136" s="196"/>
      <c r="AH136" s="196"/>
      <c r="AI136" s="196"/>
      <c r="AJ136" s="196"/>
      <c r="AK136" s="196"/>
      <c r="AL136" s="196"/>
      <c r="AM136" s="196"/>
      <c r="AN136" s="196"/>
      <c r="AO136" s="196"/>
      <c r="AP136" s="196"/>
      <c r="AQ136" s="196"/>
      <c r="AR136" s="196"/>
      <c r="AS136" s="196"/>
      <c r="AT136" s="196"/>
      <c r="AU136" s="196"/>
      <c r="AV136" s="196"/>
      <c r="AW136" s="196"/>
      <c r="AX136" s="196"/>
      <c r="AY136" s="196"/>
      <c r="AZ136" s="196"/>
      <c r="BA136" s="196"/>
      <c r="BB136" s="196"/>
      <c r="BC136" s="196"/>
      <c r="BD136" s="196"/>
      <c r="BE136" s="196"/>
      <c r="BF136" s="196"/>
      <c r="BG136" s="196"/>
      <c r="BH136" s="196"/>
      <c r="BI136" s="196"/>
      <c r="BJ136" s="196"/>
      <c r="BK136" s="196"/>
      <c r="BL136" s="196"/>
      <c r="BM136" s="196"/>
      <c r="BN136" s="196"/>
      <c r="BO136" s="196"/>
      <c r="BP136" s="196"/>
      <c r="BQ136" s="196"/>
      <c r="BR136" s="196"/>
      <c r="BS136" s="196"/>
      <c r="BT136" s="196"/>
      <c r="BU136" s="196"/>
      <c r="BV136" s="196"/>
      <c r="BW136" s="196"/>
      <c r="BX136" s="196"/>
      <c r="BY136" s="196"/>
      <c r="BZ136" s="196"/>
      <c r="CA136" s="196"/>
      <c r="CB136" s="196"/>
      <c r="CC136" s="196"/>
      <c r="CD136" s="196"/>
      <c r="CE136" s="196"/>
      <c r="CF136" s="196"/>
      <c r="CG136" s="196"/>
      <c r="CH136" s="196"/>
      <c r="CI136" s="196"/>
      <c r="CJ136" s="196"/>
      <c r="CK136" s="196"/>
      <c r="CL136" s="196"/>
      <c r="CM136" s="196"/>
      <c r="CN136" s="196"/>
      <c r="CO136" s="196"/>
      <c r="CP136" s="196"/>
      <c r="CQ136" s="196"/>
      <c r="CR136" s="196"/>
      <c r="CS136" s="196"/>
      <c r="CT136" s="196"/>
      <c r="CU136" s="196"/>
    </row>
    <row r="137" spans="1:99" s="209" customFormat="1">
      <c r="A137" s="204" t="s">
        <v>357</v>
      </c>
      <c r="B137" s="229">
        <v>-339329</v>
      </c>
      <c r="C137" s="229">
        <v>-341704</v>
      </c>
      <c r="D137" s="229">
        <v>-367622</v>
      </c>
      <c r="E137" s="229">
        <v>-314002</v>
      </c>
      <c r="F137" s="229">
        <v>-280272</v>
      </c>
      <c r="G137" s="229">
        <v>-301039</v>
      </c>
      <c r="H137" s="229">
        <v>-286390</v>
      </c>
      <c r="I137" s="229">
        <v>-286390</v>
      </c>
      <c r="J137" s="229">
        <v>-239535</v>
      </c>
      <c r="K137" s="196"/>
      <c r="L137" s="196"/>
      <c r="M137" s="196"/>
      <c r="N137" s="196"/>
      <c r="O137" s="196"/>
      <c r="P137" s="196"/>
      <c r="Q137" s="196"/>
      <c r="R137" s="196"/>
      <c r="S137" s="196"/>
      <c r="T137" s="196"/>
      <c r="U137" s="196"/>
      <c r="V137" s="196"/>
      <c r="W137" s="196"/>
      <c r="X137" s="196"/>
      <c r="Y137" s="196"/>
      <c r="Z137" s="196"/>
      <c r="AA137" s="196"/>
      <c r="AB137" s="196"/>
      <c r="AC137" s="196"/>
      <c r="AD137" s="196"/>
      <c r="AE137" s="196"/>
      <c r="AF137" s="196"/>
      <c r="AG137" s="196"/>
      <c r="AH137" s="196"/>
      <c r="AI137" s="196"/>
      <c r="AJ137" s="196"/>
      <c r="AK137" s="196"/>
      <c r="AL137" s="196"/>
      <c r="AM137" s="196"/>
      <c r="AN137" s="196"/>
      <c r="AO137" s="196"/>
      <c r="AP137" s="196"/>
      <c r="AQ137" s="196"/>
      <c r="AR137" s="196"/>
      <c r="AS137" s="196"/>
      <c r="AT137" s="196"/>
      <c r="AU137" s="196"/>
      <c r="AV137" s="196"/>
      <c r="AW137" s="196"/>
      <c r="AX137" s="196"/>
      <c r="AY137" s="196"/>
      <c r="AZ137" s="196"/>
      <c r="BA137" s="196"/>
      <c r="BB137" s="196"/>
      <c r="BC137" s="196"/>
      <c r="BD137" s="196"/>
      <c r="BE137" s="196"/>
      <c r="BF137" s="196"/>
      <c r="BG137" s="196"/>
      <c r="BH137" s="196"/>
      <c r="BI137" s="196"/>
      <c r="BJ137" s="196"/>
      <c r="BK137" s="196"/>
      <c r="BL137" s="196"/>
      <c r="BM137" s="196"/>
      <c r="BN137" s="196"/>
      <c r="BO137" s="196"/>
      <c r="BP137" s="196"/>
      <c r="BQ137" s="196"/>
      <c r="BR137" s="196"/>
      <c r="BS137" s="196"/>
      <c r="BT137" s="196"/>
      <c r="BU137" s="196"/>
      <c r="BV137" s="196"/>
      <c r="BW137" s="196"/>
      <c r="BX137" s="196"/>
      <c r="BY137" s="196"/>
      <c r="BZ137" s="196"/>
      <c r="CA137" s="196"/>
      <c r="CB137" s="196"/>
      <c r="CC137" s="196"/>
      <c r="CD137" s="196"/>
      <c r="CE137" s="196"/>
      <c r="CF137" s="196"/>
      <c r="CG137" s="196"/>
      <c r="CH137" s="196"/>
      <c r="CI137" s="196"/>
      <c r="CJ137" s="196"/>
      <c r="CK137" s="196"/>
      <c r="CL137" s="196"/>
      <c r="CM137" s="196"/>
      <c r="CN137" s="196"/>
      <c r="CO137" s="196"/>
      <c r="CP137" s="196"/>
      <c r="CQ137" s="196"/>
      <c r="CR137" s="196"/>
      <c r="CS137" s="196"/>
      <c r="CT137" s="196"/>
      <c r="CU137" s="196"/>
    </row>
    <row r="138" spans="1:99" s="209" customFormat="1">
      <c r="A138" s="204" t="s">
        <v>440</v>
      </c>
      <c r="B138" s="229">
        <v>0</v>
      </c>
      <c r="C138" s="229">
        <v>0</v>
      </c>
      <c r="D138" s="229">
        <v>0</v>
      </c>
      <c r="E138" s="229">
        <v>0</v>
      </c>
      <c r="F138" s="229">
        <v>0</v>
      </c>
      <c r="G138" s="229">
        <v>0</v>
      </c>
      <c r="H138" s="229">
        <v>0</v>
      </c>
      <c r="I138" s="229">
        <v>0</v>
      </c>
      <c r="J138" s="229">
        <v>0</v>
      </c>
      <c r="K138" s="196"/>
      <c r="L138" s="196"/>
      <c r="M138" s="196"/>
      <c r="N138" s="196"/>
      <c r="O138" s="196"/>
      <c r="P138" s="196"/>
      <c r="Q138" s="196"/>
      <c r="R138" s="196"/>
      <c r="S138" s="196"/>
      <c r="T138" s="196"/>
      <c r="U138" s="196"/>
      <c r="V138" s="196"/>
      <c r="W138" s="196"/>
      <c r="X138" s="196"/>
      <c r="Y138" s="196"/>
      <c r="Z138" s="196"/>
      <c r="AA138" s="196"/>
      <c r="AB138" s="196"/>
      <c r="AC138" s="196"/>
      <c r="AD138" s="196"/>
      <c r="AE138" s="196"/>
      <c r="AF138" s="196"/>
      <c r="AG138" s="196"/>
      <c r="AH138" s="196"/>
      <c r="AI138" s="196"/>
      <c r="AJ138" s="196"/>
      <c r="AK138" s="196"/>
      <c r="AL138" s="196"/>
      <c r="AM138" s="196"/>
      <c r="AN138" s="196"/>
      <c r="AO138" s="196"/>
      <c r="AP138" s="196"/>
      <c r="AQ138" s="196"/>
      <c r="AR138" s="196"/>
      <c r="AS138" s="196"/>
      <c r="AT138" s="196"/>
      <c r="AU138" s="196"/>
      <c r="AV138" s="196"/>
      <c r="AW138" s="196"/>
      <c r="AX138" s="196"/>
      <c r="AY138" s="196"/>
      <c r="AZ138" s="196"/>
      <c r="BA138" s="196"/>
      <c r="BB138" s="196"/>
      <c r="BC138" s="196"/>
      <c r="BD138" s="196"/>
      <c r="BE138" s="196"/>
      <c r="BF138" s="196"/>
      <c r="BG138" s="196"/>
      <c r="BH138" s="196"/>
      <c r="BI138" s="196"/>
      <c r="BJ138" s="196"/>
      <c r="BK138" s="196"/>
      <c r="BL138" s="196"/>
      <c r="BM138" s="196"/>
      <c r="BN138" s="196"/>
      <c r="BO138" s="196"/>
      <c r="BP138" s="196"/>
      <c r="BQ138" s="196"/>
      <c r="BR138" s="196"/>
      <c r="BS138" s="196"/>
      <c r="BT138" s="196"/>
      <c r="BU138" s="196"/>
      <c r="BV138" s="196"/>
      <c r="BW138" s="196"/>
      <c r="BX138" s="196"/>
      <c r="BY138" s="196"/>
      <c r="BZ138" s="196"/>
      <c r="CA138" s="196"/>
      <c r="CB138" s="196"/>
      <c r="CC138" s="196"/>
      <c r="CD138" s="196"/>
      <c r="CE138" s="196"/>
      <c r="CF138" s="196"/>
      <c r="CG138" s="196"/>
      <c r="CH138" s="196"/>
      <c r="CI138" s="196"/>
      <c r="CJ138" s="196"/>
      <c r="CK138" s="196"/>
      <c r="CL138" s="196"/>
      <c r="CM138" s="196"/>
      <c r="CN138" s="196"/>
      <c r="CO138" s="196"/>
      <c r="CP138" s="196"/>
      <c r="CQ138" s="196"/>
      <c r="CR138" s="196"/>
      <c r="CS138" s="196"/>
      <c r="CT138" s="196"/>
      <c r="CU138" s="196"/>
    </row>
    <row r="139" spans="1:99" s="209" customFormat="1" ht="1.5" customHeight="1">
      <c r="A139" s="204"/>
      <c r="B139" s="229"/>
      <c r="C139" s="229"/>
      <c r="D139" s="229"/>
      <c r="E139" s="229"/>
      <c r="F139" s="229"/>
      <c r="G139" s="229"/>
      <c r="H139" s="229"/>
      <c r="I139" s="229"/>
      <c r="J139" s="229"/>
      <c r="K139" s="196"/>
      <c r="L139" s="196"/>
      <c r="M139" s="196"/>
      <c r="N139" s="196"/>
      <c r="O139" s="196"/>
      <c r="P139" s="196"/>
      <c r="Q139" s="196"/>
      <c r="R139" s="196"/>
      <c r="S139" s="196"/>
      <c r="T139" s="196"/>
      <c r="U139" s="196"/>
      <c r="V139" s="196"/>
      <c r="W139" s="196"/>
      <c r="X139" s="196"/>
      <c r="Y139" s="196"/>
      <c r="Z139" s="196"/>
      <c r="AA139" s="196"/>
      <c r="AB139" s="196"/>
      <c r="AC139" s="196"/>
      <c r="AD139" s="196"/>
      <c r="AE139" s="196"/>
      <c r="AF139" s="196"/>
      <c r="AG139" s="196"/>
      <c r="AH139" s="196"/>
      <c r="AI139" s="196"/>
      <c r="AJ139" s="196"/>
      <c r="AK139" s="196"/>
      <c r="AL139" s="196"/>
      <c r="AM139" s="196"/>
      <c r="AN139" s="196"/>
      <c r="AO139" s="196"/>
      <c r="AP139" s="196"/>
      <c r="AQ139" s="196"/>
      <c r="AR139" s="196"/>
      <c r="AS139" s="196"/>
      <c r="AT139" s="196"/>
      <c r="AU139" s="196"/>
      <c r="AV139" s="196"/>
      <c r="AW139" s="196"/>
      <c r="AX139" s="196"/>
      <c r="AY139" s="196"/>
      <c r="AZ139" s="196"/>
      <c r="BA139" s="196"/>
      <c r="BB139" s="196"/>
      <c r="BC139" s="196"/>
      <c r="BD139" s="196"/>
      <c r="BE139" s="196"/>
      <c r="BF139" s="196"/>
      <c r="BG139" s="196"/>
      <c r="BH139" s="196"/>
      <c r="BI139" s="196"/>
      <c r="BJ139" s="196"/>
      <c r="BK139" s="196"/>
      <c r="BL139" s="196"/>
      <c r="BM139" s="196"/>
      <c r="BN139" s="196"/>
      <c r="BO139" s="196"/>
      <c r="BP139" s="196"/>
      <c r="BQ139" s="196"/>
      <c r="BR139" s="196"/>
      <c r="BS139" s="196"/>
      <c r="BT139" s="196"/>
      <c r="BU139" s="196"/>
      <c r="BV139" s="196"/>
      <c r="BW139" s="196"/>
      <c r="BX139" s="196"/>
      <c r="BY139" s="196"/>
      <c r="BZ139" s="196"/>
      <c r="CA139" s="196"/>
      <c r="CB139" s="196"/>
      <c r="CC139" s="196"/>
      <c r="CD139" s="196"/>
      <c r="CE139" s="196"/>
      <c r="CF139" s="196"/>
      <c r="CG139" s="196"/>
      <c r="CH139" s="196"/>
      <c r="CI139" s="196"/>
      <c r="CJ139" s="196"/>
      <c r="CK139" s="196"/>
      <c r="CL139" s="196"/>
      <c r="CM139" s="196"/>
      <c r="CN139" s="196"/>
      <c r="CO139" s="196"/>
      <c r="CP139" s="196"/>
      <c r="CQ139" s="196"/>
      <c r="CR139" s="196"/>
      <c r="CS139" s="196"/>
      <c r="CT139" s="196"/>
      <c r="CU139" s="196"/>
    </row>
    <row r="140" spans="1:99" s="209" customFormat="1">
      <c r="A140" s="218"/>
      <c r="B140" s="225"/>
      <c r="C140" s="218"/>
      <c r="D140" s="218"/>
      <c r="E140" s="218"/>
      <c r="F140" s="218"/>
      <c r="G140" s="225"/>
      <c r="H140" s="225"/>
      <c r="I140" s="225"/>
      <c r="J140" s="225"/>
      <c r="K140" s="196"/>
      <c r="L140" s="196"/>
      <c r="M140" s="196"/>
      <c r="N140" s="196"/>
      <c r="O140" s="196"/>
      <c r="P140" s="196"/>
      <c r="Q140" s="196"/>
      <c r="R140" s="196"/>
      <c r="S140" s="196"/>
      <c r="T140" s="196"/>
      <c r="U140" s="196"/>
      <c r="V140" s="196"/>
      <c r="W140" s="196"/>
      <c r="X140" s="196"/>
      <c r="Y140" s="196"/>
      <c r="Z140" s="196"/>
      <c r="AA140" s="196"/>
      <c r="AB140" s="196"/>
      <c r="AC140" s="196"/>
      <c r="AD140" s="196"/>
      <c r="AE140" s="196"/>
      <c r="AF140" s="196"/>
      <c r="AG140" s="196"/>
      <c r="AH140" s="196"/>
      <c r="AI140" s="196"/>
      <c r="AJ140" s="196"/>
      <c r="AK140" s="196"/>
      <c r="AL140" s="196"/>
      <c r="AM140" s="196"/>
      <c r="AN140" s="196"/>
      <c r="AO140" s="196"/>
      <c r="AP140" s="196"/>
      <c r="AQ140" s="196"/>
      <c r="AR140" s="196"/>
      <c r="AS140" s="196"/>
      <c r="AT140" s="196"/>
      <c r="AU140" s="196"/>
      <c r="AV140" s="196"/>
      <c r="AW140" s="196"/>
      <c r="AX140" s="196"/>
      <c r="AY140" s="196"/>
      <c r="AZ140" s="196"/>
      <c r="BA140" s="196"/>
      <c r="BB140" s="196"/>
      <c r="BC140" s="196"/>
      <c r="BD140" s="196"/>
      <c r="BE140" s="196"/>
      <c r="BF140" s="196"/>
      <c r="BG140" s="196"/>
      <c r="BH140" s="196"/>
      <c r="BI140" s="196"/>
      <c r="BJ140" s="196"/>
      <c r="BK140" s="196"/>
      <c r="BL140" s="196"/>
      <c r="BM140" s="196"/>
      <c r="BN140" s="196"/>
      <c r="BO140" s="196"/>
      <c r="BP140" s="196"/>
      <c r="BQ140" s="196"/>
      <c r="BR140" s="196"/>
      <c r="BS140" s="196"/>
      <c r="BT140" s="196"/>
      <c r="BU140" s="196"/>
      <c r="BV140" s="196"/>
      <c r="BW140" s="196"/>
      <c r="BX140" s="196"/>
      <c r="BY140" s="196"/>
      <c r="BZ140" s="196"/>
      <c r="CA140" s="196"/>
      <c r="CB140" s="196"/>
      <c r="CC140" s="196"/>
      <c r="CD140" s="196"/>
      <c r="CE140" s="196"/>
      <c r="CF140" s="196"/>
      <c r="CG140" s="196"/>
      <c r="CH140" s="196"/>
      <c r="CI140" s="196"/>
      <c r="CJ140" s="196"/>
      <c r="CK140" s="196"/>
      <c r="CL140" s="196"/>
      <c r="CM140" s="196"/>
      <c r="CN140" s="196"/>
      <c r="CO140" s="196"/>
      <c r="CP140" s="196"/>
      <c r="CQ140" s="196"/>
      <c r="CR140" s="196"/>
      <c r="CS140" s="196"/>
      <c r="CT140" s="196"/>
      <c r="CU140" s="196"/>
    </row>
    <row r="141" spans="1:99" s="209" customFormat="1">
      <c r="C141" s="213"/>
      <c r="D141" s="213"/>
      <c r="E141" s="213"/>
      <c r="F141" s="213"/>
      <c r="G141" s="213"/>
      <c r="H141" s="213"/>
      <c r="I141" s="213"/>
      <c r="J141" s="213"/>
      <c r="K141" s="196"/>
      <c r="L141" s="196"/>
      <c r="M141" s="196"/>
      <c r="N141" s="196"/>
      <c r="O141" s="196"/>
      <c r="P141" s="196"/>
      <c r="Q141" s="196"/>
      <c r="R141" s="196"/>
      <c r="S141" s="196"/>
      <c r="T141" s="196"/>
      <c r="U141" s="196"/>
      <c r="V141" s="196"/>
      <c r="W141" s="196"/>
      <c r="X141" s="196"/>
      <c r="Y141" s="196"/>
      <c r="Z141" s="196"/>
      <c r="AA141" s="196"/>
      <c r="AB141" s="196"/>
      <c r="AC141" s="196"/>
      <c r="AD141" s="196"/>
      <c r="AE141" s="196"/>
      <c r="AF141" s="196"/>
      <c r="AG141" s="196"/>
      <c r="AH141" s="196"/>
      <c r="AI141" s="196"/>
      <c r="AJ141" s="196"/>
      <c r="AK141" s="196"/>
      <c r="AL141" s="196"/>
      <c r="AM141" s="196"/>
      <c r="AN141" s="196"/>
      <c r="AO141" s="196"/>
      <c r="AP141" s="196"/>
      <c r="AQ141" s="196"/>
      <c r="AR141" s="196"/>
      <c r="AS141" s="196"/>
      <c r="AT141" s="196"/>
      <c r="AU141" s="196"/>
      <c r="AV141" s="196"/>
      <c r="AW141" s="196"/>
      <c r="AX141" s="196"/>
      <c r="AY141" s="196"/>
      <c r="AZ141" s="196"/>
      <c r="BA141" s="196"/>
      <c r="BB141" s="196"/>
      <c r="BC141" s="196"/>
      <c r="BD141" s="196"/>
      <c r="BE141" s="196"/>
      <c r="BF141" s="196"/>
      <c r="BG141" s="196"/>
      <c r="BH141" s="196"/>
      <c r="BI141" s="196"/>
      <c r="BJ141" s="196"/>
      <c r="BK141" s="196"/>
      <c r="BL141" s="196"/>
      <c r="BM141" s="196"/>
      <c r="BN141" s="196"/>
      <c r="BO141" s="196"/>
      <c r="BP141" s="196"/>
      <c r="BQ141" s="196"/>
      <c r="BR141" s="196"/>
      <c r="BS141" s="196"/>
      <c r="BT141" s="196"/>
      <c r="BU141" s="196"/>
      <c r="BV141" s="196"/>
      <c r="BW141" s="196"/>
      <c r="BX141" s="196"/>
      <c r="BY141" s="196"/>
      <c r="BZ141" s="196"/>
      <c r="CA141" s="196"/>
      <c r="CB141" s="196"/>
      <c r="CC141" s="196"/>
      <c r="CD141" s="196"/>
      <c r="CE141" s="196"/>
      <c r="CF141" s="196"/>
      <c r="CG141" s="196"/>
      <c r="CH141" s="196"/>
      <c r="CI141" s="196"/>
      <c r="CJ141" s="196"/>
      <c r="CK141" s="196"/>
      <c r="CL141" s="196"/>
      <c r="CM141" s="196"/>
      <c r="CN141" s="196"/>
      <c r="CO141" s="196"/>
      <c r="CP141" s="196"/>
      <c r="CQ141" s="196"/>
      <c r="CR141" s="196"/>
      <c r="CS141" s="196"/>
      <c r="CT141" s="196"/>
      <c r="CU141" s="196"/>
    </row>
  </sheetData>
  <mergeCells count="1">
    <mergeCell ref="A2:J2"/>
  </mergeCells>
  <pageMargins left="0.70866141732283472" right="0.70866141732283472" top="0.74803149606299213" bottom="0.74803149606299213" header="0.31496062992125984" footer="0.31496062992125984"/>
  <pageSetup paperSize="9" scale="85" firstPageNumber="18" fitToHeight="2" orientation="landscape" useFirstPageNumber="1" r:id="rId1"/>
  <headerFooter>
    <oddFooter>&amp;L&amp;"-,Italic"&amp;8______________________________________________________
Arion Bank Factbook 30.09.2023&amp;C&amp;8&amp;P&amp;R&amp;"-,Italic"&amp;8______________________________________________________
All amounts are in ISK millions</oddFooter>
  </headerFooter>
  <rowBreaks count="3" manualBreakCount="3">
    <brk id="43" max="9" man="1"/>
    <brk id="82" max="9" man="1"/>
    <brk id="121" max="1638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005FAB"/>
    <pageSetUpPr fitToPage="1"/>
  </sheetPr>
  <dimension ref="A1:L62"/>
  <sheetViews>
    <sheetView view="pageBreakPreview" zoomScaleNormal="100" zoomScaleSheetLayoutView="100" workbookViewId="0">
      <selection activeCell="A5" sqref="A5:F8"/>
    </sheetView>
  </sheetViews>
  <sheetFormatPr defaultColWidth="9.1796875" defaultRowHeight="14.5"/>
  <cols>
    <col min="1" max="1" width="44.81640625" style="198" customWidth="1"/>
    <col min="2" max="6" width="9" style="198" customWidth="1"/>
    <col min="7" max="7" width="40.26953125" style="198" customWidth="1"/>
    <col min="8" max="16384" width="9.1796875" style="198"/>
  </cols>
  <sheetData>
    <row r="1" spans="1:12" ht="27.75" customHeight="1">
      <c r="A1" s="263" t="s">
        <v>362</v>
      </c>
      <c r="B1" s="268"/>
      <c r="C1" s="268"/>
      <c r="D1" s="268"/>
      <c r="E1" s="268"/>
      <c r="F1" s="268"/>
      <c r="G1" s="196"/>
    </row>
    <row r="2" spans="1:12">
      <c r="A2" s="269"/>
      <c r="B2" s="270"/>
      <c r="C2" s="270"/>
      <c r="D2" s="270"/>
      <c r="E2" s="270"/>
      <c r="F2" s="270"/>
      <c r="G2" s="196"/>
    </row>
    <row r="3" spans="1:12">
      <c r="A3" s="199"/>
      <c r="B3" s="200"/>
      <c r="C3" s="200"/>
      <c r="D3" s="200"/>
      <c r="E3" s="200"/>
      <c r="F3" s="200"/>
      <c r="G3" s="196"/>
    </row>
    <row r="4" spans="1:12">
      <c r="A4" s="199"/>
      <c r="B4" s="200"/>
      <c r="C4" s="200"/>
      <c r="D4" s="200"/>
      <c r="E4" s="200"/>
      <c r="F4" s="200"/>
      <c r="G4" s="196"/>
    </row>
    <row r="5" spans="1:12" ht="15" customHeight="1">
      <c r="A5" s="279" t="s">
        <v>363</v>
      </c>
      <c r="B5" s="279"/>
      <c r="C5" s="279"/>
      <c r="D5" s="279"/>
      <c r="E5" s="279"/>
      <c r="F5" s="279"/>
      <c r="G5" s="280"/>
      <c r="H5" s="280"/>
      <c r="I5" s="280"/>
      <c r="J5" s="280"/>
      <c r="K5" s="280"/>
      <c r="L5" s="280"/>
    </row>
    <row r="6" spans="1:12">
      <c r="A6" s="279"/>
      <c r="B6" s="279"/>
      <c r="C6" s="279"/>
      <c r="D6" s="279"/>
      <c r="E6" s="279"/>
      <c r="F6" s="279"/>
      <c r="G6" s="280"/>
      <c r="H6" s="280"/>
      <c r="I6" s="280"/>
      <c r="J6" s="280"/>
      <c r="K6" s="280"/>
      <c r="L6" s="280"/>
    </row>
    <row r="7" spans="1:12">
      <c r="A7" s="279"/>
      <c r="B7" s="279"/>
      <c r="C7" s="279"/>
      <c r="D7" s="279"/>
      <c r="E7" s="279"/>
      <c r="F7" s="279"/>
      <c r="G7" s="280"/>
      <c r="H7" s="280"/>
      <c r="I7" s="280"/>
      <c r="J7" s="280"/>
      <c r="K7" s="280"/>
      <c r="L7" s="280"/>
    </row>
    <row r="8" spans="1:12">
      <c r="A8" s="279"/>
      <c r="B8" s="279"/>
      <c r="C8" s="279"/>
      <c r="D8" s="279"/>
      <c r="E8" s="279"/>
      <c r="F8" s="279"/>
      <c r="G8" s="280"/>
      <c r="H8" s="280"/>
      <c r="I8" s="280"/>
      <c r="J8" s="280"/>
      <c r="K8" s="280"/>
      <c r="L8" s="280"/>
    </row>
    <row r="9" spans="1:12">
      <c r="A9" s="279" t="s">
        <v>364</v>
      </c>
      <c r="B9" s="279"/>
      <c r="C9" s="279"/>
      <c r="D9" s="279"/>
      <c r="E9" s="279"/>
      <c r="F9" s="279"/>
      <c r="G9" s="280"/>
      <c r="H9" s="280"/>
      <c r="I9" s="280"/>
      <c r="J9" s="280"/>
      <c r="K9" s="280"/>
      <c r="L9" s="280"/>
    </row>
    <row r="10" spans="1:12">
      <c r="A10" s="279"/>
      <c r="B10" s="279"/>
      <c r="C10" s="279"/>
      <c r="D10" s="279"/>
      <c r="E10" s="279"/>
      <c r="F10" s="279"/>
      <c r="G10" s="280"/>
      <c r="H10" s="280"/>
      <c r="I10" s="280"/>
      <c r="J10" s="280"/>
      <c r="K10" s="280"/>
      <c r="L10" s="280"/>
    </row>
    <row r="11" spans="1:12">
      <c r="A11" s="279"/>
      <c r="B11" s="279"/>
      <c r="C11" s="279"/>
      <c r="D11" s="279"/>
      <c r="E11" s="279"/>
      <c r="F11" s="279"/>
      <c r="G11" s="280"/>
      <c r="H11" s="280"/>
      <c r="I11" s="280"/>
      <c r="J11" s="280"/>
      <c r="K11" s="280"/>
      <c r="L11" s="280"/>
    </row>
    <row r="12" spans="1:12">
      <c r="A12" s="279" t="s">
        <v>365</v>
      </c>
      <c r="B12" s="279"/>
      <c r="C12" s="279"/>
      <c r="D12" s="279"/>
      <c r="E12" s="279"/>
      <c r="F12" s="279"/>
      <c r="G12" s="280"/>
      <c r="H12" s="280"/>
      <c r="I12" s="280"/>
      <c r="J12" s="280"/>
      <c r="K12" s="280"/>
      <c r="L12" s="280"/>
    </row>
    <row r="13" spans="1:12">
      <c r="A13" s="279"/>
      <c r="B13" s="279"/>
      <c r="C13" s="279"/>
      <c r="D13" s="279"/>
      <c r="E13" s="279"/>
      <c r="F13" s="279"/>
      <c r="G13" s="280"/>
      <c r="H13" s="280"/>
      <c r="I13" s="280"/>
      <c r="J13" s="280"/>
      <c r="K13" s="280"/>
      <c r="L13" s="280"/>
    </row>
    <row r="14" spans="1:12">
      <c r="A14" s="279"/>
      <c r="B14" s="279"/>
      <c r="C14" s="279"/>
      <c r="D14" s="279"/>
      <c r="E14" s="279"/>
      <c r="F14" s="279"/>
      <c r="G14" s="280"/>
      <c r="H14" s="280"/>
      <c r="I14" s="280"/>
      <c r="J14" s="280"/>
      <c r="K14" s="280"/>
      <c r="L14" s="280"/>
    </row>
    <row r="15" spans="1:12">
      <c r="A15" s="279"/>
      <c r="B15" s="279"/>
      <c r="C15" s="279"/>
      <c r="D15" s="279"/>
      <c r="E15" s="279"/>
      <c r="F15" s="279"/>
      <c r="G15" s="280"/>
      <c r="H15" s="280"/>
      <c r="I15" s="280"/>
      <c r="J15" s="280"/>
      <c r="K15" s="280"/>
      <c r="L15" s="280"/>
    </row>
    <row r="16" spans="1:12">
      <c r="A16" s="279"/>
      <c r="B16" s="279"/>
      <c r="C16" s="279"/>
      <c r="D16" s="279"/>
      <c r="E16" s="279"/>
      <c r="F16" s="279"/>
      <c r="G16" s="280"/>
      <c r="H16" s="280"/>
      <c r="I16" s="280"/>
      <c r="J16" s="280"/>
      <c r="K16" s="280"/>
      <c r="L16" s="280"/>
    </row>
    <row r="17" spans="1:12">
      <c r="A17" s="279"/>
      <c r="B17" s="279"/>
      <c r="C17" s="279"/>
      <c r="D17" s="279"/>
      <c r="E17" s="279"/>
      <c r="F17" s="279"/>
      <c r="G17" s="280"/>
      <c r="H17" s="280"/>
      <c r="I17" s="280"/>
      <c r="J17" s="280"/>
      <c r="K17" s="280"/>
      <c r="L17" s="280"/>
    </row>
    <row r="18" spans="1:12" s="195" customFormat="1">
      <c r="A18" s="279" t="s">
        <v>367</v>
      </c>
      <c r="B18" s="279"/>
      <c r="C18" s="279"/>
      <c r="D18" s="279"/>
      <c r="E18" s="279"/>
      <c r="F18" s="279"/>
      <c r="G18" s="280"/>
      <c r="H18" s="280"/>
      <c r="I18" s="280"/>
      <c r="J18" s="280"/>
      <c r="K18" s="280"/>
      <c r="L18" s="280"/>
    </row>
    <row r="19" spans="1:12">
      <c r="A19" s="279"/>
      <c r="B19" s="279"/>
      <c r="C19" s="279"/>
      <c r="D19" s="279"/>
      <c r="E19" s="279"/>
      <c r="F19" s="279"/>
      <c r="G19" s="280"/>
      <c r="H19" s="280"/>
      <c r="I19" s="280"/>
      <c r="J19" s="280"/>
      <c r="K19" s="280"/>
      <c r="L19" s="280"/>
    </row>
    <row r="20" spans="1:12">
      <c r="A20" s="206" t="s">
        <v>366</v>
      </c>
      <c r="B20" s="209"/>
      <c r="C20" s="209"/>
      <c r="D20" s="209"/>
      <c r="E20" s="209"/>
      <c r="F20" s="209"/>
      <c r="G20" s="280"/>
      <c r="H20" s="280"/>
      <c r="I20" s="280"/>
      <c r="J20" s="280"/>
      <c r="K20" s="280"/>
      <c r="L20" s="280"/>
    </row>
    <row r="21" spans="1:12">
      <c r="A21" s="201"/>
      <c r="B21" s="201"/>
      <c r="C21" s="201"/>
      <c r="D21" s="201"/>
      <c r="E21" s="201"/>
      <c r="F21" s="201"/>
      <c r="G21" s="280"/>
      <c r="H21" s="280"/>
      <c r="I21" s="280"/>
      <c r="J21" s="280"/>
      <c r="K21" s="280"/>
      <c r="L21" s="280"/>
    </row>
    <row r="22" spans="1:12">
      <c r="A22" s="201"/>
      <c r="B22" s="201"/>
      <c r="C22" s="201"/>
      <c r="D22" s="201"/>
      <c r="E22" s="201"/>
      <c r="F22" s="201"/>
      <c r="G22" s="280"/>
      <c r="H22" s="280"/>
      <c r="I22" s="280"/>
      <c r="J22" s="280"/>
      <c r="K22" s="280"/>
      <c r="L22" s="280"/>
    </row>
    <row r="23" spans="1:12">
      <c r="A23" s="201"/>
      <c r="B23" s="201"/>
      <c r="C23" s="201"/>
      <c r="D23" s="201"/>
      <c r="E23" s="201"/>
      <c r="F23" s="201"/>
      <c r="G23" s="280"/>
      <c r="H23" s="280"/>
      <c r="I23" s="280"/>
      <c r="J23" s="280"/>
      <c r="K23" s="280"/>
      <c r="L23" s="280"/>
    </row>
    <row r="24" spans="1:12">
      <c r="A24" s="201"/>
      <c r="B24" s="201"/>
      <c r="C24" s="201"/>
      <c r="D24" s="201"/>
      <c r="E24" s="201"/>
      <c r="F24" s="201"/>
      <c r="G24" s="280"/>
      <c r="H24" s="280"/>
      <c r="I24" s="280"/>
      <c r="J24" s="280"/>
      <c r="K24" s="280"/>
      <c r="L24" s="280"/>
    </row>
    <row r="25" spans="1:12">
      <c r="A25" s="201"/>
      <c r="B25" s="201"/>
      <c r="C25" s="201"/>
      <c r="D25" s="201"/>
      <c r="E25" s="201"/>
      <c r="F25" s="201"/>
      <c r="G25" s="280"/>
      <c r="H25" s="280"/>
      <c r="I25" s="280"/>
      <c r="J25" s="280"/>
      <c r="K25" s="280"/>
      <c r="L25" s="280"/>
    </row>
    <row r="26" spans="1:12">
      <c r="A26" s="201"/>
      <c r="B26" s="201"/>
      <c r="C26" s="201"/>
      <c r="D26" s="201"/>
      <c r="E26" s="201"/>
      <c r="F26" s="201"/>
      <c r="G26" s="280"/>
      <c r="H26" s="280"/>
      <c r="I26" s="280"/>
      <c r="J26" s="280"/>
      <c r="K26" s="280"/>
      <c r="L26" s="280"/>
    </row>
    <row r="27" spans="1:12">
      <c r="A27" s="197"/>
      <c r="B27" s="196"/>
      <c r="C27" s="196"/>
      <c r="D27" s="196"/>
      <c r="E27" s="196"/>
      <c r="F27" s="196"/>
      <c r="G27" s="197"/>
      <c r="H27" s="196"/>
      <c r="I27" s="196"/>
      <c r="J27" s="196"/>
      <c r="K27" s="196"/>
      <c r="L27" s="196"/>
    </row>
    <row r="28" spans="1:12">
      <c r="A28" s="196"/>
      <c r="B28" s="196"/>
      <c r="C28" s="196"/>
      <c r="D28" s="196"/>
      <c r="E28" s="196"/>
      <c r="F28" s="196"/>
      <c r="G28" s="196"/>
      <c r="H28" s="196"/>
      <c r="I28" s="196"/>
      <c r="J28" s="196"/>
      <c r="K28" s="196"/>
      <c r="L28" s="196"/>
    </row>
    <row r="29" spans="1:12">
      <c r="A29" s="196"/>
      <c r="B29" s="196"/>
      <c r="C29" s="196"/>
      <c r="D29" s="196"/>
      <c r="E29" s="196"/>
      <c r="F29" s="196"/>
      <c r="G29" s="280"/>
      <c r="H29" s="280"/>
      <c r="I29" s="280"/>
      <c r="J29" s="280"/>
      <c r="K29" s="280"/>
      <c r="L29" s="280"/>
    </row>
    <row r="30" spans="1:12">
      <c r="A30" s="196"/>
      <c r="B30" s="196"/>
      <c r="C30" s="196"/>
      <c r="D30" s="196"/>
      <c r="E30" s="196"/>
      <c r="F30" s="196"/>
      <c r="G30" s="280"/>
      <c r="H30" s="280"/>
      <c r="I30" s="280"/>
      <c r="J30" s="280"/>
      <c r="K30" s="280"/>
      <c r="L30" s="280"/>
    </row>
    <row r="31" spans="1:12">
      <c r="A31" s="196"/>
      <c r="B31" s="196"/>
      <c r="C31" s="196"/>
      <c r="D31" s="196"/>
      <c r="E31" s="196"/>
      <c r="F31" s="196"/>
      <c r="G31" s="280"/>
      <c r="H31" s="280"/>
      <c r="I31" s="280"/>
      <c r="J31" s="280"/>
      <c r="K31" s="280"/>
      <c r="L31" s="280"/>
    </row>
    <row r="32" spans="1:12">
      <c r="A32" s="196"/>
      <c r="B32" s="196"/>
      <c r="C32" s="196"/>
      <c r="D32" s="196"/>
      <c r="E32" s="196"/>
      <c r="F32" s="196"/>
      <c r="G32" s="280"/>
      <c r="H32" s="280"/>
      <c r="I32" s="280"/>
      <c r="J32" s="280"/>
      <c r="K32" s="280"/>
      <c r="L32" s="280"/>
    </row>
    <row r="33" spans="1:12">
      <c r="A33" s="196"/>
      <c r="B33" s="196"/>
      <c r="C33" s="196"/>
      <c r="D33" s="196"/>
      <c r="E33" s="196"/>
      <c r="F33" s="196"/>
      <c r="G33" s="280"/>
      <c r="H33" s="280"/>
      <c r="I33" s="280"/>
      <c r="J33" s="280"/>
      <c r="K33" s="280"/>
      <c r="L33" s="280"/>
    </row>
    <row r="34" spans="1:12">
      <c r="A34" s="196"/>
      <c r="B34" s="196"/>
      <c r="C34" s="196"/>
      <c r="D34" s="196"/>
      <c r="E34" s="196"/>
      <c r="F34" s="196"/>
      <c r="G34" s="280"/>
      <c r="H34" s="280"/>
      <c r="I34" s="280"/>
      <c r="J34" s="280"/>
      <c r="K34" s="280"/>
      <c r="L34" s="280"/>
    </row>
    <row r="35" spans="1:12">
      <c r="A35" s="196"/>
      <c r="B35" s="196"/>
      <c r="C35" s="196"/>
      <c r="D35" s="196"/>
      <c r="E35" s="196"/>
      <c r="F35" s="196"/>
      <c r="G35" s="280"/>
      <c r="H35" s="280"/>
      <c r="I35" s="280"/>
      <c r="J35" s="280"/>
      <c r="K35" s="280"/>
      <c r="L35" s="280"/>
    </row>
    <row r="36" spans="1:12">
      <c r="A36" s="196"/>
      <c r="B36" s="196"/>
      <c r="C36" s="196"/>
      <c r="D36" s="196"/>
      <c r="E36" s="196"/>
      <c r="F36" s="196"/>
      <c r="G36" s="280"/>
      <c r="H36" s="280"/>
      <c r="I36" s="280"/>
      <c r="J36" s="280"/>
      <c r="K36" s="280"/>
      <c r="L36" s="280"/>
    </row>
    <row r="37" spans="1:12">
      <c r="A37" s="196"/>
      <c r="B37" s="196"/>
      <c r="C37" s="196"/>
      <c r="D37" s="196"/>
      <c r="E37" s="196"/>
      <c r="F37" s="196"/>
      <c r="G37" s="280"/>
      <c r="H37" s="280"/>
      <c r="I37" s="280"/>
      <c r="J37" s="280"/>
      <c r="K37" s="280"/>
      <c r="L37" s="280"/>
    </row>
    <row r="38" spans="1:12">
      <c r="A38" s="196"/>
      <c r="B38" s="196"/>
      <c r="C38" s="196"/>
      <c r="D38" s="196"/>
      <c r="E38" s="196"/>
      <c r="F38" s="196"/>
      <c r="G38" s="280"/>
      <c r="H38" s="280"/>
      <c r="I38" s="280"/>
      <c r="J38" s="280"/>
      <c r="K38" s="280"/>
      <c r="L38" s="280"/>
    </row>
    <row r="39" spans="1:12">
      <c r="A39" s="196"/>
      <c r="B39" s="196"/>
      <c r="C39" s="196"/>
      <c r="D39" s="196"/>
      <c r="E39" s="196"/>
      <c r="F39" s="196"/>
    </row>
    <row r="40" spans="1:12">
      <c r="A40" s="196"/>
      <c r="B40" s="196"/>
      <c r="C40" s="196"/>
      <c r="D40" s="196"/>
      <c r="E40" s="196"/>
      <c r="F40" s="196"/>
    </row>
    <row r="41" spans="1:12">
      <c r="A41" s="196"/>
      <c r="B41" s="196"/>
      <c r="C41" s="196"/>
      <c r="D41" s="196"/>
      <c r="E41" s="196"/>
      <c r="F41" s="196"/>
    </row>
    <row r="42" spans="1:12">
      <c r="A42" s="196"/>
      <c r="B42" s="196"/>
      <c r="C42" s="196"/>
      <c r="D42" s="196"/>
      <c r="E42" s="196"/>
      <c r="F42" s="196"/>
    </row>
    <row r="43" spans="1:12">
      <c r="A43" s="196"/>
      <c r="B43" s="196"/>
      <c r="C43" s="196"/>
      <c r="D43" s="196"/>
      <c r="E43" s="196"/>
      <c r="F43" s="196"/>
    </row>
    <row r="44" spans="1:12">
      <c r="A44" s="196"/>
      <c r="B44" s="196"/>
      <c r="C44" s="196"/>
      <c r="D44" s="196"/>
      <c r="E44" s="196"/>
      <c r="F44" s="196"/>
    </row>
    <row r="45" spans="1:12">
      <c r="A45" s="196"/>
      <c r="B45" s="196"/>
      <c r="C45" s="196"/>
      <c r="D45" s="196"/>
      <c r="E45" s="196"/>
      <c r="F45" s="196"/>
    </row>
    <row r="46" spans="1:12">
      <c r="A46" s="196"/>
      <c r="B46" s="196"/>
      <c r="C46" s="196"/>
      <c r="D46" s="196"/>
      <c r="E46" s="196"/>
      <c r="F46" s="196"/>
    </row>
    <row r="47" spans="1:12">
      <c r="A47" s="196"/>
      <c r="B47" s="196"/>
      <c r="C47" s="196"/>
      <c r="D47" s="196"/>
      <c r="E47" s="196"/>
      <c r="F47" s="196"/>
    </row>
    <row r="48" spans="1:12">
      <c r="A48" s="196"/>
      <c r="B48" s="196"/>
      <c r="C48" s="196"/>
      <c r="D48" s="196"/>
      <c r="E48" s="196"/>
      <c r="F48" s="196"/>
    </row>
    <row r="49" spans="1:6">
      <c r="A49" s="196"/>
      <c r="B49" s="196"/>
      <c r="C49" s="196"/>
      <c r="D49" s="196"/>
      <c r="E49" s="196"/>
      <c r="F49" s="196"/>
    </row>
    <row r="50" spans="1:6">
      <c r="A50" s="196"/>
      <c r="B50" s="196"/>
      <c r="C50" s="196"/>
      <c r="D50" s="196"/>
      <c r="E50" s="196"/>
      <c r="F50" s="196"/>
    </row>
    <row r="51" spans="1:6">
      <c r="A51" s="196"/>
      <c r="B51" s="196"/>
      <c r="C51" s="196"/>
      <c r="D51" s="196"/>
      <c r="E51" s="196"/>
      <c r="F51" s="196"/>
    </row>
    <row r="52" spans="1:6">
      <c r="A52" s="196"/>
      <c r="B52" s="196"/>
      <c r="C52" s="196"/>
      <c r="D52" s="196"/>
      <c r="E52" s="196"/>
      <c r="F52" s="196"/>
    </row>
    <row r="53" spans="1:6">
      <c r="A53" s="196"/>
      <c r="B53" s="196"/>
      <c r="C53" s="196"/>
      <c r="D53" s="196"/>
      <c r="E53" s="196"/>
      <c r="F53" s="196"/>
    </row>
    <row r="54" spans="1:6">
      <c r="A54" s="196"/>
      <c r="B54" s="196"/>
      <c r="C54" s="196"/>
      <c r="D54" s="196"/>
      <c r="E54" s="196"/>
      <c r="F54" s="196"/>
    </row>
    <row r="55" spans="1:6">
      <c r="A55" s="196"/>
      <c r="B55" s="196"/>
      <c r="C55" s="196"/>
      <c r="D55" s="196"/>
      <c r="E55" s="196"/>
      <c r="F55" s="196"/>
    </row>
    <row r="56" spans="1:6">
      <c r="A56" s="196"/>
      <c r="B56" s="196"/>
      <c r="C56" s="196"/>
      <c r="D56" s="196"/>
      <c r="E56" s="196"/>
      <c r="F56" s="196"/>
    </row>
    <row r="57" spans="1:6">
      <c r="A57" s="196"/>
      <c r="B57" s="196"/>
      <c r="C57" s="196"/>
      <c r="D57" s="196"/>
      <c r="E57" s="196"/>
      <c r="F57" s="196"/>
    </row>
    <row r="58" spans="1:6">
      <c r="A58" s="196"/>
      <c r="B58" s="196"/>
      <c r="C58" s="196"/>
      <c r="D58" s="196"/>
      <c r="E58" s="196"/>
      <c r="F58" s="196"/>
    </row>
    <row r="59" spans="1:6">
      <c r="A59" s="196"/>
      <c r="B59" s="196"/>
      <c r="C59" s="196"/>
      <c r="D59" s="196"/>
      <c r="E59" s="196"/>
      <c r="F59" s="196"/>
    </row>
    <row r="60" spans="1:6">
      <c r="A60" s="196"/>
      <c r="B60" s="196"/>
      <c r="C60" s="196"/>
      <c r="D60" s="196"/>
      <c r="E60" s="196"/>
      <c r="F60" s="196"/>
    </row>
    <row r="61" spans="1:6">
      <c r="A61" s="196"/>
      <c r="B61" s="196"/>
      <c r="C61" s="196"/>
      <c r="D61" s="196"/>
      <c r="E61" s="196"/>
      <c r="F61" s="196"/>
    </row>
    <row r="62" spans="1:6">
      <c r="A62" s="196"/>
      <c r="B62" s="196"/>
      <c r="C62" s="196"/>
      <c r="D62" s="196"/>
      <c r="E62" s="196"/>
      <c r="F62" s="196"/>
    </row>
  </sheetData>
  <mergeCells count="9">
    <mergeCell ref="A5:F8"/>
    <mergeCell ref="A9:F11"/>
    <mergeCell ref="A12:F17"/>
    <mergeCell ref="A18:F19"/>
    <mergeCell ref="G29:L38"/>
    <mergeCell ref="G5:L14"/>
    <mergeCell ref="G15:L17"/>
    <mergeCell ref="G18:L23"/>
    <mergeCell ref="G24:L26"/>
  </mergeCells>
  <pageMargins left="0.70866141732283472" right="0.70866141732283472" top="0.74803149606299213" bottom="0.74803149606299213" header="0.31496062992125984" footer="0.31496062992125984"/>
  <pageSetup paperSize="9" scale="97" firstPageNumber="22" orientation="portrait" useFirstPageNumber="1" r:id="rId1"/>
  <headerFooter>
    <oddFooter xml:space="preserve">&amp;L&amp;8______________________________________________________
&amp;"-,Italic"Arion Bank Factbook 31.03.2023&amp;C&amp;8&amp;P&amp;R&amp;8______________________________________________________
</oddFooter>
  </headerFooter>
  <colBreaks count="1" manualBreakCount="1">
    <brk id="6" max="1048575" man="1"/>
  </col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4"/>
  <dimension ref="A3:X252"/>
  <sheetViews>
    <sheetView showGridLines="0" workbookViewId="0">
      <selection activeCell="N26" sqref="N26"/>
    </sheetView>
  </sheetViews>
  <sheetFormatPr defaultColWidth="9.1796875" defaultRowHeight="12"/>
  <cols>
    <col min="1" max="1" width="24.26953125" style="8" customWidth="1"/>
    <col min="2" max="4" width="8.7265625" style="34" customWidth="1"/>
    <col min="5" max="21" width="8.7265625" style="8" customWidth="1"/>
    <col min="22" max="16384" width="9.1796875" style="8"/>
  </cols>
  <sheetData>
    <row r="3" spans="1:24" ht="15" customHeight="1">
      <c r="A3" s="32"/>
      <c r="E3" s="34"/>
      <c r="I3" s="281"/>
      <c r="J3" s="281"/>
      <c r="K3" s="281"/>
      <c r="L3" s="281"/>
      <c r="M3" s="281"/>
      <c r="N3" s="281"/>
      <c r="O3" s="281"/>
      <c r="P3" s="281"/>
      <c r="Q3" s="281"/>
      <c r="R3" s="281"/>
    </row>
    <row r="4" spans="1:24" ht="15" customHeight="1">
      <c r="A4" s="35"/>
      <c r="B4" s="39" t="s">
        <v>64</v>
      </c>
      <c r="C4" s="81" t="s">
        <v>65</v>
      </c>
      <c r="D4" s="81" t="s">
        <v>66</v>
      </c>
      <c r="E4" s="81" t="s">
        <v>67</v>
      </c>
      <c r="F4" s="39" t="s">
        <v>68</v>
      </c>
      <c r="G4" s="39" t="s">
        <v>69</v>
      </c>
      <c r="H4" s="39" t="s">
        <v>111</v>
      </c>
      <c r="I4" s="39" t="s">
        <v>125</v>
      </c>
      <c r="J4" s="39" t="s">
        <v>131</v>
      </c>
      <c r="K4" s="39" t="s">
        <v>156</v>
      </c>
      <c r="L4" s="39" t="s">
        <v>230</v>
      </c>
      <c r="M4" s="39" t="s">
        <v>234</v>
      </c>
      <c r="N4" s="39" t="s">
        <v>261</v>
      </c>
      <c r="O4" s="39" t="s">
        <v>271</v>
      </c>
      <c r="P4" s="39" t="s">
        <v>271</v>
      </c>
      <c r="Q4" s="39"/>
      <c r="R4" s="39"/>
      <c r="S4" s="39"/>
      <c r="T4" s="39"/>
    </row>
    <row r="5" spans="1:24">
      <c r="A5" s="35" t="s">
        <v>126</v>
      </c>
      <c r="B5" s="84" t="e">
        <f>#REF!</f>
        <v>#REF!</v>
      </c>
      <c r="C5" s="84" t="e">
        <f>#REF!</f>
        <v>#REF!</v>
      </c>
      <c r="D5" s="84" t="e">
        <f>#REF!</f>
        <v>#REF!</v>
      </c>
      <c r="E5" s="84" t="e">
        <f>#REF!</f>
        <v>#REF!</v>
      </c>
      <c r="F5" s="84" t="e">
        <f>#REF!</f>
        <v>#REF!</v>
      </c>
      <c r="G5" s="84" t="e">
        <f>#REF!</f>
        <v>#REF!</v>
      </c>
      <c r="H5" s="84" t="e">
        <f>#REF!</f>
        <v>#REF!</v>
      </c>
      <c r="I5" s="84" t="e">
        <f>#REF!</f>
        <v>#REF!</v>
      </c>
      <c r="J5" s="84" t="e">
        <f>#REF!</f>
        <v>#REF!</v>
      </c>
      <c r="K5" s="84" t="e">
        <f>#REF!</f>
        <v>#REF!</v>
      </c>
      <c r="L5" s="84" t="e">
        <f>#REF!</f>
        <v>#REF!</v>
      </c>
      <c r="M5" s="84" t="e">
        <f>#REF!</f>
        <v>#REF!</v>
      </c>
      <c r="N5" s="84" t="e">
        <f>#REF!</f>
        <v>#REF!</v>
      </c>
      <c r="O5" s="84"/>
      <c r="P5" s="46"/>
      <c r="Q5" s="46"/>
      <c r="R5" s="46"/>
      <c r="S5" s="46"/>
      <c r="T5" s="80"/>
    </row>
    <row r="6" spans="1:24">
      <c r="A6" s="35" t="s">
        <v>127</v>
      </c>
      <c r="B6" s="84" t="e">
        <f>#REF!</f>
        <v>#REF!</v>
      </c>
      <c r="C6" s="84" t="e">
        <f>#REF!</f>
        <v>#REF!</v>
      </c>
      <c r="D6" s="84" t="e">
        <f>#REF!</f>
        <v>#REF!</v>
      </c>
      <c r="E6" s="84" t="e">
        <f>#REF!</f>
        <v>#REF!</v>
      </c>
      <c r="F6" s="84" t="e">
        <f>#REF!</f>
        <v>#REF!</v>
      </c>
      <c r="G6" s="84" t="e">
        <f>#REF!</f>
        <v>#REF!</v>
      </c>
      <c r="H6" s="84" t="e">
        <f>#REF!</f>
        <v>#REF!</v>
      </c>
      <c r="I6" s="84" t="e">
        <f>#REF!</f>
        <v>#REF!</v>
      </c>
      <c r="J6" s="84" t="e">
        <f>#REF!</f>
        <v>#REF!</v>
      </c>
      <c r="K6" s="84" t="e">
        <f>#REF!</f>
        <v>#REF!</v>
      </c>
      <c r="L6" s="84" t="e">
        <f>#REF!</f>
        <v>#REF!</v>
      </c>
      <c r="M6" s="84" t="e">
        <f>#REF!</f>
        <v>#REF!</v>
      </c>
      <c r="N6" s="84" t="e">
        <f>#REF!</f>
        <v>#REF!</v>
      </c>
      <c r="O6" s="84"/>
      <c r="P6" s="46"/>
      <c r="Q6" s="46"/>
      <c r="R6" s="46"/>
      <c r="S6" s="46"/>
      <c r="T6" s="80"/>
    </row>
    <row r="7" spans="1:24">
      <c r="A7" s="35" t="s">
        <v>9</v>
      </c>
      <c r="B7" s="84" t="e">
        <f>#REF!</f>
        <v>#REF!</v>
      </c>
      <c r="C7" s="84" t="e">
        <f>#REF!</f>
        <v>#REF!</v>
      </c>
      <c r="D7" s="84" t="e">
        <f>#REF!</f>
        <v>#REF!</v>
      </c>
      <c r="E7" s="84" t="e">
        <f>#REF!</f>
        <v>#REF!</v>
      </c>
      <c r="F7" s="84" t="e">
        <f>#REF!</f>
        <v>#REF!</v>
      </c>
      <c r="G7" s="84" t="e">
        <f>#REF!</f>
        <v>#REF!</v>
      </c>
      <c r="H7" s="84" t="e">
        <f>#REF!</f>
        <v>#REF!</v>
      </c>
      <c r="I7" s="84" t="e">
        <f>#REF!</f>
        <v>#REF!</v>
      </c>
      <c r="J7" s="84" t="e">
        <f>#REF!</f>
        <v>#REF!</v>
      </c>
      <c r="K7" s="84" t="e">
        <f>#REF!</f>
        <v>#REF!</v>
      </c>
      <c r="L7" s="84" t="e">
        <f>#REF!</f>
        <v>#REF!</v>
      </c>
      <c r="M7" s="84" t="e">
        <f>#REF!</f>
        <v>#REF!</v>
      </c>
      <c r="N7" s="84" t="e">
        <f>#REF!</f>
        <v>#REF!</v>
      </c>
      <c r="O7" s="84"/>
      <c r="P7" s="46"/>
      <c r="Q7" s="46"/>
      <c r="R7" s="46"/>
      <c r="S7" s="46"/>
    </row>
    <row r="8" spans="1:24">
      <c r="A8" s="35"/>
      <c r="C8" s="38"/>
      <c r="E8" s="37"/>
      <c r="F8" s="34"/>
      <c r="G8" s="37"/>
      <c r="H8" s="37"/>
      <c r="I8" s="84"/>
      <c r="J8" s="34"/>
      <c r="K8" s="34"/>
      <c r="L8" s="34"/>
      <c r="M8" s="34"/>
      <c r="N8" s="34"/>
      <c r="O8" s="34"/>
    </row>
    <row r="9" spans="1:24">
      <c r="A9" s="35" t="s">
        <v>128</v>
      </c>
      <c r="B9" s="84" t="e">
        <f>#REF!</f>
        <v>#REF!</v>
      </c>
      <c r="C9" s="84" t="e">
        <f>#REF!</f>
        <v>#REF!</v>
      </c>
      <c r="D9" s="84" t="e">
        <f>#REF!</f>
        <v>#REF!</v>
      </c>
      <c r="E9" s="84" t="e">
        <f>#REF!</f>
        <v>#REF!</v>
      </c>
      <c r="F9" s="84" t="e">
        <f>#REF!</f>
        <v>#REF!</v>
      </c>
      <c r="G9" s="84" t="e">
        <f>#REF!</f>
        <v>#REF!</v>
      </c>
      <c r="H9" s="84" t="e">
        <f>#REF!</f>
        <v>#REF!</v>
      </c>
      <c r="I9" s="84" t="e">
        <f>#REF!</f>
        <v>#REF!</v>
      </c>
      <c r="J9" s="84" t="e">
        <f>#REF!</f>
        <v>#REF!</v>
      </c>
      <c r="K9" s="84" t="e">
        <f>#REF!</f>
        <v>#REF!</v>
      </c>
      <c r="L9" s="84" t="e">
        <f>#REF!</f>
        <v>#REF!</v>
      </c>
      <c r="M9" s="84" t="e">
        <f>#REF!</f>
        <v>#REF!</v>
      </c>
      <c r="N9" s="84" t="e">
        <f>#REF!</f>
        <v>#REF!</v>
      </c>
      <c r="O9" s="84"/>
      <c r="P9" s="10"/>
      <c r="Q9" s="10"/>
      <c r="R9" s="10"/>
    </row>
    <row r="10" spans="1:24">
      <c r="A10" s="35" t="s">
        <v>129</v>
      </c>
      <c r="B10" s="84" t="e">
        <f>#REF!</f>
        <v>#REF!</v>
      </c>
      <c r="C10" s="84" t="e">
        <f>#REF!</f>
        <v>#REF!</v>
      </c>
      <c r="D10" s="84" t="e">
        <f>#REF!</f>
        <v>#REF!</v>
      </c>
      <c r="E10" s="84" t="e">
        <f>#REF!</f>
        <v>#REF!</v>
      </c>
      <c r="F10" s="84" t="e">
        <f>#REF!</f>
        <v>#REF!</v>
      </c>
      <c r="G10" s="84" t="e">
        <f>#REF!</f>
        <v>#REF!</v>
      </c>
      <c r="H10" s="84" t="e">
        <f>#REF!</f>
        <v>#REF!</v>
      </c>
      <c r="I10" s="84" t="e">
        <f>#REF!</f>
        <v>#REF!</v>
      </c>
      <c r="J10" s="84" t="e">
        <f>#REF!</f>
        <v>#REF!</v>
      </c>
      <c r="K10" s="84" t="e">
        <f>#REF!</f>
        <v>#REF!</v>
      </c>
      <c r="L10" s="84" t="e">
        <f>#REF!</f>
        <v>#REF!</v>
      </c>
      <c r="M10" s="84" t="e">
        <f>#REF!</f>
        <v>#REF!</v>
      </c>
      <c r="N10" s="84" t="e">
        <f>#REF!</f>
        <v>#REF!</v>
      </c>
      <c r="O10" s="84"/>
      <c r="P10" s="10"/>
      <c r="Q10" s="10"/>
      <c r="R10" s="10"/>
      <c r="X10" s="31"/>
    </row>
    <row r="11" spans="1:24">
      <c r="A11" s="35"/>
      <c r="C11" s="38"/>
      <c r="E11" s="37"/>
      <c r="F11" s="34"/>
      <c r="G11" s="37"/>
      <c r="H11" s="37"/>
      <c r="I11" s="34"/>
      <c r="J11" s="34"/>
      <c r="K11" s="34"/>
      <c r="L11" s="34"/>
      <c r="M11" s="34"/>
      <c r="N11" s="34"/>
      <c r="O11" s="34"/>
      <c r="X11" s="31"/>
    </row>
    <row r="12" spans="1:24">
      <c r="A12" s="35" t="s">
        <v>76</v>
      </c>
      <c r="B12" s="83" t="e">
        <f>#REF!</f>
        <v>#REF!</v>
      </c>
      <c r="C12" s="83" t="e">
        <f>#REF!</f>
        <v>#REF!</v>
      </c>
      <c r="D12" s="83" t="e">
        <f>#REF!</f>
        <v>#REF!</v>
      </c>
      <c r="E12" s="83" t="e">
        <f>#REF!</f>
        <v>#REF!</v>
      </c>
      <c r="F12" s="83" t="e">
        <f>#REF!</f>
        <v>#REF!</v>
      </c>
      <c r="G12" s="83" t="e">
        <f>#REF!</f>
        <v>#REF!</v>
      </c>
      <c r="H12" s="83" t="e">
        <f>#REF!</f>
        <v>#REF!</v>
      </c>
      <c r="I12" s="83" t="e">
        <f>#REF!</f>
        <v>#REF!</v>
      </c>
      <c r="J12" s="83" t="e">
        <f>#REF!</f>
        <v>#REF!</v>
      </c>
      <c r="K12" s="83" t="e">
        <f>#REF!</f>
        <v>#REF!</v>
      </c>
      <c r="L12" s="83" t="e">
        <f>#REF!</f>
        <v>#REF!</v>
      </c>
      <c r="M12" s="83" t="e">
        <f>#REF!</f>
        <v>#REF!</v>
      </c>
      <c r="N12" s="83" t="e">
        <f>#REF!</f>
        <v>#REF!</v>
      </c>
      <c r="O12" s="83"/>
    </row>
    <row r="13" spans="1:24">
      <c r="B13" s="38"/>
      <c r="C13" s="38"/>
      <c r="E13" s="37"/>
      <c r="F13" s="38"/>
      <c r="G13" s="37"/>
      <c r="H13" s="37"/>
      <c r="I13" s="34"/>
      <c r="J13" s="34"/>
      <c r="K13" s="34"/>
      <c r="L13" s="34"/>
      <c r="M13" s="34"/>
      <c r="N13" s="34"/>
      <c r="O13" s="34"/>
      <c r="X13" s="31"/>
    </row>
    <row r="14" spans="1:24">
      <c r="A14" s="35" t="s">
        <v>77</v>
      </c>
      <c r="B14" s="84" t="e">
        <f>#REF!</f>
        <v>#REF!</v>
      </c>
      <c r="C14" s="84" t="e">
        <f>#REF!</f>
        <v>#REF!</v>
      </c>
      <c r="D14" s="84" t="e">
        <f>#REF!</f>
        <v>#REF!</v>
      </c>
      <c r="E14" s="84" t="e">
        <f>#REF!</f>
        <v>#REF!</v>
      </c>
      <c r="F14" s="84" t="e">
        <f>#REF!</f>
        <v>#REF!</v>
      </c>
      <c r="G14" s="84" t="e">
        <f>#REF!</f>
        <v>#REF!</v>
      </c>
      <c r="H14" s="84" t="e">
        <f>#REF!</f>
        <v>#REF!</v>
      </c>
      <c r="I14" s="84" t="e">
        <f>#REF!</f>
        <v>#REF!</v>
      </c>
      <c r="J14" s="84" t="e">
        <f>#REF!</f>
        <v>#REF!</v>
      </c>
      <c r="K14" s="84" t="e">
        <f>#REF!</f>
        <v>#REF!</v>
      </c>
      <c r="L14" s="84" t="e">
        <f>#REF!</f>
        <v>#REF!</v>
      </c>
      <c r="M14" s="84" t="e">
        <f>#REF!</f>
        <v>#REF!</v>
      </c>
      <c r="N14" s="84" t="e">
        <f>#REF!</f>
        <v>#REF!</v>
      </c>
      <c r="O14" s="84"/>
      <c r="X14" s="31"/>
    </row>
    <row r="15" spans="1:24">
      <c r="A15" s="35" t="s">
        <v>143</v>
      </c>
      <c r="B15" s="84" t="e">
        <f>#REF!</f>
        <v>#REF!</v>
      </c>
      <c r="C15" s="84" t="e">
        <f>#REF!</f>
        <v>#REF!</v>
      </c>
      <c r="D15" s="84" t="e">
        <f>#REF!</f>
        <v>#REF!</v>
      </c>
      <c r="E15" s="84" t="e">
        <f>#REF!</f>
        <v>#REF!</v>
      </c>
      <c r="F15" s="84" t="e">
        <f>#REF!</f>
        <v>#REF!</v>
      </c>
      <c r="G15" s="84" t="e">
        <f>#REF!</f>
        <v>#REF!</v>
      </c>
      <c r="H15" s="84" t="e">
        <f>#REF!</f>
        <v>#REF!</v>
      </c>
      <c r="I15" s="84" t="e">
        <f>#REF!</f>
        <v>#REF!</v>
      </c>
      <c r="J15" s="84" t="e">
        <f>#REF!</f>
        <v>#REF!</v>
      </c>
      <c r="K15" s="84" t="e">
        <f>#REF!</f>
        <v>#REF!</v>
      </c>
      <c r="L15" s="84" t="e">
        <f>#REF!</f>
        <v>#REF!</v>
      </c>
      <c r="M15" s="84" t="e">
        <f>#REF!</f>
        <v>#REF!</v>
      </c>
      <c r="N15" s="84" t="e">
        <f>#REF!</f>
        <v>#REF!</v>
      </c>
      <c r="O15" s="84"/>
      <c r="X15" s="31"/>
    </row>
    <row r="16" spans="1:24">
      <c r="A16" s="35"/>
      <c r="C16" s="38"/>
      <c r="E16" s="37"/>
      <c r="F16" s="38"/>
      <c r="G16" s="37"/>
      <c r="H16" s="37"/>
      <c r="I16" s="34"/>
      <c r="J16" s="34"/>
      <c r="K16" s="34"/>
      <c r="L16" s="34"/>
      <c r="M16" s="34"/>
      <c r="N16" s="34"/>
      <c r="O16" s="34"/>
      <c r="X16" s="31"/>
    </row>
    <row r="17" spans="1:24">
      <c r="A17" s="35" t="s">
        <v>61</v>
      </c>
      <c r="B17" s="84" t="e">
        <f>#REF!</f>
        <v>#REF!</v>
      </c>
      <c r="C17" s="84" t="e">
        <f>#REF!</f>
        <v>#REF!</v>
      </c>
      <c r="D17" s="84" t="e">
        <f>#REF!</f>
        <v>#REF!</v>
      </c>
      <c r="E17" s="84" t="e">
        <f>#REF!</f>
        <v>#REF!</v>
      </c>
      <c r="F17" s="84" t="e">
        <f>#REF!</f>
        <v>#REF!</v>
      </c>
      <c r="G17" s="84" t="e">
        <f>#REF!</f>
        <v>#REF!</v>
      </c>
      <c r="H17" s="84" t="e">
        <f>#REF!</f>
        <v>#REF!</v>
      </c>
      <c r="I17" s="84" t="e">
        <f>#REF!</f>
        <v>#REF!</v>
      </c>
      <c r="J17" s="84" t="e">
        <f>#REF!</f>
        <v>#REF!</v>
      </c>
      <c r="K17" s="84" t="e">
        <f>#REF!</f>
        <v>#REF!</v>
      </c>
      <c r="L17" s="84" t="e">
        <f>#REF!</f>
        <v>#REF!</v>
      </c>
      <c r="M17" s="84" t="e">
        <f>#REF!</f>
        <v>#REF!</v>
      </c>
      <c r="N17" s="84" t="e">
        <f>#REF!</f>
        <v>#REF!</v>
      </c>
      <c r="O17" s="84"/>
    </row>
    <row r="18" spans="1:24">
      <c r="A18" s="35" t="s">
        <v>35</v>
      </c>
      <c r="B18" s="84" t="e">
        <f>#REF!</f>
        <v>#REF!</v>
      </c>
      <c r="C18" s="84" t="e">
        <f>#REF!</f>
        <v>#REF!</v>
      </c>
      <c r="D18" s="84" t="e">
        <f>#REF!</f>
        <v>#REF!</v>
      </c>
      <c r="E18" s="84" t="e">
        <f>#REF!</f>
        <v>#REF!</v>
      </c>
      <c r="F18" s="84" t="e">
        <f>#REF!</f>
        <v>#REF!</v>
      </c>
      <c r="G18" s="84" t="e">
        <f>#REF!</f>
        <v>#REF!</v>
      </c>
      <c r="H18" s="84" t="e">
        <f>#REF!</f>
        <v>#REF!</v>
      </c>
      <c r="I18" s="84" t="e">
        <f>#REF!</f>
        <v>#REF!</v>
      </c>
      <c r="J18" s="84" t="e">
        <f>#REF!</f>
        <v>#REF!</v>
      </c>
      <c r="K18" s="84" t="e">
        <f>#REF!</f>
        <v>#REF!</v>
      </c>
      <c r="L18" s="84" t="e">
        <f>#REF!</f>
        <v>#REF!</v>
      </c>
      <c r="M18" s="84" t="e">
        <f>#REF!</f>
        <v>#REF!</v>
      </c>
      <c r="N18" s="84" t="e">
        <f>#REF!</f>
        <v>#REF!</v>
      </c>
      <c r="O18" s="84"/>
    </row>
    <row r="19" spans="1:24">
      <c r="A19" s="8" t="s">
        <v>41</v>
      </c>
      <c r="B19" s="83" t="e">
        <f>#REF!</f>
        <v>#REF!</v>
      </c>
      <c r="C19" s="83" t="e">
        <f>#REF!</f>
        <v>#REF!</v>
      </c>
      <c r="D19" s="83" t="e">
        <f>#REF!</f>
        <v>#REF!</v>
      </c>
      <c r="E19" s="83" t="e">
        <f>#REF!</f>
        <v>#REF!</v>
      </c>
      <c r="F19" s="83" t="e">
        <f>#REF!</f>
        <v>#REF!</v>
      </c>
      <c r="G19" s="83" t="e">
        <f>#REF!</f>
        <v>#REF!</v>
      </c>
      <c r="H19" s="83" t="e">
        <f>#REF!</f>
        <v>#REF!</v>
      </c>
      <c r="I19" s="83" t="e">
        <f>#REF!</f>
        <v>#REF!</v>
      </c>
      <c r="J19" s="83" t="e">
        <f>#REF!</f>
        <v>#REF!</v>
      </c>
      <c r="K19" s="83" t="e">
        <f>#REF!</f>
        <v>#REF!</v>
      </c>
      <c r="L19" s="83" t="e">
        <f>#REF!</f>
        <v>#REF!</v>
      </c>
      <c r="M19" s="83" t="e">
        <f>#REF!</f>
        <v>#REF!</v>
      </c>
      <c r="N19" s="83" t="e">
        <f>#REF!</f>
        <v>#REF!</v>
      </c>
      <c r="O19" s="83"/>
    </row>
    <row r="20" spans="1:24">
      <c r="A20" s="8" t="s">
        <v>240</v>
      </c>
      <c r="B20" s="83" t="e">
        <f>#REF!</f>
        <v>#REF!</v>
      </c>
      <c r="C20" s="83" t="e">
        <f>#REF!</f>
        <v>#REF!</v>
      </c>
      <c r="D20" s="83" t="e">
        <f>#REF!</f>
        <v>#REF!</v>
      </c>
      <c r="E20" s="83" t="e">
        <f>#REF!</f>
        <v>#REF!</v>
      </c>
      <c r="F20" s="83" t="e">
        <f>#REF!</f>
        <v>#REF!</v>
      </c>
      <c r="G20" s="83" t="e">
        <f>#REF!</f>
        <v>#REF!</v>
      </c>
      <c r="H20" s="83" t="e">
        <f>#REF!</f>
        <v>#REF!</v>
      </c>
      <c r="I20" s="83" t="e">
        <f>#REF!</f>
        <v>#REF!</v>
      </c>
      <c r="J20" s="83" t="e">
        <f>#REF!</f>
        <v>#REF!</v>
      </c>
      <c r="K20" s="83" t="e">
        <f>#REF!</f>
        <v>#REF!</v>
      </c>
      <c r="L20" s="83" t="e">
        <f>#REF!</f>
        <v>#REF!</v>
      </c>
      <c r="M20" s="83" t="e">
        <f>#REF!</f>
        <v>#REF!</v>
      </c>
      <c r="N20" s="83" t="e">
        <f>#REF!</f>
        <v>#REF!</v>
      </c>
    </row>
    <row r="21" spans="1:24">
      <c r="A21" s="11" t="s">
        <v>150</v>
      </c>
      <c r="E21" s="34"/>
      <c r="F21" s="34"/>
      <c r="G21" s="37"/>
      <c r="H21" s="37"/>
      <c r="I21" s="84"/>
      <c r="J21" s="34"/>
    </row>
    <row r="22" spans="1:24">
      <c r="A22" s="8" t="s">
        <v>144</v>
      </c>
      <c r="C22" s="85">
        <f>'LB_Q old'!D121</f>
        <v>198451</v>
      </c>
      <c r="D22" s="85">
        <f>'LB_Q old'!E121</f>
        <v>199339.59742699997</v>
      </c>
      <c r="E22" s="85">
        <f>'LB_Q old'!F121</f>
        <v>165270</v>
      </c>
      <c r="F22" s="85">
        <f>'LB_Q old'!G121</f>
        <v>66799</v>
      </c>
      <c r="G22" s="85">
        <f>'LB_Q old'!H121</f>
        <v>63982</v>
      </c>
      <c r="H22" s="85">
        <f>'LB_Q old'!I121</f>
        <v>72304</v>
      </c>
      <c r="I22" s="85">
        <f>'LB_Q old'!J121</f>
        <v>68693</v>
      </c>
      <c r="J22" s="85">
        <f>'LB_Q old'!K121</f>
        <v>66619</v>
      </c>
      <c r="K22" s="85">
        <f>'LB_Q old'!L121</f>
        <v>49997</v>
      </c>
      <c r="L22" s="85">
        <f>'LB_Q old'!M121</f>
        <v>38564</v>
      </c>
      <c r="M22" s="85">
        <f>'LB_Q old'!N121</f>
        <v>31555</v>
      </c>
      <c r="N22" s="85">
        <f>'LB_Q old'!O121</f>
        <v>27866</v>
      </c>
      <c r="O22" s="85"/>
      <c r="X22" s="31"/>
    </row>
    <row r="23" spans="1:24">
      <c r="A23" s="8" t="s">
        <v>145</v>
      </c>
      <c r="C23" s="85">
        <f>'LB_Q old'!D122</f>
        <v>44239</v>
      </c>
      <c r="D23" s="85">
        <f>'LB_Q old'!E122</f>
        <v>30579.656693361667</v>
      </c>
      <c r="E23" s="85">
        <f>'LB_Q old'!F122</f>
        <v>24789</v>
      </c>
      <c r="F23" s="85">
        <f>'LB_Q old'!G122</f>
        <v>19652</v>
      </c>
      <c r="G23" s="85">
        <f>'LB_Q old'!H122</f>
        <v>24684</v>
      </c>
      <c r="H23" s="85">
        <f>'LB_Q old'!I122</f>
        <v>24112</v>
      </c>
      <c r="I23" s="85">
        <f>'LB_Q old'!J122</f>
        <v>21061</v>
      </c>
      <c r="J23" s="85">
        <f>'LB_Q old'!K122</f>
        <v>17271</v>
      </c>
      <c r="K23" s="85">
        <f>'LB_Q old'!L122</f>
        <v>20574.054725999998</v>
      </c>
      <c r="L23" s="85">
        <f>'LB_Q old'!M122</f>
        <v>18949</v>
      </c>
      <c r="M23" s="85">
        <f>'LB_Q old'!N122</f>
        <v>16747</v>
      </c>
      <c r="N23" s="85">
        <f>'LB_Q old'!O122</f>
        <v>19360.249524309998</v>
      </c>
      <c r="O23" s="85"/>
    </row>
    <row r="24" spans="1:24">
      <c r="A24" s="11" t="s">
        <v>26</v>
      </c>
      <c r="B24" s="66">
        <f>SUM(B22:B23)</f>
        <v>0</v>
      </c>
      <c r="C24" s="66">
        <f t="shared" ref="C24:N24" si="0">SUM(C22:C23)</f>
        <v>242690</v>
      </c>
      <c r="D24" s="66">
        <f t="shared" si="0"/>
        <v>229919.25412036164</v>
      </c>
      <c r="E24" s="66">
        <f t="shared" si="0"/>
        <v>190059</v>
      </c>
      <c r="F24" s="66">
        <f t="shared" si="0"/>
        <v>86451</v>
      </c>
      <c r="G24" s="66">
        <f t="shared" si="0"/>
        <v>88666</v>
      </c>
      <c r="H24" s="66">
        <f t="shared" si="0"/>
        <v>96416</v>
      </c>
      <c r="I24" s="66">
        <f t="shared" si="0"/>
        <v>89754</v>
      </c>
      <c r="J24" s="66">
        <f t="shared" si="0"/>
        <v>83890</v>
      </c>
      <c r="K24" s="66">
        <f t="shared" si="0"/>
        <v>70571.054726000002</v>
      </c>
      <c r="L24" s="66">
        <f t="shared" si="0"/>
        <v>57513</v>
      </c>
      <c r="M24" s="66">
        <f>SUM(M22:M23)</f>
        <v>48302</v>
      </c>
      <c r="N24" s="66">
        <f t="shared" si="0"/>
        <v>47226.249524309998</v>
      </c>
      <c r="O24" s="66"/>
    </row>
    <row r="25" spans="1:24">
      <c r="A25" s="8" t="s">
        <v>146</v>
      </c>
      <c r="B25" s="86" t="e">
        <f>#REF!</f>
        <v>#REF!</v>
      </c>
      <c r="C25" s="86" t="e">
        <f>#REF!</f>
        <v>#REF!</v>
      </c>
      <c r="D25" s="86" t="e">
        <f>#REF!</f>
        <v>#REF!</v>
      </c>
      <c r="E25" s="86" t="e">
        <f>#REF!</f>
        <v>#REF!</v>
      </c>
      <c r="F25" s="86" t="e">
        <f>#REF!</f>
        <v>#REF!</v>
      </c>
      <c r="G25" s="86" t="e">
        <f>#REF!</f>
        <v>#REF!</v>
      </c>
      <c r="H25" s="86" t="e">
        <f>#REF!</f>
        <v>#REF!</v>
      </c>
      <c r="I25" s="86" t="e">
        <f>#REF!</f>
        <v>#REF!</v>
      </c>
      <c r="J25" s="86" t="e">
        <f>#REF!</f>
        <v>#REF!</v>
      </c>
      <c r="K25" s="86" t="e">
        <f>#REF!</f>
        <v>#REF!</v>
      </c>
      <c r="L25" s="86" t="e">
        <f>#REF!</f>
        <v>#REF!</v>
      </c>
      <c r="M25" s="86" t="e">
        <f>#REF!</f>
        <v>#REF!</v>
      </c>
      <c r="N25" s="86" t="e">
        <f>#REF!</f>
        <v>#REF!</v>
      </c>
      <c r="O25" s="86"/>
    </row>
    <row r="26" spans="1:24">
      <c r="A26" s="82" t="s">
        <v>29</v>
      </c>
      <c r="B26" s="87" t="e">
        <f t="shared" ref="B26:G26" si="1">B24/B25</f>
        <v>#REF!</v>
      </c>
      <c r="C26" s="87" t="e">
        <f t="shared" si="1"/>
        <v>#REF!</v>
      </c>
      <c r="D26" s="87" t="e">
        <f t="shared" si="1"/>
        <v>#REF!</v>
      </c>
      <c r="E26" s="87" t="e">
        <f t="shared" si="1"/>
        <v>#REF!</v>
      </c>
      <c r="F26" s="87" t="e">
        <f t="shared" si="1"/>
        <v>#REF!</v>
      </c>
      <c r="G26" s="87" t="e">
        <f t="shared" si="1"/>
        <v>#REF!</v>
      </c>
      <c r="H26" s="87" t="e">
        <f>H24/H25</f>
        <v>#REF!</v>
      </c>
      <c r="I26" s="87" t="e">
        <f t="shared" ref="I26:N26" si="2">I24/I25</f>
        <v>#REF!</v>
      </c>
      <c r="J26" s="87" t="e">
        <f t="shared" si="2"/>
        <v>#REF!</v>
      </c>
      <c r="K26" s="87" t="e">
        <f t="shared" si="2"/>
        <v>#REF!</v>
      </c>
      <c r="L26" s="87" t="e">
        <f t="shared" si="2"/>
        <v>#REF!</v>
      </c>
      <c r="M26" s="87" t="e">
        <f>M24/M25</f>
        <v>#REF!</v>
      </c>
      <c r="N26" s="87" t="e">
        <f t="shared" si="2"/>
        <v>#REF!</v>
      </c>
      <c r="O26" s="87"/>
    </row>
    <row r="27" spans="1:24">
      <c r="A27" s="8" t="s">
        <v>233</v>
      </c>
      <c r="B27" s="8"/>
      <c r="C27" s="10" t="e">
        <f>+C23/C25</f>
        <v>#REF!</v>
      </c>
      <c r="D27" s="10" t="e">
        <f t="shared" ref="D27:N27" si="3">+D23/D25</f>
        <v>#REF!</v>
      </c>
      <c r="E27" s="10" t="e">
        <f t="shared" si="3"/>
        <v>#REF!</v>
      </c>
      <c r="F27" s="10" t="e">
        <f t="shared" si="3"/>
        <v>#REF!</v>
      </c>
      <c r="G27" s="10" t="e">
        <f t="shared" si="3"/>
        <v>#REF!</v>
      </c>
      <c r="H27" s="10" t="e">
        <f t="shared" si="3"/>
        <v>#REF!</v>
      </c>
      <c r="I27" s="10" t="e">
        <f t="shared" si="3"/>
        <v>#REF!</v>
      </c>
      <c r="J27" s="10" t="e">
        <f t="shared" si="3"/>
        <v>#REF!</v>
      </c>
      <c r="K27" s="10" t="e">
        <f t="shared" si="3"/>
        <v>#REF!</v>
      </c>
      <c r="L27" s="10" t="e">
        <f t="shared" si="3"/>
        <v>#REF!</v>
      </c>
      <c r="M27" s="10" t="e">
        <f>+M23/M25</f>
        <v>#REF!</v>
      </c>
      <c r="N27" s="10" t="e">
        <f t="shared" si="3"/>
        <v>#REF!</v>
      </c>
      <c r="O27" s="10"/>
      <c r="X27" s="31"/>
    </row>
    <row r="28" spans="1:24">
      <c r="A28" s="11" t="s">
        <v>149</v>
      </c>
      <c r="F28" s="35"/>
      <c r="G28" s="36"/>
      <c r="H28" s="36"/>
      <c r="X28" s="31"/>
    </row>
    <row r="29" spans="1:24">
      <c r="A29" s="35" t="s">
        <v>147</v>
      </c>
      <c r="B29" s="86"/>
      <c r="C29" s="86">
        <v>241929</v>
      </c>
      <c r="D29" s="86"/>
      <c r="E29" s="86"/>
      <c r="F29" s="86"/>
      <c r="G29" s="86">
        <v>110758</v>
      </c>
      <c r="H29" s="86">
        <v>117875</v>
      </c>
      <c r="I29" s="86">
        <v>120668</v>
      </c>
      <c r="J29" s="86">
        <v>122011</v>
      </c>
      <c r="X29" s="31"/>
    </row>
    <row r="30" spans="1:24">
      <c r="A30" s="82" t="s">
        <v>148</v>
      </c>
      <c r="B30" s="86">
        <f>'LB_Q old'!I4+'LB_Q old'!I8+'LB_Q old'!I9</f>
        <v>474952</v>
      </c>
      <c r="C30" s="86">
        <f>'LB_Q old'!J4+'LB_Q old'!J8+'LB_Q old'!J9</f>
        <v>493062</v>
      </c>
      <c r="D30" s="86">
        <f>'LB_Q old'!K4+'LB_Q old'!K8+'LB_Q old'!K9</f>
        <v>469907</v>
      </c>
      <c r="E30" s="86">
        <f>'LB_Q old'!L4+'LB_Q old'!L8+'LB_Q old'!L9</f>
        <v>488406</v>
      </c>
      <c r="F30" s="86">
        <f>'LB_Q old'!M4+'LB_Q old'!M8+'LB_Q old'!M9</f>
        <v>487316</v>
      </c>
      <c r="G30" s="86">
        <f>'LB_Q old'!N4+'LB_Q old'!N8+'LB_Q old'!N9</f>
        <v>617839</v>
      </c>
      <c r="H30" s="86">
        <f>'LB_Q old'!O4+'LB_Q old'!O8+'LB_Q old'!O9</f>
        <v>636890</v>
      </c>
      <c r="I30" s="86">
        <f>'LB_Q old'!P4+'LB_Q old'!P8+'LB_Q old'!P9</f>
        <v>636038</v>
      </c>
      <c r="J30" s="86">
        <f>'LB_Q old'!R4+'LB_Q old'!R8+'LB_Q old'!R9</f>
        <v>626391</v>
      </c>
    </row>
    <row r="31" spans="1:24">
      <c r="A31" s="82" t="s">
        <v>29</v>
      </c>
      <c r="B31" s="87">
        <f t="shared" ref="B31:J31" si="4">B29/B30</f>
        <v>0</v>
      </c>
      <c r="C31" s="87">
        <f t="shared" si="4"/>
        <v>0.4906664881901262</v>
      </c>
      <c r="D31" s="87">
        <f t="shared" si="4"/>
        <v>0</v>
      </c>
      <c r="E31" s="87">
        <f t="shared" si="4"/>
        <v>0</v>
      </c>
      <c r="F31" s="87">
        <f t="shared" si="4"/>
        <v>0</v>
      </c>
      <c r="G31" s="87">
        <f t="shared" si="4"/>
        <v>0.17926676690853119</v>
      </c>
      <c r="H31" s="87">
        <f t="shared" si="4"/>
        <v>0.18507905603793434</v>
      </c>
      <c r="I31" s="87">
        <f t="shared" si="4"/>
        <v>0.18971822438281991</v>
      </c>
      <c r="J31" s="87">
        <f t="shared" si="4"/>
        <v>0.19478408853256193</v>
      </c>
    </row>
    <row r="32" spans="1:24">
      <c r="F32" s="32"/>
      <c r="G32" s="36"/>
      <c r="H32" s="36"/>
    </row>
    <row r="33" spans="1:24">
      <c r="A33" s="35"/>
      <c r="F33" s="32"/>
      <c r="G33" s="36"/>
      <c r="H33" s="36"/>
    </row>
    <row r="34" spans="1:24">
      <c r="A34" s="35"/>
      <c r="F34" s="32"/>
      <c r="G34" s="36"/>
      <c r="H34" s="36"/>
    </row>
    <row r="35" spans="1:24">
      <c r="A35" s="35"/>
      <c r="F35" s="32"/>
      <c r="G35" s="36"/>
      <c r="H35" s="36"/>
      <c r="I35" s="10"/>
    </row>
    <row r="36" spans="1:24">
      <c r="A36" s="35"/>
      <c r="F36" s="32"/>
      <c r="G36" s="36"/>
      <c r="H36" s="36"/>
    </row>
    <row r="37" spans="1:24">
      <c r="A37" s="35"/>
      <c r="B37" s="39" t="str">
        <f t="shared" ref="B37:O37" si="5">+B4</f>
        <v>Q3 10</v>
      </c>
      <c r="C37" s="39" t="str">
        <f t="shared" si="5"/>
        <v>Q4 10</v>
      </c>
      <c r="D37" s="39" t="str">
        <f t="shared" si="5"/>
        <v>Q1 11</v>
      </c>
      <c r="E37" s="39" t="str">
        <f t="shared" si="5"/>
        <v>Q2 11</v>
      </c>
      <c r="F37" s="39" t="str">
        <f t="shared" si="5"/>
        <v>Q3 11</v>
      </c>
      <c r="G37" s="39" t="str">
        <f t="shared" si="5"/>
        <v>Q4 11</v>
      </c>
      <c r="H37" s="39" t="str">
        <f t="shared" si="5"/>
        <v>Q1 12</v>
      </c>
      <c r="I37" s="39" t="str">
        <f t="shared" si="5"/>
        <v>Q2 12</v>
      </c>
      <c r="J37" s="39" t="str">
        <f t="shared" si="5"/>
        <v>Q3 12</v>
      </c>
      <c r="K37" s="39" t="str">
        <f t="shared" si="5"/>
        <v>Q4 12</v>
      </c>
      <c r="L37" s="39" t="str">
        <f t="shared" si="5"/>
        <v>Q1 13</v>
      </c>
      <c r="M37" s="39" t="str">
        <f>+M4</f>
        <v>Q2 13</v>
      </c>
      <c r="N37" s="39" t="str">
        <f t="shared" si="5"/>
        <v>Q3 13</v>
      </c>
      <c r="O37" s="39" t="str">
        <f t="shared" si="5"/>
        <v>Q1 14</v>
      </c>
      <c r="S37" s="11">
        <v>2010</v>
      </c>
      <c r="T37" s="11">
        <v>2011</v>
      </c>
      <c r="U37" s="11">
        <v>2012</v>
      </c>
      <c r="V37" s="39" t="s">
        <v>238</v>
      </c>
      <c r="W37" s="39" t="s">
        <v>237</v>
      </c>
    </row>
    <row r="38" spans="1:24">
      <c r="A38" s="39" t="s">
        <v>79</v>
      </c>
      <c r="B38" s="42" t="e">
        <f t="shared" ref="B38:N38" si="6">B5*100</f>
        <v>#REF!</v>
      </c>
      <c r="C38" s="42" t="e">
        <f t="shared" si="6"/>
        <v>#REF!</v>
      </c>
      <c r="D38" s="42" t="e">
        <f t="shared" si="6"/>
        <v>#REF!</v>
      </c>
      <c r="E38" s="42" t="e">
        <f t="shared" si="6"/>
        <v>#REF!</v>
      </c>
      <c r="F38" s="42" t="e">
        <f t="shared" si="6"/>
        <v>#REF!</v>
      </c>
      <c r="G38" s="42" t="e">
        <f t="shared" si="6"/>
        <v>#REF!</v>
      </c>
      <c r="H38" s="42" t="e">
        <f t="shared" si="6"/>
        <v>#REF!</v>
      </c>
      <c r="I38" s="42" t="e">
        <f t="shared" si="6"/>
        <v>#REF!</v>
      </c>
      <c r="J38" s="42" t="e">
        <f t="shared" si="6"/>
        <v>#REF!</v>
      </c>
      <c r="K38" s="42" t="e">
        <f t="shared" si="6"/>
        <v>#REF!</v>
      </c>
      <c r="L38" s="42" t="e">
        <f t="shared" si="6"/>
        <v>#REF!</v>
      </c>
      <c r="M38" s="42" t="e">
        <f>M5*100</f>
        <v>#REF!</v>
      </c>
      <c r="N38" s="42" t="e">
        <f t="shared" si="6"/>
        <v>#REF!</v>
      </c>
      <c r="O38" s="42"/>
      <c r="S38" s="8">
        <v>13.4</v>
      </c>
      <c r="T38" s="8">
        <v>10.5</v>
      </c>
      <c r="U38" s="8">
        <v>13.8</v>
      </c>
      <c r="V38" s="8">
        <v>18.8</v>
      </c>
      <c r="W38" s="42" t="e">
        <f>#REF!*100</f>
        <v>#REF!</v>
      </c>
    </row>
    <row r="39" spans="1:24">
      <c r="A39" s="39" t="s">
        <v>255</v>
      </c>
      <c r="B39" s="38"/>
      <c r="E39" s="42">
        <v>10.5</v>
      </c>
      <c r="F39" s="42">
        <v>10.5</v>
      </c>
      <c r="G39" s="42">
        <v>10.5</v>
      </c>
      <c r="H39" s="42">
        <v>10.5</v>
      </c>
      <c r="I39" s="42">
        <v>10.5</v>
      </c>
      <c r="J39" s="42">
        <v>10.5</v>
      </c>
      <c r="K39" s="42">
        <v>10.5</v>
      </c>
      <c r="L39" s="42">
        <v>10.5</v>
      </c>
      <c r="M39" s="42">
        <v>10.5</v>
      </c>
      <c r="N39" s="42">
        <v>10.5</v>
      </c>
    </row>
    <row r="40" spans="1:24">
      <c r="A40" s="35"/>
      <c r="B40" s="38"/>
      <c r="F40" s="35"/>
      <c r="G40" s="36"/>
      <c r="H40" s="36"/>
    </row>
    <row r="41" spans="1:24">
      <c r="A41" s="35"/>
      <c r="B41" s="38"/>
      <c r="F41" s="35"/>
      <c r="G41" s="36"/>
      <c r="H41" s="36"/>
    </row>
    <row r="42" spans="1:24">
      <c r="A42" s="35"/>
      <c r="F42" s="35"/>
      <c r="G42" s="36"/>
      <c r="H42" s="36"/>
      <c r="X42" s="31"/>
    </row>
    <row r="43" spans="1:24">
      <c r="A43" s="35"/>
      <c r="F43" s="35"/>
      <c r="G43" s="36"/>
      <c r="H43" s="36"/>
      <c r="X43" s="31"/>
    </row>
    <row r="44" spans="1:24">
      <c r="A44" s="35"/>
      <c r="F44" s="35"/>
      <c r="G44" s="36"/>
      <c r="H44" s="36"/>
    </row>
    <row r="45" spans="1:24">
      <c r="A45" s="35"/>
      <c r="F45" s="32"/>
      <c r="G45" s="36"/>
      <c r="H45" s="36"/>
    </row>
    <row r="46" spans="1:24">
      <c r="F46" s="32"/>
    </row>
    <row r="47" spans="1:24">
      <c r="F47" s="32"/>
    </row>
    <row r="48" spans="1:24">
      <c r="F48" s="32"/>
    </row>
    <row r="49" spans="1:21">
      <c r="F49" s="32"/>
    </row>
    <row r="50" spans="1:21">
      <c r="F50" s="32"/>
    </row>
    <row r="51" spans="1:21">
      <c r="B51" s="39" t="str">
        <f>B37</f>
        <v>Q3 10</v>
      </c>
      <c r="C51" s="39" t="str">
        <f t="shared" ref="C51:N51" si="7">C37</f>
        <v>Q4 10</v>
      </c>
      <c r="D51" s="39" t="str">
        <f t="shared" si="7"/>
        <v>Q1 11</v>
      </c>
      <c r="E51" s="39" t="str">
        <f t="shared" si="7"/>
        <v>Q2 11</v>
      </c>
      <c r="F51" s="39" t="str">
        <f t="shared" si="7"/>
        <v>Q3 11</v>
      </c>
      <c r="G51" s="39" t="str">
        <f t="shared" si="7"/>
        <v>Q4 11</v>
      </c>
      <c r="H51" s="39" t="str">
        <f t="shared" si="7"/>
        <v>Q1 12</v>
      </c>
      <c r="I51" s="39" t="str">
        <f t="shared" si="7"/>
        <v>Q2 12</v>
      </c>
      <c r="J51" s="39" t="str">
        <f t="shared" si="7"/>
        <v>Q3 12</v>
      </c>
      <c r="K51" s="39" t="str">
        <f t="shared" si="7"/>
        <v>Q4 12</v>
      </c>
      <c r="L51" s="39" t="str">
        <f t="shared" si="7"/>
        <v>Q1 13</v>
      </c>
      <c r="M51" s="39" t="str">
        <f t="shared" si="7"/>
        <v>Q2 13</v>
      </c>
      <c r="N51" s="39" t="str">
        <f t="shared" si="7"/>
        <v>Q3 13</v>
      </c>
      <c r="O51" s="39"/>
      <c r="Q51" s="11">
        <v>2010</v>
      </c>
      <c r="R51" s="11">
        <v>2011</v>
      </c>
      <c r="S51" s="11">
        <v>2012</v>
      </c>
      <c r="T51" s="39" t="s">
        <v>238</v>
      </c>
      <c r="U51" s="39" t="s">
        <v>237</v>
      </c>
    </row>
    <row r="52" spans="1:21">
      <c r="A52" s="39" t="s">
        <v>9</v>
      </c>
      <c r="B52" s="88" t="e">
        <f t="shared" ref="B52:N52" si="8">B7*100</f>
        <v>#REF!</v>
      </c>
      <c r="C52" s="88" t="e">
        <f t="shared" si="8"/>
        <v>#REF!</v>
      </c>
      <c r="D52" s="88" t="e">
        <f t="shared" si="8"/>
        <v>#REF!</v>
      </c>
      <c r="E52" s="88" t="e">
        <f t="shared" si="8"/>
        <v>#REF!</v>
      </c>
      <c r="F52" s="88" t="e">
        <f t="shared" si="8"/>
        <v>#REF!</v>
      </c>
      <c r="G52" s="88" t="e">
        <f t="shared" si="8"/>
        <v>#REF!</v>
      </c>
      <c r="H52" s="88" t="e">
        <f t="shared" si="8"/>
        <v>#REF!</v>
      </c>
      <c r="I52" s="88" t="e">
        <f t="shared" si="8"/>
        <v>#REF!</v>
      </c>
      <c r="J52" s="88" t="e">
        <f t="shared" si="8"/>
        <v>#REF!</v>
      </c>
      <c r="K52" s="88" t="e">
        <f t="shared" si="8"/>
        <v>#REF!</v>
      </c>
      <c r="L52" s="88" t="e">
        <f t="shared" si="8"/>
        <v>#REF!</v>
      </c>
      <c r="M52" s="88" t="e">
        <f t="shared" si="8"/>
        <v>#REF!</v>
      </c>
      <c r="N52" s="88" t="e">
        <f t="shared" si="8"/>
        <v>#REF!</v>
      </c>
      <c r="O52" s="88"/>
      <c r="Q52" s="8">
        <v>2.7</v>
      </c>
      <c r="R52" s="8">
        <v>3.4</v>
      </c>
      <c r="S52" s="8">
        <v>3.4</v>
      </c>
      <c r="T52" s="8">
        <v>3.4</v>
      </c>
      <c r="U52" s="42" t="e">
        <f>#REF!*100</f>
        <v>#REF!</v>
      </c>
    </row>
    <row r="53" spans="1:21">
      <c r="E53" s="88">
        <v>2.7</v>
      </c>
      <c r="F53" s="88">
        <v>2.7</v>
      </c>
      <c r="G53" s="88">
        <v>2.7</v>
      </c>
      <c r="H53" s="88">
        <v>2.7</v>
      </c>
      <c r="I53" s="88">
        <v>2.7</v>
      </c>
      <c r="J53" s="88">
        <v>2.7</v>
      </c>
      <c r="K53" s="88">
        <v>2.7</v>
      </c>
      <c r="L53" s="88">
        <v>2.7</v>
      </c>
      <c r="M53" s="88">
        <v>2.7</v>
      </c>
      <c r="N53" s="88">
        <v>2.7</v>
      </c>
      <c r="O53" s="88"/>
    </row>
    <row r="66" spans="1:19">
      <c r="B66" s="39" t="str">
        <f>B51</f>
        <v>Q3 10</v>
      </c>
      <c r="C66" s="39" t="str">
        <f t="shared" ref="C66:N66" si="9">C51</f>
        <v>Q4 10</v>
      </c>
      <c r="D66" s="39" t="str">
        <f t="shared" si="9"/>
        <v>Q1 11</v>
      </c>
      <c r="E66" s="39" t="str">
        <f t="shared" si="9"/>
        <v>Q2 11</v>
      </c>
      <c r="F66" s="39" t="str">
        <f t="shared" si="9"/>
        <v>Q3 11</v>
      </c>
      <c r="G66" s="39" t="str">
        <f t="shared" si="9"/>
        <v>Q4 11</v>
      </c>
      <c r="H66" s="39" t="str">
        <f t="shared" si="9"/>
        <v>Q1 12</v>
      </c>
      <c r="I66" s="39" t="str">
        <f t="shared" si="9"/>
        <v>Q2 12</v>
      </c>
      <c r="J66" s="39" t="str">
        <f t="shared" si="9"/>
        <v>Q3 12</v>
      </c>
      <c r="K66" s="39" t="str">
        <f t="shared" si="9"/>
        <v>Q4 12</v>
      </c>
      <c r="L66" s="39" t="str">
        <f t="shared" si="9"/>
        <v>Q1 13</v>
      </c>
      <c r="M66" s="39" t="str">
        <f t="shared" si="9"/>
        <v>Q2 13</v>
      </c>
      <c r="N66" s="39" t="str">
        <f t="shared" si="9"/>
        <v>Q3 13</v>
      </c>
      <c r="O66" s="39"/>
      <c r="Q66" s="11">
        <v>2010</v>
      </c>
      <c r="R66" s="11">
        <v>2011</v>
      </c>
      <c r="S66" s="11">
        <v>2012</v>
      </c>
    </row>
    <row r="67" spans="1:19">
      <c r="A67" s="39" t="s">
        <v>77</v>
      </c>
      <c r="B67" s="88" t="e">
        <f t="shared" ref="B67:M67" si="10">B14*100</f>
        <v>#REF!</v>
      </c>
      <c r="C67" s="88" t="e">
        <f t="shared" si="10"/>
        <v>#REF!</v>
      </c>
      <c r="D67" s="88" t="e">
        <f t="shared" si="10"/>
        <v>#REF!</v>
      </c>
      <c r="E67" s="88" t="e">
        <f t="shared" si="10"/>
        <v>#REF!</v>
      </c>
      <c r="F67" s="88" t="e">
        <f t="shared" si="10"/>
        <v>#REF!</v>
      </c>
      <c r="G67" s="88" t="e">
        <f t="shared" si="10"/>
        <v>#REF!</v>
      </c>
      <c r="H67" s="88" t="e">
        <f t="shared" si="10"/>
        <v>#REF!</v>
      </c>
      <c r="I67" s="88" t="e">
        <f t="shared" si="10"/>
        <v>#REF!</v>
      </c>
      <c r="J67" s="88" t="e">
        <f t="shared" si="10"/>
        <v>#REF!</v>
      </c>
      <c r="K67" s="88" t="e">
        <f t="shared" si="10"/>
        <v>#REF!</v>
      </c>
      <c r="L67" s="88" t="e">
        <f t="shared" si="10"/>
        <v>#REF!</v>
      </c>
      <c r="M67" s="88" t="e">
        <f t="shared" si="10"/>
        <v>#REF!</v>
      </c>
      <c r="N67" s="88" t="e">
        <f>N14*100</f>
        <v>#REF!</v>
      </c>
      <c r="O67" s="88"/>
    </row>
    <row r="68" spans="1:19">
      <c r="A68" s="39" t="s">
        <v>256</v>
      </c>
      <c r="E68" s="88">
        <v>13</v>
      </c>
      <c r="F68" s="88">
        <v>13</v>
      </c>
      <c r="G68" s="88">
        <v>13</v>
      </c>
      <c r="H68" s="88">
        <v>13</v>
      </c>
      <c r="I68" s="88">
        <v>13</v>
      </c>
      <c r="J68" s="88">
        <v>13</v>
      </c>
      <c r="K68" s="88">
        <v>13</v>
      </c>
      <c r="L68" s="88">
        <v>13</v>
      </c>
      <c r="M68" s="88">
        <v>13</v>
      </c>
      <c r="N68" s="88">
        <v>13</v>
      </c>
    </row>
    <row r="81" spans="1:21">
      <c r="B81" s="39" t="str">
        <f>B66</f>
        <v>Q3 10</v>
      </c>
      <c r="C81" s="39" t="str">
        <f t="shared" ref="C81:N81" si="11">C66</f>
        <v>Q4 10</v>
      </c>
      <c r="D81" s="39" t="str">
        <f t="shared" si="11"/>
        <v>Q1 11</v>
      </c>
      <c r="E81" s="39" t="str">
        <f t="shared" si="11"/>
        <v>Q2 11</v>
      </c>
      <c r="F81" s="39" t="str">
        <f t="shared" si="11"/>
        <v>Q3 11</v>
      </c>
      <c r="G81" s="39" t="str">
        <f t="shared" si="11"/>
        <v>Q4 11</v>
      </c>
      <c r="H81" s="39" t="str">
        <f t="shared" si="11"/>
        <v>Q1 12</v>
      </c>
      <c r="I81" s="39" t="str">
        <f t="shared" si="11"/>
        <v>Q2 12</v>
      </c>
      <c r="J81" s="39" t="str">
        <f t="shared" si="11"/>
        <v>Q3 12</v>
      </c>
      <c r="K81" s="39" t="str">
        <f t="shared" si="11"/>
        <v>Q4 12</v>
      </c>
      <c r="L81" s="39" t="str">
        <f t="shared" si="11"/>
        <v>Q1 13</v>
      </c>
      <c r="M81" s="39" t="str">
        <f t="shared" si="11"/>
        <v>Q2 13</v>
      </c>
      <c r="N81" s="39" t="str">
        <f t="shared" si="11"/>
        <v>Q3 13</v>
      </c>
      <c r="O81" s="39"/>
      <c r="Q81" s="11">
        <v>2010</v>
      </c>
      <c r="R81" s="11">
        <v>2011</v>
      </c>
      <c r="S81" s="11">
        <v>2012</v>
      </c>
      <c r="T81" s="39" t="s">
        <v>238</v>
      </c>
      <c r="U81" s="39" t="s">
        <v>237</v>
      </c>
    </row>
    <row r="82" spans="1:21">
      <c r="A82" s="39" t="s">
        <v>128</v>
      </c>
      <c r="B82" s="88" t="e">
        <f t="shared" ref="B82:N82" si="12">B9*100</f>
        <v>#REF!</v>
      </c>
      <c r="C82" s="88" t="e">
        <f t="shared" si="12"/>
        <v>#REF!</v>
      </c>
      <c r="D82" s="88" t="e">
        <f t="shared" si="12"/>
        <v>#REF!</v>
      </c>
      <c r="E82" s="88" t="e">
        <f t="shared" si="12"/>
        <v>#REF!</v>
      </c>
      <c r="F82" s="88" t="e">
        <f t="shared" si="12"/>
        <v>#REF!</v>
      </c>
      <c r="G82" s="88" t="e">
        <f t="shared" si="12"/>
        <v>#REF!</v>
      </c>
      <c r="H82" s="88" t="e">
        <f t="shared" si="12"/>
        <v>#REF!</v>
      </c>
      <c r="I82" s="88" t="e">
        <f t="shared" si="12"/>
        <v>#REF!</v>
      </c>
      <c r="J82" s="88" t="e">
        <f t="shared" si="12"/>
        <v>#REF!</v>
      </c>
      <c r="K82" s="88" t="e">
        <f t="shared" si="12"/>
        <v>#REF!</v>
      </c>
      <c r="L82" s="88" t="e">
        <f t="shared" si="12"/>
        <v>#REF!</v>
      </c>
      <c r="M82" s="88" t="e">
        <f t="shared" si="12"/>
        <v>#REF!</v>
      </c>
      <c r="N82" s="88" t="e">
        <f t="shared" si="12"/>
        <v>#REF!</v>
      </c>
      <c r="O82" s="88"/>
      <c r="Q82" s="8">
        <v>54.2</v>
      </c>
      <c r="R82" s="8">
        <v>52.5</v>
      </c>
      <c r="S82" s="8">
        <v>49.8</v>
      </c>
      <c r="T82" s="42">
        <v>52</v>
      </c>
      <c r="U82" s="42" t="e">
        <f>#REF!*100</f>
        <v>#REF!</v>
      </c>
    </row>
    <row r="83" spans="1:21">
      <c r="E83" s="88">
        <v>50</v>
      </c>
      <c r="F83" s="88">
        <v>50</v>
      </c>
      <c r="G83" s="88">
        <v>50</v>
      </c>
      <c r="H83" s="88">
        <v>50</v>
      </c>
      <c r="I83" s="88">
        <v>50</v>
      </c>
      <c r="J83" s="88">
        <v>50</v>
      </c>
      <c r="K83" s="88">
        <v>50</v>
      </c>
      <c r="L83" s="88">
        <v>50</v>
      </c>
      <c r="M83" s="88">
        <v>50</v>
      </c>
      <c r="N83" s="88">
        <v>50</v>
      </c>
    </row>
    <row r="84" spans="1:21">
      <c r="E84" s="88">
        <v>60</v>
      </c>
      <c r="F84" s="88">
        <v>60</v>
      </c>
      <c r="G84" s="88">
        <v>60</v>
      </c>
      <c r="H84" s="88">
        <v>60</v>
      </c>
      <c r="I84" s="88">
        <v>60</v>
      </c>
      <c r="J84" s="88">
        <v>60</v>
      </c>
      <c r="K84" s="88">
        <v>60</v>
      </c>
      <c r="L84" s="88">
        <v>60</v>
      </c>
      <c r="M84" s="88">
        <v>60</v>
      </c>
      <c r="N84" s="88">
        <v>60</v>
      </c>
    </row>
    <row r="95" spans="1:21">
      <c r="B95" s="39" t="str">
        <f>B81</f>
        <v>Q3 10</v>
      </c>
      <c r="C95" s="39" t="str">
        <f t="shared" ref="C95:K95" si="13">C81</f>
        <v>Q4 10</v>
      </c>
      <c r="D95" s="39" t="str">
        <f t="shared" si="13"/>
        <v>Q1 11</v>
      </c>
      <c r="E95" s="39" t="str">
        <f t="shared" si="13"/>
        <v>Q2 11</v>
      </c>
      <c r="F95" s="39" t="str">
        <f t="shared" si="13"/>
        <v>Q3 11</v>
      </c>
      <c r="G95" s="39" t="str">
        <f t="shared" si="13"/>
        <v>Q4 11</v>
      </c>
      <c r="H95" s="39" t="str">
        <f t="shared" si="13"/>
        <v>Q1 12</v>
      </c>
      <c r="I95" s="39" t="str">
        <f t="shared" si="13"/>
        <v>Q2 12</v>
      </c>
      <c r="J95" s="39" t="str">
        <f t="shared" si="13"/>
        <v>Q3 12</v>
      </c>
      <c r="K95" s="39" t="str">
        <f t="shared" si="13"/>
        <v>Q4 12</v>
      </c>
      <c r="L95" s="39" t="str">
        <f>L81</f>
        <v>Q1 13</v>
      </c>
      <c r="M95" s="39" t="str">
        <f>M81</f>
        <v>Q2 13</v>
      </c>
      <c r="N95" s="39" t="str">
        <f>N81</f>
        <v>Q3 13</v>
      </c>
      <c r="O95" s="39"/>
      <c r="Q95" s="11">
        <v>2010</v>
      </c>
      <c r="R95" s="11">
        <v>2011</v>
      </c>
      <c r="S95" s="11">
        <v>2012</v>
      </c>
      <c r="T95" s="39" t="s">
        <v>238</v>
      </c>
      <c r="U95" s="39" t="s">
        <v>237</v>
      </c>
    </row>
    <row r="96" spans="1:21">
      <c r="A96" s="39" t="s">
        <v>129</v>
      </c>
      <c r="B96" s="88" t="e">
        <f t="shared" ref="B96:N96" si="14">B10*100</f>
        <v>#REF!</v>
      </c>
      <c r="C96" s="88" t="e">
        <f t="shared" si="14"/>
        <v>#REF!</v>
      </c>
      <c r="D96" s="88" t="e">
        <f t="shared" si="14"/>
        <v>#REF!</v>
      </c>
      <c r="E96" s="88" t="e">
        <f t="shared" si="14"/>
        <v>#REF!</v>
      </c>
      <c r="F96" s="88" t="e">
        <f t="shared" si="14"/>
        <v>#REF!</v>
      </c>
      <c r="G96" s="88" t="e">
        <f t="shared" si="14"/>
        <v>#REF!</v>
      </c>
      <c r="H96" s="88" t="e">
        <f t="shared" si="14"/>
        <v>#REF!</v>
      </c>
      <c r="I96" s="88" t="e">
        <f t="shared" si="14"/>
        <v>#REF!</v>
      </c>
      <c r="J96" s="88" t="e">
        <f t="shared" si="14"/>
        <v>#REF!</v>
      </c>
      <c r="K96" s="88" t="e">
        <f t="shared" si="14"/>
        <v>#REF!</v>
      </c>
      <c r="L96" s="88" t="e">
        <f t="shared" si="14"/>
        <v>#REF!</v>
      </c>
      <c r="M96" s="88" t="e">
        <f>M10*100</f>
        <v>#REF!</v>
      </c>
      <c r="N96" s="88" t="e">
        <f t="shared" si="14"/>
        <v>#REF!</v>
      </c>
      <c r="O96" s="88"/>
      <c r="P96" s="8" t="s">
        <v>100</v>
      </c>
      <c r="Q96" s="42" t="e">
        <f>#REF!*100</f>
        <v>#REF!</v>
      </c>
      <c r="R96" s="42" t="e">
        <f>#REF!*100</f>
        <v>#REF!</v>
      </c>
      <c r="S96" s="42" t="e">
        <f>#REF!*100</f>
        <v>#REF!</v>
      </c>
      <c r="T96" s="42" t="e">
        <f>#REF!*100</f>
        <v>#REF!</v>
      </c>
      <c r="U96" s="42" t="e">
        <f>#REF!*100</f>
        <v>#REF!</v>
      </c>
    </row>
    <row r="97" spans="1:21">
      <c r="P97" s="8" t="s">
        <v>109</v>
      </c>
      <c r="Q97" s="42" t="e">
        <f>#REF!*100</f>
        <v>#REF!</v>
      </c>
      <c r="R97" s="42" t="e">
        <f>#REF!*100</f>
        <v>#REF!</v>
      </c>
      <c r="S97" s="42" t="e">
        <f>#REF!*100</f>
        <v>#REF!</v>
      </c>
      <c r="T97" s="42" t="e">
        <f>#REF!*100</f>
        <v>#REF!</v>
      </c>
      <c r="U97" s="42" t="e">
        <f>#REF!*100</f>
        <v>#REF!</v>
      </c>
    </row>
    <row r="98" spans="1:21">
      <c r="P98" s="11" t="s">
        <v>26</v>
      </c>
      <c r="Q98" s="122" t="e">
        <f>SUM(Q96:Q97)</f>
        <v>#REF!</v>
      </c>
      <c r="R98" s="122" t="e">
        <f>SUM(R96:R97)</f>
        <v>#REF!</v>
      </c>
      <c r="S98" s="122" t="e">
        <f>SUM(S96:S97)</f>
        <v>#REF!</v>
      </c>
      <c r="T98" s="122" t="e">
        <f>SUM(T96:T97)</f>
        <v>#REF!</v>
      </c>
      <c r="U98" s="122" t="e">
        <f>SUM(U96:U97)</f>
        <v>#REF!</v>
      </c>
    </row>
    <row r="109" spans="1:21">
      <c r="B109" s="39" t="str">
        <f>B95</f>
        <v>Q3 10</v>
      </c>
      <c r="C109" s="39" t="str">
        <f t="shared" ref="C109:K109" si="15">C95</f>
        <v>Q4 10</v>
      </c>
      <c r="D109" s="39" t="str">
        <f t="shared" si="15"/>
        <v>Q1 11</v>
      </c>
      <c r="E109" s="39" t="str">
        <f t="shared" si="15"/>
        <v>Q2 11</v>
      </c>
      <c r="F109" s="39" t="str">
        <f t="shared" si="15"/>
        <v>Q3 11</v>
      </c>
      <c r="G109" s="39" t="str">
        <f t="shared" si="15"/>
        <v>Q4 11</v>
      </c>
      <c r="H109" s="39" t="str">
        <f t="shared" si="15"/>
        <v>Q1 12</v>
      </c>
      <c r="I109" s="39" t="str">
        <f t="shared" si="15"/>
        <v>Q2 12</v>
      </c>
      <c r="J109" s="39" t="str">
        <f t="shared" si="15"/>
        <v>Q3 12</v>
      </c>
      <c r="K109" s="39" t="str">
        <f t="shared" si="15"/>
        <v>Q4 12</v>
      </c>
      <c r="L109" s="39" t="str">
        <f>L95</f>
        <v>Q1 13</v>
      </c>
      <c r="M109" s="39" t="str">
        <f>M95</f>
        <v>Q2 13</v>
      </c>
      <c r="N109" s="39" t="str">
        <f>N95</f>
        <v>Q3 13</v>
      </c>
      <c r="O109" s="39"/>
      <c r="Q109" s="11">
        <v>2010</v>
      </c>
      <c r="R109" s="11">
        <v>2011</v>
      </c>
      <c r="S109" s="11">
        <v>2012</v>
      </c>
    </row>
    <row r="110" spans="1:21">
      <c r="A110" s="39" t="s">
        <v>143</v>
      </c>
      <c r="B110" s="88" t="e">
        <f t="shared" ref="B110:L110" si="16">B15*100</f>
        <v>#REF!</v>
      </c>
      <c r="C110" s="88" t="e">
        <f t="shared" si="16"/>
        <v>#REF!</v>
      </c>
      <c r="D110" s="88" t="e">
        <f t="shared" si="16"/>
        <v>#REF!</v>
      </c>
      <c r="E110" s="88" t="e">
        <f t="shared" si="16"/>
        <v>#REF!</v>
      </c>
      <c r="F110" s="88" t="e">
        <f t="shared" si="16"/>
        <v>#REF!</v>
      </c>
      <c r="G110" s="88" t="e">
        <f t="shared" si="16"/>
        <v>#REF!</v>
      </c>
      <c r="H110" s="88" t="e">
        <f t="shared" si="16"/>
        <v>#REF!</v>
      </c>
      <c r="I110" s="88" t="e">
        <f t="shared" si="16"/>
        <v>#REF!</v>
      </c>
      <c r="J110" s="88" t="e">
        <f t="shared" si="16"/>
        <v>#REF!</v>
      </c>
      <c r="K110" s="88" t="e">
        <f t="shared" si="16"/>
        <v>#REF!</v>
      </c>
      <c r="L110" s="88" t="e">
        <f t="shared" si="16"/>
        <v>#REF!</v>
      </c>
      <c r="M110" s="88" t="e">
        <f>M15*100</f>
        <v>#REF!</v>
      </c>
      <c r="N110" s="88" t="e">
        <f>N15*100</f>
        <v>#REF!</v>
      </c>
      <c r="O110" s="88"/>
      <c r="Q110" s="42" t="e">
        <f>C110</f>
        <v>#REF!</v>
      </c>
      <c r="R110" s="42" t="e">
        <f>G110</f>
        <v>#REF!</v>
      </c>
      <c r="S110" s="42" t="e">
        <f>K110</f>
        <v>#REF!</v>
      </c>
    </row>
    <row r="123" spans="1:19">
      <c r="B123" s="39" t="str">
        <f>B109</f>
        <v>Q3 10</v>
      </c>
      <c r="C123" s="39" t="str">
        <f t="shared" ref="C123:K123" si="17">C109</f>
        <v>Q4 10</v>
      </c>
      <c r="D123" s="39" t="str">
        <f t="shared" si="17"/>
        <v>Q1 11</v>
      </c>
      <c r="E123" s="39" t="str">
        <f t="shared" si="17"/>
        <v>Q2 11</v>
      </c>
      <c r="F123" s="39" t="str">
        <f t="shared" si="17"/>
        <v>Q3 11</v>
      </c>
      <c r="G123" s="39" t="str">
        <f t="shared" si="17"/>
        <v>Q4 11</v>
      </c>
      <c r="H123" s="39" t="str">
        <f t="shared" si="17"/>
        <v>Q1 12</v>
      </c>
      <c r="I123" s="39" t="str">
        <f t="shared" si="17"/>
        <v>Q2 12</v>
      </c>
      <c r="J123" s="39" t="str">
        <f t="shared" si="17"/>
        <v>Q3 12</v>
      </c>
      <c r="K123" s="39" t="str">
        <f t="shared" si="17"/>
        <v>Q4 12</v>
      </c>
      <c r="L123" s="39" t="str">
        <f>L109</f>
        <v>Q1 13</v>
      </c>
      <c r="M123" s="39" t="str">
        <f>M109</f>
        <v>Q2 13</v>
      </c>
      <c r="N123" s="39" t="str">
        <f>N109</f>
        <v>Q3 13</v>
      </c>
      <c r="O123" s="39"/>
      <c r="Q123" s="11">
        <v>2010</v>
      </c>
      <c r="R123" s="11">
        <v>2011</v>
      </c>
      <c r="S123" s="11">
        <v>2012</v>
      </c>
    </row>
    <row r="124" spans="1:19">
      <c r="A124" s="39" t="s">
        <v>127</v>
      </c>
      <c r="B124" s="88" t="e">
        <f t="shared" ref="B124:L124" si="18">B6*100</f>
        <v>#REF!</v>
      </c>
      <c r="C124" s="88" t="e">
        <f t="shared" si="18"/>
        <v>#REF!</v>
      </c>
      <c r="D124" s="88" t="e">
        <f t="shared" si="18"/>
        <v>#REF!</v>
      </c>
      <c r="E124" s="88" t="e">
        <f t="shared" si="18"/>
        <v>#REF!</v>
      </c>
      <c r="F124" s="88" t="e">
        <f t="shared" si="18"/>
        <v>#REF!</v>
      </c>
      <c r="G124" s="88" t="e">
        <f t="shared" si="18"/>
        <v>#REF!</v>
      </c>
      <c r="H124" s="88" t="e">
        <f t="shared" si="18"/>
        <v>#REF!</v>
      </c>
      <c r="I124" s="88" t="e">
        <f t="shared" si="18"/>
        <v>#REF!</v>
      </c>
      <c r="J124" s="88" t="e">
        <f t="shared" si="18"/>
        <v>#REF!</v>
      </c>
      <c r="K124" s="88" t="e">
        <f t="shared" si="18"/>
        <v>#REF!</v>
      </c>
      <c r="L124" s="88" t="e">
        <f t="shared" si="18"/>
        <v>#REF!</v>
      </c>
      <c r="M124" s="88" t="e">
        <f>M6*100</f>
        <v>#REF!</v>
      </c>
      <c r="N124" s="88" t="e">
        <f>N6*100</f>
        <v>#REF!</v>
      </c>
      <c r="O124" s="88"/>
    </row>
    <row r="137" spans="1:21">
      <c r="B137" s="39" t="str">
        <f>B123</f>
        <v>Q3 10</v>
      </c>
      <c r="C137" s="39" t="str">
        <f t="shared" ref="C137:K137" si="19">C123</f>
        <v>Q4 10</v>
      </c>
      <c r="D137" s="39" t="str">
        <f t="shared" si="19"/>
        <v>Q1 11</v>
      </c>
      <c r="E137" s="39" t="str">
        <f t="shared" si="19"/>
        <v>Q2 11</v>
      </c>
      <c r="F137" s="39" t="str">
        <f t="shared" si="19"/>
        <v>Q3 11</v>
      </c>
      <c r="G137" s="39" t="str">
        <f t="shared" si="19"/>
        <v>Q4 11</v>
      </c>
      <c r="H137" s="39" t="str">
        <f t="shared" si="19"/>
        <v>Q1 12</v>
      </c>
      <c r="I137" s="39" t="str">
        <f t="shared" si="19"/>
        <v>Q2 12</v>
      </c>
      <c r="J137" s="39" t="str">
        <f t="shared" si="19"/>
        <v>Q3 12</v>
      </c>
      <c r="K137" s="39" t="str">
        <f t="shared" si="19"/>
        <v>Q4 12</v>
      </c>
      <c r="L137" s="39" t="str">
        <f>L123</f>
        <v>Q1 13</v>
      </c>
      <c r="M137" s="39" t="str">
        <f>M123</f>
        <v>Q2 13</v>
      </c>
      <c r="N137" s="39" t="str">
        <f>N123</f>
        <v>Q3 13</v>
      </c>
      <c r="O137" s="39"/>
      <c r="Q137" s="11">
        <v>2010</v>
      </c>
      <c r="R137" s="11">
        <v>2011</v>
      </c>
      <c r="S137" s="11">
        <v>2012</v>
      </c>
      <c r="T137" s="39" t="s">
        <v>238</v>
      </c>
      <c r="U137" s="39" t="s">
        <v>237</v>
      </c>
    </row>
    <row r="138" spans="1:21">
      <c r="A138" s="39" t="s">
        <v>158</v>
      </c>
      <c r="B138" s="88" t="e">
        <f t="shared" ref="B138:N138" si="20">B26*100</f>
        <v>#REF!</v>
      </c>
      <c r="C138" s="88" t="e">
        <f t="shared" si="20"/>
        <v>#REF!</v>
      </c>
      <c r="D138" s="88" t="e">
        <f t="shared" si="20"/>
        <v>#REF!</v>
      </c>
      <c r="E138" s="88" t="e">
        <f t="shared" si="20"/>
        <v>#REF!</v>
      </c>
      <c r="F138" s="88" t="e">
        <f t="shared" si="20"/>
        <v>#REF!</v>
      </c>
      <c r="G138" s="88" t="e">
        <f t="shared" si="20"/>
        <v>#REF!</v>
      </c>
      <c r="H138" s="88" t="e">
        <f t="shared" si="20"/>
        <v>#REF!</v>
      </c>
      <c r="I138" s="88" t="e">
        <f t="shared" si="20"/>
        <v>#REF!</v>
      </c>
      <c r="J138" s="88" t="e">
        <f t="shared" si="20"/>
        <v>#REF!</v>
      </c>
      <c r="K138" s="88" t="e">
        <f t="shared" si="20"/>
        <v>#REF!</v>
      </c>
      <c r="L138" s="88" t="e">
        <f t="shared" si="20"/>
        <v>#REF!</v>
      </c>
      <c r="M138" s="88" t="e">
        <f>M26*100</f>
        <v>#REF!</v>
      </c>
      <c r="N138" s="88" t="e">
        <f t="shared" si="20"/>
        <v>#REF!</v>
      </c>
      <c r="O138" s="88"/>
      <c r="Q138" s="42" t="e">
        <f>C138</f>
        <v>#REF!</v>
      </c>
      <c r="R138" s="42" t="e">
        <f>G138</f>
        <v>#REF!</v>
      </c>
      <c r="S138" s="42" t="e">
        <f>K138</f>
        <v>#REF!</v>
      </c>
      <c r="T138" s="42" t="e">
        <f>I138</f>
        <v>#REF!</v>
      </c>
      <c r="U138" s="42" t="e">
        <f>N138</f>
        <v>#REF!</v>
      </c>
    </row>
    <row r="139" spans="1:21">
      <c r="E139" s="88">
        <v>5</v>
      </c>
      <c r="F139" s="88">
        <v>5</v>
      </c>
      <c r="G139" s="88">
        <v>5</v>
      </c>
      <c r="H139" s="88">
        <v>5</v>
      </c>
      <c r="I139" s="88">
        <v>5</v>
      </c>
      <c r="J139" s="88">
        <v>5</v>
      </c>
      <c r="K139" s="88">
        <v>5</v>
      </c>
      <c r="L139" s="88">
        <v>5</v>
      </c>
      <c r="M139" s="88">
        <v>5</v>
      </c>
      <c r="N139" s="88">
        <v>5</v>
      </c>
    </row>
    <row r="151" spans="1:15">
      <c r="B151" s="39" t="str">
        <f>B137</f>
        <v>Q3 10</v>
      </c>
      <c r="C151" s="39" t="str">
        <f t="shared" ref="C151:K151" si="21">C137</f>
        <v>Q4 10</v>
      </c>
      <c r="D151" s="39" t="str">
        <f t="shared" si="21"/>
        <v>Q1 11</v>
      </c>
      <c r="E151" s="39" t="str">
        <f t="shared" si="21"/>
        <v>Q2 11</v>
      </c>
      <c r="F151" s="39" t="str">
        <f t="shared" si="21"/>
        <v>Q3 11</v>
      </c>
      <c r="G151" s="39" t="str">
        <f t="shared" si="21"/>
        <v>Q4 11</v>
      </c>
      <c r="H151" s="39" t="str">
        <f t="shared" si="21"/>
        <v>Q1 12</v>
      </c>
      <c r="I151" s="39" t="str">
        <f t="shared" si="21"/>
        <v>Q2 12</v>
      </c>
      <c r="J151" s="39" t="str">
        <f t="shared" si="21"/>
        <v>Q3 12</v>
      </c>
      <c r="K151" s="39" t="str">
        <f t="shared" si="21"/>
        <v>Q4 12</v>
      </c>
      <c r="L151" s="39" t="str">
        <f>L137</f>
        <v>Q1 13</v>
      </c>
      <c r="M151" s="39" t="str">
        <f>M137</f>
        <v>Q2 13</v>
      </c>
      <c r="N151" s="39" t="str">
        <f>N137</f>
        <v>Q3 13</v>
      </c>
      <c r="O151" s="39"/>
    </row>
    <row r="152" spans="1:15">
      <c r="A152" s="39" t="s">
        <v>151</v>
      </c>
      <c r="B152" s="88" t="e">
        <f t="shared" ref="B152:N152" si="22">B12*100</f>
        <v>#REF!</v>
      </c>
      <c r="C152" s="88" t="e">
        <f t="shared" si="22"/>
        <v>#REF!</v>
      </c>
      <c r="D152" s="88" t="e">
        <f t="shared" si="22"/>
        <v>#REF!</v>
      </c>
      <c r="E152" s="88" t="e">
        <f t="shared" si="22"/>
        <v>#REF!</v>
      </c>
      <c r="F152" s="88" t="e">
        <f t="shared" si="22"/>
        <v>#REF!</v>
      </c>
      <c r="G152" s="88" t="e">
        <f t="shared" si="22"/>
        <v>#REF!</v>
      </c>
      <c r="H152" s="88" t="e">
        <f t="shared" si="22"/>
        <v>#REF!</v>
      </c>
      <c r="I152" s="88" t="e">
        <f t="shared" si="22"/>
        <v>#REF!</v>
      </c>
      <c r="J152" s="88" t="e">
        <f t="shared" si="22"/>
        <v>#REF!</v>
      </c>
      <c r="K152" s="88" t="e">
        <f t="shared" si="22"/>
        <v>#REF!</v>
      </c>
      <c r="L152" s="88" t="e">
        <f t="shared" si="22"/>
        <v>#REF!</v>
      </c>
      <c r="M152" s="88" t="e">
        <f t="shared" si="22"/>
        <v>#REF!</v>
      </c>
      <c r="N152" s="88" t="e">
        <f t="shared" si="22"/>
        <v>#REF!</v>
      </c>
      <c r="O152" s="88"/>
    </row>
    <row r="165" spans="1:15">
      <c r="B165" s="39" t="str">
        <f>B151</f>
        <v>Q3 10</v>
      </c>
      <c r="C165" s="39" t="str">
        <f t="shared" ref="C165:K165" si="23">C151</f>
        <v>Q4 10</v>
      </c>
      <c r="D165" s="39" t="str">
        <f t="shared" si="23"/>
        <v>Q1 11</v>
      </c>
      <c r="E165" s="39" t="str">
        <f t="shared" si="23"/>
        <v>Q2 11</v>
      </c>
      <c r="F165" s="39" t="str">
        <f t="shared" si="23"/>
        <v>Q3 11</v>
      </c>
      <c r="G165" s="39" t="str">
        <f t="shared" si="23"/>
        <v>Q4 11</v>
      </c>
      <c r="H165" s="39" t="str">
        <f t="shared" si="23"/>
        <v>Q1 12</v>
      </c>
      <c r="I165" s="39" t="str">
        <f t="shared" si="23"/>
        <v>Q2 12</v>
      </c>
      <c r="J165" s="39" t="str">
        <f t="shared" si="23"/>
        <v>Q3 12</v>
      </c>
      <c r="K165" s="39" t="str">
        <f t="shared" si="23"/>
        <v>Q4 12</v>
      </c>
      <c r="L165" s="39" t="str">
        <f>L151</f>
        <v>Q1 13</v>
      </c>
      <c r="M165" s="39" t="str">
        <f>M151</f>
        <v>Q2 13</v>
      </c>
      <c r="N165" s="39" t="str">
        <f>N151</f>
        <v>Q3 13</v>
      </c>
      <c r="O165" s="39"/>
    </row>
    <row r="166" spans="1:15">
      <c r="A166" s="39" t="s">
        <v>242</v>
      </c>
      <c r="B166" s="88" t="e">
        <f t="shared" ref="B166:N166" si="24">B17*100</f>
        <v>#REF!</v>
      </c>
      <c r="C166" s="88" t="e">
        <f t="shared" si="24"/>
        <v>#REF!</v>
      </c>
      <c r="D166" s="88" t="e">
        <f t="shared" si="24"/>
        <v>#REF!</v>
      </c>
      <c r="E166" s="88" t="e">
        <f t="shared" si="24"/>
        <v>#REF!</v>
      </c>
      <c r="F166" s="88" t="e">
        <f t="shared" si="24"/>
        <v>#REF!</v>
      </c>
      <c r="G166" s="88" t="e">
        <f t="shared" si="24"/>
        <v>#REF!</v>
      </c>
      <c r="H166" s="88" t="e">
        <f t="shared" si="24"/>
        <v>#REF!</v>
      </c>
      <c r="I166" s="88" t="e">
        <f t="shared" si="24"/>
        <v>#REF!</v>
      </c>
      <c r="J166" s="88" t="e">
        <f t="shared" si="24"/>
        <v>#REF!</v>
      </c>
      <c r="K166" s="88" t="e">
        <f t="shared" si="24"/>
        <v>#REF!</v>
      </c>
      <c r="L166" s="88" t="e">
        <f t="shared" si="24"/>
        <v>#REF!</v>
      </c>
      <c r="M166" s="88" t="e">
        <f>M17*100</f>
        <v>#REF!</v>
      </c>
      <c r="N166" s="88" t="e">
        <f t="shared" si="24"/>
        <v>#REF!</v>
      </c>
      <c r="O166" s="88"/>
    </row>
    <row r="167" spans="1:15">
      <c r="A167" s="39" t="s">
        <v>152</v>
      </c>
      <c r="C167" s="88">
        <v>20</v>
      </c>
      <c r="D167" s="88">
        <v>20</v>
      </c>
      <c r="E167" s="88">
        <v>20</v>
      </c>
      <c r="F167" s="88">
        <v>20</v>
      </c>
      <c r="G167" s="88">
        <v>20</v>
      </c>
      <c r="H167" s="88">
        <v>20</v>
      </c>
      <c r="I167" s="88">
        <v>20</v>
      </c>
      <c r="J167" s="88">
        <v>20</v>
      </c>
      <c r="K167" s="88">
        <v>20</v>
      </c>
      <c r="L167" s="88">
        <v>20</v>
      </c>
      <c r="M167" s="88">
        <v>20</v>
      </c>
      <c r="N167" s="88">
        <v>20</v>
      </c>
      <c r="O167" s="88"/>
    </row>
    <row r="179" spans="1:15">
      <c r="B179" s="39" t="str">
        <f>B165</f>
        <v>Q3 10</v>
      </c>
      <c r="C179" s="39" t="str">
        <f t="shared" ref="C179:K179" si="25">C165</f>
        <v>Q4 10</v>
      </c>
      <c r="D179" s="39" t="str">
        <f t="shared" si="25"/>
        <v>Q1 11</v>
      </c>
      <c r="E179" s="39" t="str">
        <f t="shared" si="25"/>
        <v>Q2 11</v>
      </c>
      <c r="F179" s="39" t="str">
        <f t="shared" si="25"/>
        <v>Q3 11</v>
      </c>
      <c r="G179" s="39" t="str">
        <f t="shared" si="25"/>
        <v>Q4 11</v>
      </c>
      <c r="H179" s="39" t="str">
        <f t="shared" si="25"/>
        <v>Q1 12</v>
      </c>
      <c r="I179" s="39" t="str">
        <f t="shared" si="25"/>
        <v>Q2 12</v>
      </c>
      <c r="J179" s="39" t="str">
        <f t="shared" si="25"/>
        <v>Q3 12</v>
      </c>
      <c r="K179" s="39" t="str">
        <f t="shared" si="25"/>
        <v>Q4 12</v>
      </c>
      <c r="L179" s="39" t="str">
        <f>L165</f>
        <v>Q1 13</v>
      </c>
      <c r="M179" s="39" t="str">
        <f>M165</f>
        <v>Q2 13</v>
      </c>
      <c r="N179" s="39" t="str">
        <f>N165</f>
        <v>Q3 13</v>
      </c>
      <c r="O179" s="39"/>
    </row>
    <row r="180" spans="1:15">
      <c r="A180" s="39" t="s">
        <v>35</v>
      </c>
      <c r="B180" s="88" t="e">
        <f t="shared" ref="B180:N180" si="26">B18*100</f>
        <v>#REF!</v>
      </c>
      <c r="C180" s="88" t="e">
        <f t="shared" si="26"/>
        <v>#REF!</v>
      </c>
      <c r="D180" s="88" t="e">
        <f t="shared" si="26"/>
        <v>#REF!</v>
      </c>
      <c r="E180" s="88" t="e">
        <f t="shared" si="26"/>
        <v>#REF!</v>
      </c>
      <c r="F180" s="88" t="e">
        <f t="shared" si="26"/>
        <v>#REF!</v>
      </c>
      <c r="G180" s="88" t="e">
        <f t="shared" si="26"/>
        <v>#REF!</v>
      </c>
      <c r="H180" s="88" t="e">
        <f t="shared" si="26"/>
        <v>#REF!</v>
      </c>
      <c r="I180" s="88" t="e">
        <f t="shared" si="26"/>
        <v>#REF!</v>
      </c>
      <c r="J180" s="88" t="e">
        <f t="shared" si="26"/>
        <v>#REF!</v>
      </c>
      <c r="K180" s="88" t="e">
        <f t="shared" si="26"/>
        <v>#REF!</v>
      </c>
      <c r="L180" s="88" t="e">
        <f t="shared" si="26"/>
        <v>#REF!</v>
      </c>
      <c r="M180" s="88" t="e">
        <f>M18*100</f>
        <v>#REF!</v>
      </c>
      <c r="N180" s="88" t="e">
        <f t="shared" si="26"/>
        <v>#REF!</v>
      </c>
      <c r="O180" s="88"/>
    </row>
    <row r="181" spans="1:15">
      <c r="A181" s="39" t="s">
        <v>153</v>
      </c>
      <c r="C181" s="88">
        <v>5</v>
      </c>
      <c r="D181" s="88">
        <v>5</v>
      </c>
      <c r="E181" s="88">
        <v>5</v>
      </c>
      <c r="F181" s="88">
        <v>5</v>
      </c>
      <c r="G181" s="88">
        <v>5</v>
      </c>
      <c r="H181" s="88">
        <v>5</v>
      </c>
      <c r="I181" s="88">
        <v>5</v>
      </c>
      <c r="J181" s="88">
        <v>5</v>
      </c>
      <c r="K181" s="88">
        <v>5</v>
      </c>
      <c r="L181" s="88">
        <v>5</v>
      </c>
      <c r="M181" s="88">
        <v>5</v>
      </c>
      <c r="N181" s="88">
        <v>5</v>
      </c>
      <c r="O181" s="88"/>
    </row>
    <row r="193" spans="1:22">
      <c r="B193" s="39" t="str">
        <f>B179</f>
        <v>Q3 10</v>
      </c>
      <c r="C193" s="39" t="str">
        <f t="shared" ref="C193:K193" si="27">C179</f>
        <v>Q4 10</v>
      </c>
      <c r="D193" s="39" t="str">
        <f t="shared" si="27"/>
        <v>Q1 11</v>
      </c>
      <c r="E193" s="39" t="str">
        <f t="shared" si="27"/>
        <v>Q2 11</v>
      </c>
      <c r="F193" s="39" t="str">
        <f t="shared" si="27"/>
        <v>Q3 11</v>
      </c>
      <c r="G193" s="39" t="str">
        <f t="shared" si="27"/>
        <v>Q4 11</v>
      </c>
      <c r="H193" s="39" t="str">
        <f t="shared" si="27"/>
        <v>Q1 12</v>
      </c>
      <c r="I193" s="39" t="str">
        <f t="shared" si="27"/>
        <v>Q2 12</v>
      </c>
      <c r="J193" s="39" t="str">
        <f t="shared" si="27"/>
        <v>Q3 12</v>
      </c>
      <c r="K193" s="39" t="str">
        <f t="shared" si="27"/>
        <v>Q4 12</v>
      </c>
      <c r="L193" s="39" t="str">
        <f>L179</f>
        <v>Q1 13</v>
      </c>
      <c r="M193" s="39" t="str">
        <f>M179</f>
        <v>Q2 13</v>
      </c>
      <c r="N193" s="39" t="str">
        <f>N179</f>
        <v>Q3 13</v>
      </c>
      <c r="O193" s="39"/>
      <c r="R193" s="11">
        <v>2010</v>
      </c>
      <c r="S193" s="11">
        <v>2011</v>
      </c>
      <c r="T193" s="11">
        <v>2012</v>
      </c>
      <c r="U193" s="39" t="s">
        <v>238</v>
      </c>
      <c r="V193" s="39" t="s">
        <v>237</v>
      </c>
    </row>
    <row r="194" spans="1:22">
      <c r="B194" s="89" t="e">
        <f>B20*100</f>
        <v>#REF!</v>
      </c>
      <c r="C194" s="89" t="e">
        <f t="shared" ref="C194:N194" si="28">C20*100</f>
        <v>#REF!</v>
      </c>
      <c r="D194" s="89" t="e">
        <f t="shared" si="28"/>
        <v>#REF!</v>
      </c>
      <c r="E194" s="89" t="e">
        <f t="shared" si="28"/>
        <v>#REF!</v>
      </c>
      <c r="F194" s="89" t="e">
        <f t="shared" si="28"/>
        <v>#REF!</v>
      </c>
      <c r="G194" s="89" t="e">
        <f t="shared" si="28"/>
        <v>#REF!</v>
      </c>
      <c r="H194" s="89" t="e">
        <f t="shared" si="28"/>
        <v>#REF!</v>
      </c>
      <c r="I194" s="89" t="e">
        <f t="shared" si="28"/>
        <v>#REF!</v>
      </c>
      <c r="J194" s="89" t="e">
        <f t="shared" si="28"/>
        <v>#REF!</v>
      </c>
      <c r="K194" s="89" t="e">
        <f t="shared" si="28"/>
        <v>#REF!</v>
      </c>
      <c r="L194" s="89" t="e">
        <f t="shared" si="28"/>
        <v>#REF!</v>
      </c>
      <c r="M194" s="89" t="e">
        <f>M20*100</f>
        <v>#REF!</v>
      </c>
      <c r="N194" s="89" t="e">
        <f t="shared" si="28"/>
        <v>#REF!</v>
      </c>
      <c r="O194" s="89"/>
      <c r="R194" s="67" t="e">
        <f>C194</f>
        <v>#REF!</v>
      </c>
      <c r="S194" s="67" t="e">
        <f>G194</f>
        <v>#REF!</v>
      </c>
      <c r="T194" s="67" t="e">
        <f>K194</f>
        <v>#REF!</v>
      </c>
      <c r="U194" s="67" t="e">
        <f>I194</f>
        <v>#REF!</v>
      </c>
      <c r="V194" s="67" t="e">
        <f>N194</f>
        <v>#REF!</v>
      </c>
    </row>
    <row r="195" spans="1:22">
      <c r="B195" s="67" t="e">
        <f t="shared" ref="B195:L195" si="29">B196-B194</f>
        <v>#REF!</v>
      </c>
      <c r="C195" s="67" t="e">
        <f t="shared" si="29"/>
        <v>#REF!</v>
      </c>
      <c r="D195" s="67" t="e">
        <f t="shared" si="29"/>
        <v>#REF!</v>
      </c>
      <c r="E195" s="67" t="e">
        <f t="shared" si="29"/>
        <v>#REF!</v>
      </c>
      <c r="F195" s="67" t="e">
        <f t="shared" si="29"/>
        <v>#REF!</v>
      </c>
      <c r="G195" s="67" t="e">
        <f t="shared" si="29"/>
        <v>#REF!</v>
      </c>
      <c r="H195" s="67" t="e">
        <f t="shared" si="29"/>
        <v>#REF!</v>
      </c>
      <c r="I195" s="67" t="e">
        <f t="shared" si="29"/>
        <v>#REF!</v>
      </c>
      <c r="J195" s="67" t="e">
        <f t="shared" si="29"/>
        <v>#REF!</v>
      </c>
      <c r="K195" s="67" t="e">
        <f t="shared" si="29"/>
        <v>#REF!</v>
      </c>
      <c r="L195" s="67" t="e">
        <f t="shared" si="29"/>
        <v>#REF!</v>
      </c>
      <c r="M195" s="67" t="e">
        <f>M196-M194</f>
        <v>#REF!</v>
      </c>
      <c r="N195" s="67" t="e">
        <f>N196-N194</f>
        <v>#REF!</v>
      </c>
      <c r="O195" s="89"/>
      <c r="R195" s="67" t="e">
        <f>R196-R194</f>
        <v>#REF!</v>
      </c>
      <c r="S195" s="67" t="e">
        <f>S196-S194</f>
        <v>#REF!</v>
      </c>
      <c r="T195" s="67" t="e">
        <f>T196-T194</f>
        <v>#REF!</v>
      </c>
      <c r="U195" s="67" t="e">
        <f>U196-U194</f>
        <v>#REF!</v>
      </c>
      <c r="V195" s="67" t="e">
        <f>V196-V194</f>
        <v>#REF!</v>
      </c>
    </row>
    <row r="196" spans="1:22">
      <c r="A196" s="39" t="s">
        <v>257</v>
      </c>
      <c r="B196" s="89" t="e">
        <f t="shared" ref="B196:N196" si="30">B19*100</f>
        <v>#REF!</v>
      </c>
      <c r="C196" s="89" t="e">
        <f t="shared" si="30"/>
        <v>#REF!</v>
      </c>
      <c r="D196" s="89" t="e">
        <f t="shared" si="30"/>
        <v>#REF!</v>
      </c>
      <c r="E196" s="89" t="e">
        <f t="shared" si="30"/>
        <v>#REF!</v>
      </c>
      <c r="F196" s="89" t="e">
        <f t="shared" si="30"/>
        <v>#REF!</v>
      </c>
      <c r="G196" s="89" t="e">
        <f t="shared" si="30"/>
        <v>#REF!</v>
      </c>
      <c r="H196" s="89" t="e">
        <f t="shared" si="30"/>
        <v>#REF!</v>
      </c>
      <c r="I196" s="89" t="e">
        <f t="shared" si="30"/>
        <v>#REF!</v>
      </c>
      <c r="J196" s="89" t="e">
        <f t="shared" si="30"/>
        <v>#REF!</v>
      </c>
      <c r="K196" s="89" t="e">
        <f t="shared" si="30"/>
        <v>#REF!</v>
      </c>
      <c r="L196" s="89" t="e">
        <f t="shared" si="30"/>
        <v>#REF!</v>
      </c>
      <c r="M196" s="89" t="e">
        <f>M19*100</f>
        <v>#REF!</v>
      </c>
      <c r="N196" s="89" t="e">
        <f t="shared" si="30"/>
        <v>#REF!</v>
      </c>
      <c r="R196" s="67" t="e">
        <f>C196</f>
        <v>#REF!</v>
      </c>
      <c r="S196" s="67" t="e">
        <f>G196</f>
        <v>#REF!</v>
      </c>
      <c r="T196" s="67" t="e">
        <f>K196</f>
        <v>#REF!</v>
      </c>
      <c r="U196" s="67" t="e">
        <f>I196</f>
        <v>#REF!</v>
      </c>
      <c r="V196" s="67" t="e">
        <f>N196</f>
        <v>#REF!</v>
      </c>
    </row>
    <row r="197" spans="1:22">
      <c r="E197" s="89">
        <v>130</v>
      </c>
      <c r="F197" s="89">
        <v>130</v>
      </c>
      <c r="G197" s="89">
        <v>130</v>
      </c>
      <c r="H197" s="89">
        <v>130</v>
      </c>
      <c r="I197" s="89">
        <v>130</v>
      </c>
      <c r="J197" s="89">
        <v>130</v>
      </c>
      <c r="K197" s="89">
        <v>130</v>
      </c>
      <c r="L197" s="89">
        <v>130</v>
      </c>
      <c r="M197" s="89">
        <v>130</v>
      </c>
      <c r="N197" s="89">
        <v>130</v>
      </c>
    </row>
    <row r="208" spans="1:22">
      <c r="B208" s="39" t="str">
        <f>B193</f>
        <v>Q3 10</v>
      </c>
      <c r="C208" s="39" t="str">
        <f t="shared" ref="C208:K208" si="31">C193</f>
        <v>Q4 10</v>
      </c>
      <c r="D208" s="39" t="str">
        <f t="shared" si="31"/>
        <v>Q1 11</v>
      </c>
      <c r="E208" s="39" t="str">
        <f t="shared" si="31"/>
        <v>Q2 11</v>
      </c>
      <c r="F208" s="39" t="str">
        <f t="shared" si="31"/>
        <v>Q3 11</v>
      </c>
      <c r="G208" s="39" t="str">
        <f t="shared" si="31"/>
        <v>Q4 11</v>
      </c>
      <c r="H208" s="39" t="str">
        <f t="shared" si="31"/>
        <v>Q1 12</v>
      </c>
      <c r="I208" s="39" t="str">
        <f t="shared" si="31"/>
        <v>Q2 12</v>
      </c>
      <c r="J208" s="39" t="str">
        <f t="shared" si="31"/>
        <v>Q3 12</v>
      </c>
      <c r="K208" s="39" t="str">
        <f t="shared" si="31"/>
        <v>Q4 12</v>
      </c>
      <c r="L208" s="39" t="str">
        <f>L193</f>
        <v>Q1 13</v>
      </c>
      <c r="M208" s="39"/>
      <c r="N208" s="39" t="e">
        <f>N194</f>
        <v>#REF!</v>
      </c>
      <c r="O208" s="39"/>
    </row>
    <row r="209" spans="1:16">
      <c r="A209" s="39" t="s">
        <v>154</v>
      </c>
      <c r="B209" s="88" t="e">
        <f>#REF!*100</f>
        <v>#REF!</v>
      </c>
      <c r="C209" s="88" t="e">
        <f>#REF!*100</f>
        <v>#REF!</v>
      </c>
      <c r="D209" s="88" t="e">
        <f>#REF!*100</f>
        <v>#REF!</v>
      </c>
      <c r="E209" s="88" t="e">
        <f>#REF!*100</f>
        <v>#REF!</v>
      </c>
      <c r="F209" s="88" t="e">
        <f>#REF!*100</f>
        <v>#REF!</v>
      </c>
      <c r="G209" s="88" t="e">
        <f>#REF!*100</f>
        <v>#REF!</v>
      </c>
      <c r="H209" s="88" t="e">
        <f>#REF!*100</f>
        <v>#REF!</v>
      </c>
      <c r="I209" s="88" t="e">
        <f>#REF!*100</f>
        <v>#REF!</v>
      </c>
      <c r="J209" s="88" t="e">
        <f>#REF!*100</f>
        <v>#REF!</v>
      </c>
      <c r="K209" s="88" t="e">
        <f>#REF!*100</f>
        <v>#REF!</v>
      </c>
      <c r="L209" s="88" t="e">
        <f>#REF!*100</f>
        <v>#REF!</v>
      </c>
      <c r="M209" s="88"/>
      <c r="N209" s="88" t="e">
        <f>#REF!*100</f>
        <v>#REF!</v>
      </c>
      <c r="O209" s="88"/>
      <c r="P209" s="88"/>
    </row>
    <row r="223" spans="1:16">
      <c r="B223" s="39" t="str">
        <f>B208</f>
        <v>Q3 10</v>
      </c>
      <c r="C223" s="39" t="str">
        <f>C208</f>
        <v>Q4 10</v>
      </c>
      <c r="D223" s="39" t="str">
        <f>D208</f>
        <v>Q1 11</v>
      </c>
      <c r="E223" s="39" t="str">
        <f>E208</f>
        <v>Q2 11</v>
      </c>
      <c r="F223" s="39" t="str">
        <f>F208</f>
        <v>Q3 11</v>
      </c>
      <c r="G223" s="39">
        <v>2010</v>
      </c>
      <c r="H223" s="39">
        <v>2011</v>
      </c>
      <c r="I223" s="39">
        <v>2012</v>
      </c>
      <c r="J223" s="39" t="s">
        <v>260</v>
      </c>
    </row>
    <row r="224" spans="1:16">
      <c r="A224" s="39" t="s">
        <v>130</v>
      </c>
      <c r="G224" s="8">
        <v>11.1</v>
      </c>
      <c r="H224" s="8" t="e">
        <f>#REF!</f>
        <v>#REF!</v>
      </c>
      <c r="I224" s="42" t="e">
        <f>#REF!</f>
        <v>#REF!</v>
      </c>
      <c r="J224" s="42" t="e">
        <f>#REF!</f>
        <v>#REF!</v>
      </c>
    </row>
    <row r="237" spans="1:14">
      <c r="B237" s="39" t="str">
        <f>B179</f>
        <v>Q3 10</v>
      </c>
      <c r="C237" s="39" t="str">
        <f t="shared" ref="C237:N237" si="32">C179</f>
        <v>Q4 10</v>
      </c>
      <c r="D237" s="39" t="str">
        <f t="shared" si="32"/>
        <v>Q1 11</v>
      </c>
      <c r="E237" s="39" t="str">
        <f t="shared" si="32"/>
        <v>Q2 11</v>
      </c>
      <c r="F237" s="39" t="str">
        <f t="shared" si="32"/>
        <v>Q3 11</v>
      </c>
      <c r="G237" s="39" t="str">
        <f t="shared" si="32"/>
        <v>Q4 11</v>
      </c>
      <c r="H237" s="39" t="str">
        <f t="shared" si="32"/>
        <v>Q1 12</v>
      </c>
      <c r="I237" s="39" t="str">
        <f t="shared" si="32"/>
        <v>Q2 12</v>
      </c>
      <c r="J237" s="39" t="str">
        <f t="shared" si="32"/>
        <v>Q3 12</v>
      </c>
      <c r="K237" s="39" t="str">
        <f t="shared" si="32"/>
        <v>Q4 12</v>
      </c>
      <c r="L237" s="39" t="str">
        <f t="shared" si="32"/>
        <v>Q1 13</v>
      </c>
      <c r="M237" s="39" t="str">
        <f t="shared" si="32"/>
        <v>Q2 13</v>
      </c>
      <c r="N237" s="39" t="str">
        <f t="shared" si="32"/>
        <v>Q3 13</v>
      </c>
    </row>
    <row r="238" spans="1:14">
      <c r="A238" s="8" t="s">
        <v>105</v>
      </c>
      <c r="D238" s="34">
        <v>9.5</v>
      </c>
      <c r="E238" s="8">
        <v>15</v>
      </c>
      <c r="F238" s="8">
        <v>9.5</v>
      </c>
      <c r="G238" s="8">
        <v>-0.7</v>
      </c>
      <c r="H238" s="8">
        <v>10.9</v>
      </c>
      <c r="I238" s="8">
        <v>14.1</v>
      </c>
      <c r="J238" s="8">
        <v>9.4</v>
      </c>
      <c r="K238" s="8">
        <v>10.5</v>
      </c>
      <c r="L238" s="8">
        <f>20.8-12.1</f>
        <v>8.7000000000000011</v>
      </c>
      <c r="M238" s="8">
        <v>12.1</v>
      </c>
    </row>
    <row r="242" spans="1:16">
      <c r="P242" s="8" t="s">
        <v>105</v>
      </c>
    </row>
    <row r="243" spans="1:16">
      <c r="B243" s="39" t="str">
        <f>B237</f>
        <v>Q3 10</v>
      </c>
      <c r="C243" s="39" t="str">
        <f t="shared" ref="C243:N243" si="33">C237</f>
        <v>Q4 10</v>
      </c>
      <c r="D243" s="39" t="str">
        <f t="shared" si="33"/>
        <v>Q1 11</v>
      </c>
      <c r="E243" s="39" t="str">
        <f t="shared" si="33"/>
        <v>Q2 11</v>
      </c>
      <c r="F243" s="39" t="str">
        <f t="shared" si="33"/>
        <v>Q3 11</v>
      </c>
      <c r="G243" s="39" t="str">
        <f t="shared" si="33"/>
        <v>Q4 11</v>
      </c>
      <c r="H243" s="39" t="str">
        <f t="shared" si="33"/>
        <v>Q1 12</v>
      </c>
      <c r="I243" s="39" t="str">
        <f t="shared" si="33"/>
        <v>Q2 12</v>
      </c>
      <c r="J243" s="39" t="str">
        <f t="shared" si="33"/>
        <v>Q3 12</v>
      </c>
      <c r="K243" s="39" t="str">
        <f t="shared" si="33"/>
        <v>Q4 12</v>
      </c>
      <c r="L243" s="39" t="str">
        <f t="shared" si="33"/>
        <v>Q1 13</v>
      </c>
      <c r="M243" s="39" t="str">
        <f t="shared" si="33"/>
        <v>Q2 13</v>
      </c>
      <c r="N243" s="39" t="str">
        <f t="shared" si="33"/>
        <v>Q3 13</v>
      </c>
    </row>
    <row r="244" spans="1:16">
      <c r="A244" s="8" t="s">
        <v>258</v>
      </c>
      <c r="D244" s="34">
        <v>3</v>
      </c>
      <c r="E244" s="8">
        <v>7.2</v>
      </c>
      <c r="F244" s="8">
        <v>3.4</v>
      </c>
      <c r="G244" s="8">
        <v>-2.6</v>
      </c>
      <c r="H244" s="8">
        <v>4.5</v>
      </c>
      <c r="I244" s="8">
        <v>6.8</v>
      </c>
      <c r="J244" s="8">
        <v>3.3</v>
      </c>
      <c r="K244" s="8">
        <v>2.5</v>
      </c>
      <c r="L244" s="8">
        <f>5.9-4.5</f>
        <v>1.4000000000000004</v>
      </c>
      <c r="M244" s="8">
        <v>4.5</v>
      </c>
    </row>
    <row r="252" spans="1:16">
      <c r="P252" s="8" t="s">
        <v>258</v>
      </c>
    </row>
  </sheetData>
  <mergeCells count="2">
    <mergeCell ref="I3:P3"/>
    <mergeCell ref="Q3:R3"/>
  </mergeCells>
  <pageMargins left="0.7" right="0.7" top="0.75" bottom="0.75" header="0.3" footer="0.3"/>
  <pageSetup paperSize="9" orientation="portrait" r:id="rId1"/>
  <ignoredErrors>
    <ignoredError sqref="R98:S98" formulaRange="1"/>
    <ignoredError sqref="T194:T195 S138 T196 R195:S195 U195:V195 U194 U196" formula="1"/>
  </ignoredError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9">
    <tabColor theme="5"/>
  </sheetPr>
  <dimension ref="B2:V338"/>
  <sheetViews>
    <sheetView showGridLines="0" workbookViewId="0">
      <selection activeCell="S21" sqref="S21"/>
    </sheetView>
  </sheetViews>
  <sheetFormatPr defaultColWidth="9.1796875" defaultRowHeight="14.5" outlineLevelRow="1" outlineLevelCol="1"/>
  <cols>
    <col min="1" max="1" width="7.81640625" style="12" customWidth="1"/>
    <col min="2" max="2" width="45.26953125" style="12" customWidth="1"/>
    <col min="3" max="4" width="11.7265625" style="12" customWidth="1"/>
    <col min="5" max="8" width="11.7265625" style="12" hidden="1" customWidth="1" outlineLevel="1"/>
    <col min="9" max="9" width="7.7265625" style="12" customWidth="1" collapsed="1"/>
    <col min="10" max="10" width="7.7265625" style="12" customWidth="1"/>
    <col min="11" max="12" width="10.7265625" style="12" customWidth="1"/>
    <col min="13" max="13" width="6.26953125" bestFit="1" customWidth="1"/>
    <col min="14" max="14" width="10.7265625" customWidth="1"/>
    <col min="15" max="15" width="10.7265625" style="12" customWidth="1"/>
    <col min="16" max="16" width="9.1796875" customWidth="1" outlineLevel="1"/>
    <col min="17" max="17" width="6.7265625" style="12" customWidth="1"/>
    <col min="18" max="18" width="9.1796875" style="12"/>
    <col min="19" max="19" width="9.81640625" style="12" bestFit="1" customWidth="1"/>
    <col min="20" max="16384" width="9.1796875" style="12"/>
  </cols>
  <sheetData>
    <row r="2" spans="2:22" ht="15.75" customHeight="1">
      <c r="B2" s="108" t="s">
        <v>209</v>
      </c>
      <c r="C2" s="108"/>
      <c r="D2" s="108"/>
      <c r="E2" s="108"/>
      <c r="F2" s="108"/>
      <c r="G2" s="43"/>
      <c r="H2" s="43"/>
      <c r="I2" s="43"/>
      <c r="J2" s="43"/>
      <c r="K2" s="22"/>
      <c r="L2" s="22"/>
      <c r="Q2" s="14"/>
      <c r="S2" s="14"/>
      <c r="T2" s="15"/>
    </row>
    <row r="3" spans="2:22" ht="5.25" customHeight="1">
      <c r="B3" s="43"/>
      <c r="C3" s="43"/>
      <c r="D3" s="43"/>
      <c r="E3" s="43"/>
      <c r="F3" s="43"/>
      <c r="M3" s="12"/>
      <c r="N3" s="12"/>
      <c r="P3" s="12"/>
      <c r="T3" s="16"/>
    </row>
    <row r="4" spans="2:22" ht="16.5" customHeight="1">
      <c r="B4" s="50" t="s">
        <v>22</v>
      </c>
      <c r="C4" s="51" t="s">
        <v>269</v>
      </c>
      <c r="D4" s="51" t="s">
        <v>268</v>
      </c>
      <c r="E4" s="51" t="s">
        <v>267</v>
      </c>
      <c r="F4" s="51" t="s">
        <v>262</v>
      </c>
      <c r="G4" s="51" t="s">
        <v>235</v>
      </c>
      <c r="H4" s="51" t="s">
        <v>231</v>
      </c>
      <c r="I4" s="51" t="s">
        <v>36</v>
      </c>
      <c r="J4" s="51" t="s">
        <v>58</v>
      </c>
      <c r="K4" s="51" t="s">
        <v>132</v>
      </c>
      <c r="L4" s="51" t="s">
        <v>157</v>
      </c>
      <c r="N4" s="51" t="s">
        <v>287</v>
      </c>
      <c r="O4" s="51" t="s">
        <v>288</v>
      </c>
      <c r="P4" s="51" t="s">
        <v>58</v>
      </c>
      <c r="Q4" s="51" t="s">
        <v>36</v>
      </c>
      <c r="R4" s="18"/>
      <c r="T4" s="18"/>
    </row>
    <row r="5" spans="2:22" ht="16.5" customHeight="1">
      <c r="B5" t="s">
        <v>0</v>
      </c>
      <c r="C5" s="176" t="e">
        <f>+#REF!</f>
        <v>#REF!</v>
      </c>
      <c r="D5" s="176" t="e">
        <f>#REF!</f>
        <v>#REF!</v>
      </c>
      <c r="E5" s="176" t="e">
        <f>#REF!</f>
        <v>#REF!</v>
      </c>
      <c r="F5" s="176" t="e">
        <f>#REF!</f>
        <v>#REF!</v>
      </c>
      <c r="G5" s="176" t="e">
        <f>#REF!</f>
        <v>#REF!</v>
      </c>
      <c r="H5" s="176" t="e">
        <f>#REF!</f>
        <v>#REF!</v>
      </c>
      <c r="I5" s="59" t="e">
        <f t="shared" ref="I5:I18" si="0">C5/G5-1</f>
        <v>#REF!</v>
      </c>
      <c r="J5" s="183" t="e">
        <f t="shared" ref="J5:J17" si="1">C5-G5</f>
        <v>#REF!</v>
      </c>
      <c r="K5" s="52" t="e">
        <f>#REF!</f>
        <v>#REF!</v>
      </c>
      <c r="L5" s="52" t="e">
        <f>#REF!</f>
        <v>#REF!</v>
      </c>
      <c r="N5" s="52" t="e">
        <f>+SUM(C5:D5)</f>
        <v>#REF!</v>
      </c>
      <c r="O5" s="52">
        <v>12667</v>
      </c>
      <c r="P5" s="61" t="e">
        <f>N5-O5</f>
        <v>#REF!</v>
      </c>
      <c r="Q5" s="58" t="e">
        <f t="shared" ref="Q5:Q18" si="2">N5/O5-1</f>
        <v>#REF!</v>
      </c>
      <c r="R5" s="14"/>
      <c r="S5" s="14" t="e">
        <f>G5-H5</f>
        <v>#REF!</v>
      </c>
      <c r="T5" s="14"/>
      <c r="V5" s="14"/>
    </row>
    <row r="6" spans="2:22" ht="16.5" customHeight="1">
      <c r="B6" t="s">
        <v>70</v>
      </c>
      <c r="C6" s="176" t="e">
        <f>#REF!</f>
        <v>#REF!</v>
      </c>
      <c r="D6" s="176" t="e">
        <f>#REF!</f>
        <v>#REF!</v>
      </c>
      <c r="E6" s="176" t="e">
        <f>#REF!</f>
        <v>#REF!</v>
      </c>
      <c r="F6" s="176" t="e">
        <f>#REF!</f>
        <v>#REF!</v>
      </c>
      <c r="G6" s="176" t="e">
        <f>#REF!</f>
        <v>#REF!</v>
      </c>
      <c r="H6" s="176" t="e">
        <f>#REF!</f>
        <v>#REF!</v>
      </c>
      <c r="I6" s="59" t="e">
        <f t="shared" si="0"/>
        <v>#REF!</v>
      </c>
      <c r="J6" s="183" t="e">
        <f t="shared" si="1"/>
        <v>#REF!</v>
      </c>
      <c r="K6" s="52" t="e">
        <f>#REF!</f>
        <v>#REF!</v>
      </c>
      <c r="L6" s="53" t="e">
        <f>#REF!</f>
        <v>#REF!</v>
      </c>
      <c r="N6" s="52" t="e">
        <f>+SUM(C6:D6)</f>
        <v>#REF!</v>
      </c>
      <c r="O6" s="52">
        <v>134</v>
      </c>
      <c r="P6" s="61" t="e">
        <f t="shared" ref="P6:P21" si="3">N6-O6</f>
        <v>#REF!</v>
      </c>
      <c r="Q6" s="58" t="e">
        <f t="shared" si="2"/>
        <v>#REF!</v>
      </c>
      <c r="S6" s="14" t="e">
        <f>G6-H6</f>
        <v>#REF!</v>
      </c>
      <c r="T6" s="19"/>
    </row>
    <row r="7" spans="2:22" ht="16.5" customHeight="1">
      <c r="B7" t="s">
        <v>1</v>
      </c>
      <c r="C7" s="176" t="e">
        <f>#REF!</f>
        <v>#REF!</v>
      </c>
      <c r="D7" s="176" t="e">
        <f>#REF!</f>
        <v>#REF!</v>
      </c>
      <c r="E7" s="176" t="e">
        <f>#REF!</f>
        <v>#REF!</v>
      </c>
      <c r="F7" s="176" t="e">
        <f>#REF!</f>
        <v>#REF!</v>
      </c>
      <c r="G7" s="176" t="e">
        <f>#REF!</f>
        <v>#REF!</v>
      </c>
      <c r="H7" s="176" t="e">
        <f>#REF!</f>
        <v>#REF!</v>
      </c>
      <c r="I7" s="59" t="e">
        <f t="shared" si="0"/>
        <v>#REF!</v>
      </c>
      <c r="J7" s="183" t="e">
        <f t="shared" si="1"/>
        <v>#REF!</v>
      </c>
      <c r="K7" s="52" t="e">
        <f>#REF!</f>
        <v>#REF!</v>
      </c>
      <c r="L7" s="52" t="e">
        <f>#REF!</f>
        <v>#REF!</v>
      </c>
      <c r="N7" s="52" t="e">
        <f>SUM(C7:D7)</f>
        <v>#REF!</v>
      </c>
      <c r="O7" s="52">
        <v>5298</v>
      </c>
      <c r="P7" s="61" t="e">
        <f t="shared" si="3"/>
        <v>#REF!</v>
      </c>
      <c r="Q7" s="58" t="e">
        <f t="shared" si="2"/>
        <v>#REF!</v>
      </c>
      <c r="S7" s="14" t="e">
        <f>G7-H7</f>
        <v>#REF!</v>
      </c>
    </row>
    <row r="8" spans="2:22" ht="16.5" customHeight="1">
      <c r="B8" t="s">
        <v>2</v>
      </c>
      <c r="C8" s="176" t="e">
        <f>#REF!</f>
        <v>#REF!</v>
      </c>
      <c r="D8" s="176" t="e">
        <f>#REF!</f>
        <v>#REF!</v>
      </c>
      <c r="E8" s="176" t="e">
        <f>#REF!</f>
        <v>#REF!</v>
      </c>
      <c r="F8" s="176" t="e">
        <f>#REF!</f>
        <v>#REF!</v>
      </c>
      <c r="G8" s="176" t="e">
        <f>#REF!</f>
        <v>#REF!</v>
      </c>
      <c r="H8" s="176" t="e">
        <f>#REF!</f>
        <v>#REF!</v>
      </c>
      <c r="I8" s="59" t="e">
        <f t="shared" si="0"/>
        <v>#REF!</v>
      </c>
      <c r="J8" s="183" t="e">
        <f t="shared" si="1"/>
        <v>#REF!</v>
      </c>
      <c r="K8" s="52" t="e">
        <f>#REF!</f>
        <v>#REF!</v>
      </c>
      <c r="L8" s="52" t="e">
        <f>#REF!</f>
        <v>#REF!</v>
      </c>
      <c r="N8" s="52" t="e">
        <f>SUM(C8:D8)</f>
        <v>#REF!</v>
      </c>
      <c r="O8" s="52">
        <v>296</v>
      </c>
      <c r="P8" s="61" t="e">
        <f t="shared" si="3"/>
        <v>#REF!</v>
      </c>
      <c r="Q8" s="58" t="e">
        <f t="shared" si="2"/>
        <v>#REF!</v>
      </c>
      <c r="S8" s="14" t="e">
        <f>G8-H8</f>
        <v>#REF!</v>
      </c>
    </row>
    <row r="9" spans="2:22" ht="16.5" customHeight="1">
      <c r="B9" t="s">
        <v>3</v>
      </c>
      <c r="C9" s="176" t="e">
        <f>#REF!</f>
        <v>#REF!</v>
      </c>
      <c r="D9" s="176" t="e">
        <f>#REF!</f>
        <v>#REF!</v>
      </c>
      <c r="E9" s="176" t="e">
        <f>#REF!</f>
        <v>#REF!</v>
      </c>
      <c r="F9" s="176" t="e">
        <f>#REF!</f>
        <v>#REF!</v>
      </c>
      <c r="G9" s="176" t="e">
        <f>#REF!</f>
        <v>#REF!</v>
      </c>
      <c r="H9" s="176" t="e">
        <f>#REF!</f>
        <v>#REF!</v>
      </c>
      <c r="I9" s="59" t="e">
        <f t="shared" si="0"/>
        <v>#REF!</v>
      </c>
      <c r="J9" s="183" t="e">
        <f t="shared" si="1"/>
        <v>#REF!</v>
      </c>
      <c r="K9" s="52" t="e">
        <f>#REF!</f>
        <v>#REF!</v>
      </c>
      <c r="L9" s="52" t="e">
        <f>#REF!</f>
        <v>#REF!</v>
      </c>
      <c r="N9" s="52" t="e">
        <f>SUM(C9:D9)</f>
        <v>#REF!</v>
      </c>
      <c r="O9" s="52">
        <v>2425</v>
      </c>
      <c r="P9" s="61" t="e">
        <f t="shared" si="3"/>
        <v>#REF!</v>
      </c>
      <c r="Q9" s="58" t="e">
        <f t="shared" si="2"/>
        <v>#REF!</v>
      </c>
      <c r="S9" s="14" t="e">
        <f>G9-H9</f>
        <v>#REF!</v>
      </c>
    </row>
    <row r="10" spans="2:22" ht="16.5" customHeight="1">
      <c r="B10" s="179" t="s">
        <v>4</v>
      </c>
      <c r="C10" s="180" t="e">
        <f t="shared" ref="C10:H10" si="4">+SUM(C7:C9)</f>
        <v>#REF!</v>
      </c>
      <c r="D10" s="180" t="e">
        <f t="shared" si="4"/>
        <v>#REF!</v>
      </c>
      <c r="E10" s="180" t="e">
        <f t="shared" si="4"/>
        <v>#REF!</v>
      </c>
      <c r="F10" s="180" t="e">
        <f t="shared" si="4"/>
        <v>#REF!</v>
      </c>
      <c r="G10" s="180" t="e">
        <f t="shared" si="4"/>
        <v>#REF!</v>
      </c>
      <c r="H10" s="180" t="e">
        <f t="shared" si="4"/>
        <v>#REF!</v>
      </c>
      <c r="I10" s="181" t="e">
        <f t="shared" si="0"/>
        <v>#REF!</v>
      </c>
      <c r="J10" s="182" t="e">
        <f t="shared" si="1"/>
        <v>#REF!</v>
      </c>
      <c r="K10" s="182" t="e">
        <f>+SUM(K7:K9)</f>
        <v>#REF!</v>
      </c>
      <c r="L10" s="182" t="e">
        <f>+SUM(L7:L9)</f>
        <v>#REF!</v>
      </c>
      <c r="N10" s="182" t="e">
        <f>+SUM(N7:N9)</f>
        <v>#REF!</v>
      </c>
      <c r="O10" s="182">
        <f>+SUM(O7:O9)</f>
        <v>8019</v>
      </c>
      <c r="P10" s="182" t="e">
        <f t="shared" si="3"/>
        <v>#REF!</v>
      </c>
      <c r="Q10" s="184" t="e">
        <f t="shared" si="2"/>
        <v>#REF!</v>
      </c>
    </row>
    <row r="11" spans="2:22" ht="16.5" customHeight="1">
      <c r="B11" t="s">
        <v>5</v>
      </c>
      <c r="C11" s="176" t="e">
        <f>#REF!</f>
        <v>#REF!</v>
      </c>
      <c r="D11" s="176" t="e">
        <f>#REF!</f>
        <v>#REF!</v>
      </c>
      <c r="E11" s="176" t="e">
        <f>#REF!</f>
        <v>#REF!</v>
      </c>
      <c r="F11" s="176" t="e">
        <f>#REF!</f>
        <v>#REF!</v>
      </c>
      <c r="G11" s="176" t="e">
        <f>#REF!</f>
        <v>#REF!</v>
      </c>
      <c r="H11" s="176" t="e">
        <f>#REF!</f>
        <v>#REF!</v>
      </c>
      <c r="I11" s="59" t="e">
        <f t="shared" si="0"/>
        <v>#REF!</v>
      </c>
      <c r="J11" s="183" t="e">
        <f t="shared" si="1"/>
        <v>#REF!</v>
      </c>
      <c r="K11" s="52" t="e">
        <f>#REF!</f>
        <v>#REF!</v>
      </c>
      <c r="L11" s="52" t="e">
        <f>#REF!</f>
        <v>#REF!</v>
      </c>
      <c r="N11" s="52" t="e">
        <f>SUM(C11:D11)</f>
        <v>#REF!</v>
      </c>
      <c r="O11" s="52">
        <v>-6679</v>
      </c>
      <c r="P11" s="61" t="e">
        <f t="shared" si="3"/>
        <v>#REF!</v>
      </c>
      <c r="Q11" s="58" t="e">
        <f t="shared" si="2"/>
        <v>#REF!</v>
      </c>
    </row>
    <row r="12" spans="2:22" ht="16.5" customHeight="1">
      <c r="B12" t="s">
        <v>6</v>
      </c>
      <c r="C12" s="176" t="e">
        <f>#REF!</f>
        <v>#REF!</v>
      </c>
      <c r="D12" s="176" t="e">
        <f>#REF!</f>
        <v>#REF!</v>
      </c>
      <c r="E12" s="176" t="e">
        <f>#REF!</f>
        <v>#REF!</v>
      </c>
      <c r="F12" s="176" t="e">
        <f>#REF!</f>
        <v>#REF!</v>
      </c>
      <c r="G12" s="176" t="e">
        <f>#REF!</f>
        <v>#REF!</v>
      </c>
      <c r="H12" s="176" t="e">
        <f>#REF!</f>
        <v>#REF!</v>
      </c>
      <c r="I12" s="59" t="e">
        <f t="shared" si="0"/>
        <v>#REF!</v>
      </c>
      <c r="J12" s="183" t="e">
        <f t="shared" si="1"/>
        <v>#REF!</v>
      </c>
      <c r="K12" s="52" t="e">
        <f>#REF!</f>
        <v>#REF!</v>
      </c>
      <c r="L12" s="52" t="e">
        <f>#REF!</f>
        <v>#REF!</v>
      </c>
      <c r="N12" s="52" t="e">
        <f>SUM(C12:D12)</f>
        <v>#REF!</v>
      </c>
      <c r="O12" s="52">
        <v>-6228</v>
      </c>
      <c r="P12" s="61" t="e">
        <f t="shared" si="3"/>
        <v>#REF!</v>
      </c>
      <c r="Q12" s="58" t="e">
        <f t="shared" si="2"/>
        <v>#REF!</v>
      </c>
    </row>
    <row r="13" spans="2:22" ht="16.5" customHeight="1">
      <c r="B13" t="s">
        <v>70</v>
      </c>
      <c r="C13" s="176" t="e">
        <f>+#REF!</f>
        <v>#REF!</v>
      </c>
      <c r="D13" s="176" t="e">
        <f>+#REF!</f>
        <v>#REF!</v>
      </c>
      <c r="E13" s="176" t="e">
        <f>+#REF!</f>
        <v>#REF!</v>
      </c>
      <c r="F13" s="176" t="e">
        <f>#REF!</f>
        <v>#REF!</v>
      </c>
      <c r="G13" s="176" t="e">
        <f>#REF!</f>
        <v>#REF!</v>
      </c>
      <c r="H13" s="176" t="e">
        <f>+SUM(H5:H6)</f>
        <v>#REF!</v>
      </c>
      <c r="I13" s="59" t="e">
        <f t="shared" si="0"/>
        <v>#REF!</v>
      </c>
      <c r="J13" s="183" t="e">
        <f t="shared" si="1"/>
        <v>#REF!</v>
      </c>
      <c r="K13" s="52" t="e">
        <f>#REF!</f>
        <v>#REF!</v>
      </c>
      <c r="L13" s="52" t="e">
        <f>#REF!</f>
        <v>#REF!</v>
      </c>
      <c r="N13" s="52" t="e">
        <f>SUM(C13:D13)</f>
        <v>#REF!</v>
      </c>
      <c r="O13" s="52"/>
      <c r="P13" s="61" t="e">
        <f>N13-O13</f>
        <v>#REF!</v>
      </c>
      <c r="Q13" s="58" t="e">
        <f>N13/O13-1</f>
        <v>#REF!</v>
      </c>
    </row>
    <row r="14" spans="2:22" ht="16.5" customHeight="1">
      <c r="B14" s="179" t="s">
        <v>7</v>
      </c>
      <c r="C14" s="180" t="e">
        <f t="shared" ref="C14:H14" si="5">+SUM(C10:C13)</f>
        <v>#REF!</v>
      </c>
      <c r="D14" s="180" t="e">
        <f t="shared" si="5"/>
        <v>#REF!</v>
      </c>
      <c r="E14" s="180" t="e">
        <f t="shared" si="5"/>
        <v>#REF!</v>
      </c>
      <c r="F14" s="180" t="e">
        <f t="shared" si="5"/>
        <v>#REF!</v>
      </c>
      <c r="G14" s="180" t="e">
        <f t="shared" si="5"/>
        <v>#REF!</v>
      </c>
      <c r="H14" s="180" t="e">
        <f t="shared" si="5"/>
        <v>#REF!</v>
      </c>
      <c r="I14" s="181" t="e">
        <f t="shared" si="0"/>
        <v>#REF!</v>
      </c>
      <c r="J14" s="182" t="e">
        <f t="shared" si="1"/>
        <v>#REF!</v>
      </c>
      <c r="K14" s="180" t="e">
        <f>+SUM(K10:K13)</f>
        <v>#REF!</v>
      </c>
      <c r="L14" s="180" t="e">
        <f>+SUM(L10:L13)</f>
        <v>#REF!</v>
      </c>
      <c r="N14" s="180" t="e">
        <f>+SUM(N10:N13)</f>
        <v>#REF!</v>
      </c>
      <c r="O14" s="180">
        <f>+SUM(O10:O13)</f>
        <v>-4888</v>
      </c>
      <c r="P14" s="182" t="e">
        <f t="shared" si="3"/>
        <v>#REF!</v>
      </c>
      <c r="Q14" s="184" t="e">
        <f t="shared" si="2"/>
        <v>#REF!</v>
      </c>
    </row>
    <row r="15" spans="2:22" ht="16.5" customHeight="1">
      <c r="B15" t="s">
        <v>40</v>
      </c>
      <c r="C15" s="176" t="e">
        <f>#REF!</f>
        <v>#REF!</v>
      </c>
      <c r="D15" s="176" t="e">
        <f>#REF!</f>
        <v>#REF!</v>
      </c>
      <c r="E15" s="176" t="e">
        <f>#REF!</f>
        <v>#REF!</v>
      </c>
      <c r="F15" s="176" t="e">
        <f>#REF!</f>
        <v>#REF!</v>
      </c>
      <c r="G15" s="176" t="e">
        <f>#REF!</f>
        <v>#REF!</v>
      </c>
      <c r="H15" s="176" t="e">
        <f>#REF!</f>
        <v>#REF!</v>
      </c>
      <c r="I15" s="59" t="e">
        <f t="shared" si="0"/>
        <v>#REF!</v>
      </c>
      <c r="J15" s="183" t="e">
        <f t="shared" si="1"/>
        <v>#REF!</v>
      </c>
      <c r="K15" s="52" t="e">
        <f>#REF!</f>
        <v>#REF!</v>
      </c>
      <c r="L15" s="52" t="e">
        <f>#REF!</f>
        <v>#REF!</v>
      </c>
      <c r="N15" s="52" t="e">
        <f>SUM(C15:D15)</f>
        <v>#REF!</v>
      </c>
      <c r="O15" s="52">
        <v>-2913</v>
      </c>
      <c r="P15" s="61" t="e">
        <f t="shared" si="3"/>
        <v>#REF!</v>
      </c>
      <c r="Q15" s="58" t="e">
        <f t="shared" si="2"/>
        <v>#REF!</v>
      </c>
    </row>
    <row r="16" spans="2:22" ht="16.5" customHeight="1">
      <c r="B16" t="s">
        <v>39</v>
      </c>
      <c r="C16" s="176" t="e">
        <f>#REF!</f>
        <v>#REF!</v>
      </c>
      <c r="D16" s="176" t="e">
        <f>#REF!</f>
        <v>#REF!</v>
      </c>
      <c r="E16" s="176" t="e">
        <f>#REF!</f>
        <v>#REF!</v>
      </c>
      <c r="F16" s="176" t="e">
        <f>#REF!</f>
        <v>#REF!</v>
      </c>
      <c r="G16" s="176" t="e">
        <f>#REF!</f>
        <v>#REF!</v>
      </c>
      <c r="H16" s="176" t="e">
        <f>#REF!</f>
        <v>#REF!</v>
      </c>
      <c r="I16" s="59" t="e">
        <f t="shared" si="0"/>
        <v>#REF!</v>
      </c>
      <c r="J16" s="183" t="e">
        <f t="shared" si="1"/>
        <v>#REF!</v>
      </c>
      <c r="K16" s="52" t="e">
        <f>#REF!</f>
        <v>#REF!</v>
      </c>
      <c r="L16" s="52" t="e">
        <f>#REF!</f>
        <v>#REF!</v>
      </c>
      <c r="N16" s="52" t="e">
        <f>SUM(C16:D16)</f>
        <v>#REF!</v>
      </c>
      <c r="O16" s="52">
        <v>-510</v>
      </c>
      <c r="P16" s="61" t="e">
        <f t="shared" si="3"/>
        <v>#REF!</v>
      </c>
      <c r="Q16" s="58" t="e">
        <f t="shared" si="2"/>
        <v>#REF!</v>
      </c>
    </row>
    <row r="17" spans="2:20" ht="16.5" customHeight="1">
      <c r="B17" t="s">
        <v>155</v>
      </c>
      <c r="C17" s="176" t="e">
        <f>#REF!</f>
        <v>#REF!</v>
      </c>
      <c r="D17" s="176" t="e">
        <f>#REF!</f>
        <v>#REF!</v>
      </c>
      <c r="E17" s="176" t="e">
        <f>#REF!</f>
        <v>#REF!</v>
      </c>
      <c r="F17" s="176" t="e">
        <f>#REF!</f>
        <v>#REF!</v>
      </c>
      <c r="G17" s="176" t="e">
        <f>#REF!</f>
        <v>#REF!</v>
      </c>
      <c r="H17" s="176" t="e">
        <f>#REF!</f>
        <v>#REF!</v>
      </c>
      <c r="I17" s="59" t="e">
        <f t="shared" si="0"/>
        <v>#REF!</v>
      </c>
      <c r="J17" s="183" t="e">
        <f t="shared" si="1"/>
        <v>#REF!</v>
      </c>
      <c r="K17" s="52" t="e">
        <f>#REF!</f>
        <v>#REF!</v>
      </c>
      <c r="L17" s="52" t="e">
        <f>#REF!</f>
        <v>#REF!</v>
      </c>
      <c r="N17" s="52" t="e">
        <f>SUM(C17:D17)</f>
        <v>#REF!</v>
      </c>
      <c r="O17" s="52">
        <v>1379</v>
      </c>
      <c r="P17" s="61" t="e">
        <f t="shared" si="3"/>
        <v>#REF!</v>
      </c>
      <c r="Q17" s="58" t="e">
        <f t="shared" si="2"/>
        <v>#REF!</v>
      </c>
    </row>
    <row r="18" spans="2:20" ht="16.5" customHeight="1">
      <c r="B18" s="179" t="s">
        <v>8</v>
      </c>
      <c r="C18" s="180" t="e">
        <f t="shared" ref="C18:H18" si="6">+SUM(C14:C17)</f>
        <v>#REF!</v>
      </c>
      <c r="D18" s="180" t="e">
        <f t="shared" si="6"/>
        <v>#REF!</v>
      </c>
      <c r="E18" s="180" t="e">
        <f t="shared" si="6"/>
        <v>#REF!</v>
      </c>
      <c r="F18" s="180" t="e">
        <f t="shared" si="6"/>
        <v>#REF!</v>
      </c>
      <c r="G18" s="180" t="e">
        <f t="shared" si="6"/>
        <v>#REF!</v>
      </c>
      <c r="H18" s="180" t="e">
        <f t="shared" si="6"/>
        <v>#REF!</v>
      </c>
      <c r="I18" s="181" t="e">
        <f t="shared" si="0"/>
        <v>#REF!</v>
      </c>
      <c r="J18" s="182" t="e">
        <f>H18-I18</f>
        <v>#REF!</v>
      </c>
      <c r="K18" s="182" t="e">
        <f>+SUM(K14:K17)</f>
        <v>#REF!</v>
      </c>
      <c r="L18" s="182" t="e">
        <f>#REF!</f>
        <v>#REF!</v>
      </c>
      <c r="N18" s="182" t="e">
        <f>+SUM(N14:N17)</f>
        <v>#REF!</v>
      </c>
      <c r="O18" s="182">
        <f>+SUM(O14:O17)</f>
        <v>-6932</v>
      </c>
      <c r="P18" s="182" t="e">
        <f t="shared" si="3"/>
        <v>#REF!</v>
      </c>
      <c r="Q18" s="184" t="e">
        <f t="shared" si="2"/>
        <v>#REF!</v>
      </c>
      <c r="R18" s="25"/>
      <c r="T18" s="25"/>
    </row>
    <row r="19" spans="2:20" ht="13.5" customHeight="1">
      <c r="B19" s="54"/>
      <c r="C19" s="54"/>
      <c r="D19" s="54"/>
      <c r="E19" s="54"/>
      <c r="F19" s="131"/>
      <c r="G19" s="131"/>
      <c r="H19" s="131"/>
      <c r="I19" s="59"/>
      <c r="J19"/>
      <c r="K19" s="54"/>
      <c r="L19" s="54"/>
    </row>
    <row r="20" spans="2:20" ht="16.5" customHeight="1">
      <c r="B20" s="55" t="s">
        <v>94</v>
      </c>
      <c r="C20" s="176" t="e">
        <f>+#REF!</f>
        <v>#REF!</v>
      </c>
      <c r="D20" s="176" t="e">
        <f>+#REF!</f>
        <v>#REF!</v>
      </c>
      <c r="E20" s="55"/>
      <c r="F20" s="178">
        <v>3557</v>
      </c>
      <c r="G20" s="178">
        <v>4440</v>
      </c>
      <c r="H20" s="178">
        <v>1697</v>
      </c>
      <c r="I20" s="132">
        <f>G20/H20-1</f>
        <v>1.6163818503241014</v>
      </c>
      <c r="J20" s="61">
        <f>H20-I20</f>
        <v>1695.3836181496758</v>
      </c>
      <c r="K20" s="56">
        <v>3124</v>
      </c>
      <c r="L20" s="56" t="e">
        <f>#REF!-SUM('P&amp;L_Q (2) old'!H20:K20)</f>
        <v>#REF!</v>
      </c>
      <c r="N20" s="56" t="e">
        <f>#REF!</f>
        <v>#REF!</v>
      </c>
      <c r="O20" s="56" t="e">
        <f>#REF!</f>
        <v>#REF!</v>
      </c>
      <c r="P20" s="110" t="e">
        <f t="shared" si="3"/>
        <v>#REF!</v>
      </c>
      <c r="Q20" s="107" t="e">
        <f>N20/O20-1</f>
        <v>#REF!</v>
      </c>
    </row>
    <row r="21" spans="2:20" ht="16.5" customHeight="1">
      <c r="B21" s="57" t="s">
        <v>95</v>
      </c>
      <c r="C21" s="176" t="e">
        <f>+#REF!</f>
        <v>#REF!</v>
      </c>
      <c r="D21" s="176" t="e">
        <f>+#REF!</f>
        <v>#REF!</v>
      </c>
      <c r="E21" s="57"/>
      <c r="F21" s="176">
        <v>126</v>
      </c>
      <c r="G21" s="176">
        <v>62</v>
      </c>
      <c r="H21" s="176">
        <v>-288</v>
      </c>
      <c r="I21" s="132">
        <f>G21/H21-1</f>
        <v>-1.2152777777777777</v>
      </c>
      <c r="J21" s="61">
        <f>H21-I21</f>
        <v>-286.78472222222223</v>
      </c>
      <c r="K21" s="52">
        <v>164</v>
      </c>
      <c r="L21" s="52" t="e">
        <f>#REF!-SUM('P&amp;L_Q (2) old'!H21:K21)</f>
        <v>#REF!</v>
      </c>
      <c r="N21" s="52" t="e">
        <f>#REF!</f>
        <v>#REF!</v>
      </c>
      <c r="O21" s="52" t="e">
        <f>#REF!</f>
        <v>#REF!</v>
      </c>
      <c r="P21" s="61" t="e">
        <f t="shared" si="3"/>
        <v>#REF!</v>
      </c>
      <c r="Q21" s="58" t="e">
        <f>N21/O21-1</f>
        <v>#REF!</v>
      </c>
    </row>
    <row r="22" spans="2:20" ht="13.5" customHeight="1">
      <c r="B22" s="20"/>
      <c r="C22" s="176"/>
      <c r="D22" s="20"/>
      <c r="E22" s="20"/>
      <c r="F22" s="20"/>
      <c r="G22" s="20"/>
      <c r="H22" s="20"/>
      <c r="I22" s="20"/>
      <c r="J22" s="20"/>
      <c r="K22" s="20"/>
      <c r="L22" s="20"/>
    </row>
    <row r="23" spans="2:20">
      <c r="B23" s="57"/>
      <c r="C23" s="57"/>
      <c r="D23" s="57"/>
      <c r="E23" s="57"/>
      <c r="F23" s="129"/>
      <c r="G23" s="129"/>
      <c r="H23" s="129"/>
      <c r="I23" s="130"/>
      <c r="J23" s="130"/>
      <c r="K23" s="130"/>
      <c r="L23" s="130"/>
      <c r="M23" s="130"/>
      <c r="N23" s="130"/>
      <c r="O23" s="130"/>
      <c r="P23" s="130"/>
      <c r="Q23" s="130"/>
    </row>
    <row r="24" spans="2:20" ht="16.5" customHeight="1">
      <c r="B24" s="50" t="s">
        <v>22</v>
      </c>
      <c r="C24" s="50"/>
      <c r="D24" s="50"/>
      <c r="E24" s="50"/>
      <c r="F24" s="51" t="str">
        <f t="shared" ref="F24:G26" si="7">+N4</f>
        <v>6M 2014</v>
      </c>
      <c r="G24" s="51" t="str">
        <f t="shared" si="7"/>
        <v>6M 2013</v>
      </c>
      <c r="H24" s="51" t="str">
        <f>+Q4</f>
        <v>%</v>
      </c>
      <c r="I24" s="51" t="str">
        <f>+P4</f>
        <v>Diff</v>
      </c>
      <c r="J24" s="51"/>
      <c r="K24" s="129">
        <f>+R4</f>
        <v>0</v>
      </c>
      <c r="L24" s="129"/>
      <c r="O24" s="130"/>
      <c r="P24" s="130"/>
      <c r="Q24" s="130"/>
    </row>
    <row r="25" spans="2:20" ht="16.5" customHeight="1">
      <c r="B25" t="s">
        <v>0</v>
      </c>
      <c r="C25"/>
      <c r="D25"/>
      <c r="E25"/>
      <c r="F25" s="176" t="e">
        <f t="shared" si="7"/>
        <v>#REF!</v>
      </c>
      <c r="G25" s="176">
        <f t="shared" si="7"/>
        <v>12667</v>
      </c>
      <c r="H25" s="59" t="e">
        <f>+Q5</f>
        <v>#REF!</v>
      </c>
      <c r="I25" s="61" t="e">
        <f>+P5</f>
        <v>#REF!</v>
      </c>
      <c r="J25" s="61"/>
      <c r="K25" s="129">
        <f>+R5</f>
        <v>0</v>
      </c>
      <c r="L25" s="129"/>
    </row>
    <row r="26" spans="2:20" ht="16.5" customHeight="1">
      <c r="B26" t="s">
        <v>70</v>
      </c>
      <c r="C26"/>
      <c r="D26"/>
      <c r="E26"/>
      <c r="F26" s="176" t="e">
        <f t="shared" si="7"/>
        <v>#REF!</v>
      </c>
      <c r="G26" s="176">
        <f t="shared" si="7"/>
        <v>134</v>
      </c>
      <c r="H26" s="59" t="s">
        <v>110</v>
      </c>
      <c r="I26" s="61" t="e">
        <f>+P6</f>
        <v>#REF!</v>
      </c>
      <c r="J26" s="61"/>
      <c r="K26" s="129">
        <f>+R6</f>
        <v>0</v>
      </c>
      <c r="L26" s="129"/>
    </row>
    <row r="27" spans="2:20" ht="16.5" hidden="1" customHeight="1" outlineLevel="1">
      <c r="B27" s="50" t="s">
        <v>71</v>
      </c>
      <c r="C27" s="50"/>
      <c r="D27" s="50"/>
      <c r="E27" s="50"/>
      <c r="F27" s="178" t="e">
        <f>+N13</f>
        <v>#REF!</v>
      </c>
      <c r="G27" s="178">
        <f>+O13</f>
        <v>0</v>
      </c>
      <c r="H27" s="59" t="e">
        <f>+Q13</f>
        <v>#REF!</v>
      </c>
      <c r="I27" s="61" t="e">
        <f>+P13</f>
        <v>#REF!</v>
      </c>
      <c r="J27" s="61"/>
      <c r="K27" s="129" t="e">
        <f>+#REF!</f>
        <v>#REF!</v>
      </c>
      <c r="L27" s="129"/>
    </row>
    <row r="28" spans="2:20" ht="16.5" customHeight="1" collapsed="1">
      <c r="B28" t="s">
        <v>1</v>
      </c>
      <c r="C28"/>
      <c r="D28"/>
      <c r="E28"/>
      <c r="F28" s="176" t="e">
        <f t="shared" ref="F28:G33" si="8">+N7</f>
        <v>#REF!</v>
      </c>
      <c r="G28" s="176">
        <f t="shared" si="8"/>
        <v>5298</v>
      </c>
      <c r="H28" s="59" t="e">
        <f t="shared" ref="H28:H33" si="9">+Q7</f>
        <v>#REF!</v>
      </c>
      <c r="I28" s="61" t="e">
        <f t="shared" ref="I28:I33" si="10">+P7</f>
        <v>#REF!</v>
      </c>
      <c r="J28" s="61"/>
      <c r="K28" s="129">
        <f t="shared" ref="K28:K33" si="11">+R7</f>
        <v>0</v>
      </c>
      <c r="L28" s="129"/>
      <c r="O28" s="125"/>
    </row>
    <row r="29" spans="2:20" ht="16.5" customHeight="1">
      <c r="B29" t="s">
        <v>2</v>
      </c>
      <c r="C29"/>
      <c r="D29"/>
      <c r="E29"/>
      <c r="F29" s="176" t="e">
        <f t="shared" si="8"/>
        <v>#REF!</v>
      </c>
      <c r="G29" s="176">
        <f t="shared" si="8"/>
        <v>296</v>
      </c>
      <c r="H29" s="59" t="e">
        <f t="shared" si="9"/>
        <v>#REF!</v>
      </c>
      <c r="I29" s="61" t="e">
        <f t="shared" si="10"/>
        <v>#REF!</v>
      </c>
      <c r="J29" s="61"/>
      <c r="K29" s="129">
        <f t="shared" si="11"/>
        <v>0</v>
      </c>
      <c r="L29" s="129"/>
      <c r="O29" s="125"/>
    </row>
    <row r="30" spans="2:20" ht="16.5" customHeight="1">
      <c r="B30" t="s">
        <v>3</v>
      </c>
      <c r="C30"/>
      <c r="D30"/>
      <c r="E30"/>
      <c r="F30" s="176" t="e">
        <f t="shared" si="8"/>
        <v>#REF!</v>
      </c>
      <c r="G30" s="176">
        <f t="shared" si="8"/>
        <v>2425</v>
      </c>
      <c r="H30" s="59" t="e">
        <f t="shared" si="9"/>
        <v>#REF!</v>
      </c>
      <c r="I30" s="61" t="e">
        <f t="shared" si="10"/>
        <v>#REF!</v>
      </c>
      <c r="J30" s="61"/>
      <c r="K30" s="129">
        <f t="shared" si="11"/>
        <v>0</v>
      </c>
      <c r="L30" s="129"/>
    </row>
    <row r="31" spans="2:20" ht="16.5" customHeight="1">
      <c r="B31" s="111" t="s">
        <v>4</v>
      </c>
      <c r="C31" s="111"/>
      <c r="D31" s="111"/>
      <c r="E31" s="111"/>
      <c r="F31" s="177" t="e">
        <f t="shared" si="8"/>
        <v>#REF!</v>
      </c>
      <c r="G31" s="177">
        <f t="shared" si="8"/>
        <v>8019</v>
      </c>
      <c r="H31" s="115" t="e">
        <f t="shared" si="9"/>
        <v>#REF!</v>
      </c>
      <c r="I31" s="112" t="e">
        <f t="shared" si="10"/>
        <v>#REF!</v>
      </c>
      <c r="J31" s="112"/>
      <c r="K31" s="129">
        <f t="shared" si="11"/>
        <v>0</v>
      </c>
      <c r="L31" s="129"/>
    </row>
    <row r="32" spans="2:20" ht="16.5" customHeight="1">
      <c r="B32" t="s">
        <v>5</v>
      </c>
      <c r="C32"/>
      <c r="D32"/>
      <c r="E32"/>
      <c r="F32" s="176" t="e">
        <f t="shared" si="8"/>
        <v>#REF!</v>
      </c>
      <c r="G32" s="176">
        <f t="shared" si="8"/>
        <v>-6679</v>
      </c>
      <c r="H32" s="59" t="e">
        <f t="shared" si="9"/>
        <v>#REF!</v>
      </c>
      <c r="I32" s="61" t="e">
        <f t="shared" si="10"/>
        <v>#REF!</v>
      </c>
      <c r="J32" s="61"/>
      <c r="K32" s="129">
        <f t="shared" si="11"/>
        <v>0</v>
      </c>
      <c r="L32" s="129"/>
    </row>
    <row r="33" spans="2:18" ht="16.5" customHeight="1">
      <c r="B33" t="s">
        <v>6</v>
      </c>
      <c r="C33"/>
      <c r="D33"/>
      <c r="E33"/>
      <c r="F33" s="176" t="e">
        <f t="shared" si="8"/>
        <v>#REF!</v>
      </c>
      <c r="G33" s="176">
        <f t="shared" si="8"/>
        <v>-6228</v>
      </c>
      <c r="H33" s="59" t="e">
        <f t="shared" si="9"/>
        <v>#REF!</v>
      </c>
      <c r="I33" s="61" t="e">
        <f t="shared" si="10"/>
        <v>#REF!</v>
      </c>
      <c r="J33" s="61"/>
      <c r="K33" s="129">
        <f t="shared" si="11"/>
        <v>0</v>
      </c>
      <c r="L33" s="129"/>
      <c r="Q33" s="14"/>
    </row>
    <row r="34" spans="2:18" ht="16.5" customHeight="1">
      <c r="B34" s="111" t="s">
        <v>7</v>
      </c>
      <c r="C34" s="111"/>
      <c r="D34" s="111"/>
      <c r="E34" s="111"/>
      <c r="F34" s="177" t="e">
        <f t="shared" ref="F34:F40" si="12">+N14</f>
        <v>#REF!</v>
      </c>
      <c r="G34" s="177">
        <f t="shared" ref="G34:G40" si="13">+O14</f>
        <v>-4888</v>
      </c>
      <c r="H34" s="115" t="e">
        <f>+Q14</f>
        <v>#REF!</v>
      </c>
      <c r="I34" s="112" t="e">
        <f t="shared" ref="I34:I40" si="14">+P14</f>
        <v>#REF!</v>
      </c>
      <c r="J34" s="112"/>
      <c r="K34" s="129">
        <f t="shared" ref="K34:K40" si="15">+R14</f>
        <v>0</v>
      </c>
      <c r="L34" s="129"/>
      <c r="Q34" s="14"/>
    </row>
    <row r="35" spans="2:18" ht="16.5" customHeight="1">
      <c r="B35" t="s">
        <v>40</v>
      </c>
      <c r="C35"/>
      <c r="D35"/>
      <c r="E35"/>
      <c r="F35" s="176" t="e">
        <f t="shared" si="12"/>
        <v>#REF!</v>
      </c>
      <c r="G35" s="176">
        <f t="shared" si="13"/>
        <v>-2913</v>
      </c>
      <c r="H35" s="59" t="e">
        <f>+Q15</f>
        <v>#REF!</v>
      </c>
      <c r="I35" s="61" t="e">
        <f t="shared" si="14"/>
        <v>#REF!</v>
      </c>
      <c r="J35" s="61"/>
      <c r="K35" s="129">
        <f t="shared" si="15"/>
        <v>0</v>
      </c>
      <c r="L35" s="129"/>
      <c r="O35" s="29"/>
      <c r="Q35" s="21"/>
    </row>
    <row r="36" spans="2:18" ht="16.5" customHeight="1">
      <c r="B36" t="s">
        <v>39</v>
      </c>
      <c r="C36"/>
      <c r="D36"/>
      <c r="E36"/>
      <c r="F36" s="176" t="e">
        <f t="shared" si="12"/>
        <v>#REF!</v>
      </c>
      <c r="G36" s="176">
        <f t="shared" si="13"/>
        <v>-510</v>
      </c>
      <c r="H36" s="59" t="e">
        <f>+Q16</f>
        <v>#REF!</v>
      </c>
      <c r="I36" s="61" t="e">
        <f t="shared" si="14"/>
        <v>#REF!</v>
      </c>
      <c r="J36" s="61"/>
      <c r="K36" s="129">
        <f t="shared" si="15"/>
        <v>0</v>
      </c>
      <c r="L36" s="129"/>
      <c r="Q36" s="126"/>
    </row>
    <row r="37" spans="2:18" ht="16.5" customHeight="1">
      <c r="B37" t="s">
        <v>155</v>
      </c>
      <c r="C37"/>
      <c r="D37"/>
      <c r="E37"/>
      <c r="F37" s="176" t="e">
        <f t="shared" si="12"/>
        <v>#REF!</v>
      </c>
      <c r="G37" s="176">
        <f t="shared" si="13"/>
        <v>1379</v>
      </c>
      <c r="H37" s="58" t="s">
        <v>110</v>
      </c>
      <c r="I37" s="61" t="e">
        <f t="shared" si="14"/>
        <v>#REF!</v>
      </c>
      <c r="J37" s="61"/>
      <c r="K37" s="129">
        <f t="shared" si="15"/>
        <v>0</v>
      </c>
      <c r="L37" s="129"/>
      <c r="Q37" s="126"/>
    </row>
    <row r="38" spans="2:18" ht="16.5" customHeight="1">
      <c r="B38" s="111" t="s">
        <v>8</v>
      </c>
      <c r="C38" s="111"/>
      <c r="D38" s="111"/>
      <c r="E38" s="111"/>
      <c r="F38" s="177" t="e">
        <f t="shared" si="12"/>
        <v>#REF!</v>
      </c>
      <c r="G38" s="177">
        <f t="shared" si="13"/>
        <v>-6932</v>
      </c>
      <c r="H38" s="115" t="e">
        <f>+Q18</f>
        <v>#REF!</v>
      </c>
      <c r="I38" s="112" t="e">
        <f t="shared" si="14"/>
        <v>#REF!</v>
      </c>
      <c r="J38" s="112"/>
      <c r="K38" s="129">
        <f t="shared" si="15"/>
        <v>0</v>
      </c>
      <c r="L38" s="129"/>
      <c r="O38" s="30"/>
      <c r="Q38" s="127"/>
    </row>
    <row r="39" spans="2:18" ht="16.5" customHeight="1">
      <c r="B39" s="54"/>
      <c r="C39" s="54"/>
      <c r="D39" s="54"/>
      <c r="E39" s="54"/>
      <c r="F39"/>
      <c r="I39">
        <f t="shared" si="14"/>
        <v>0</v>
      </c>
      <c r="J39"/>
      <c r="K39" s="129">
        <f t="shared" si="15"/>
        <v>0</v>
      </c>
      <c r="L39" s="129"/>
    </row>
    <row r="40" spans="2:18" ht="16.5" customHeight="1">
      <c r="B40" s="55" t="s">
        <v>94</v>
      </c>
      <c r="C40" s="55"/>
      <c r="D40" s="55"/>
      <c r="E40" s="55"/>
      <c r="F40" s="178" t="e">
        <f t="shared" si="12"/>
        <v>#REF!</v>
      </c>
      <c r="G40" s="178" t="e">
        <f t="shared" si="13"/>
        <v>#REF!</v>
      </c>
      <c r="H40" s="60" t="e">
        <f>+Q20</f>
        <v>#REF!</v>
      </c>
      <c r="I40" s="110" t="e">
        <f t="shared" si="14"/>
        <v>#REF!</v>
      </c>
      <c r="J40" s="110"/>
      <c r="K40" s="129">
        <f t="shared" si="15"/>
        <v>0</v>
      </c>
      <c r="L40" s="129"/>
    </row>
    <row r="41" spans="2:18" ht="16.5" customHeight="1">
      <c r="B41" s="57" t="s">
        <v>95</v>
      </c>
      <c r="C41" s="57"/>
      <c r="D41" s="57"/>
      <c r="E41" s="57"/>
      <c r="F41" s="176" t="e">
        <f>+N21</f>
        <v>#REF!</v>
      </c>
      <c r="G41" s="176" t="e">
        <f>+O21</f>
        <v>#REF!</v>
      </c>
      <c r="H41" s="52" t="s">
        <v>110</v>
      </c>
      <c r="I41" s="58"/>
      <c r="J41" s="58"/>
      <c r="K41" s="14"/>
      <c r="L41" s="14"/>
      <c r="M41" s="58"/>
      <c r="O41" s="14"/>
    </row>
    <row r="42" spans="2:18" ht="13.5" customHeight="1">
      <c r="H42" s="14"/>
      <c r="I42" s="14"/>
      <c r="J42" s="14"/>
      <c r="K42" s="14"/>
      <c r="L42" s="14"/>
      <c r="O42" s="14"/>
    </row>
    <row r="43" spans="2:18" ht="13.5" customHeight="1">
      <c r="H43" s="14"/>
      <c r="I43" s="14"/>
      <c r="J43" s="14"/>
      <c r="K43" s="14"/>
      <c r="L43" s="14"/>
      <c r="O43" s="14"/>
    </row>
    <row r="44" spans="2:18" ht="13.5" customHeight="1">
      <c r="H44" s="23"/>
      <c r="I44" s="23"/>
      <c r="J44" s="23"/>
      <c r="K44" s="23"/>
      <c r="L44" s="23"/>
      <c r="O44" s="17"/>
      <c r="Q44" s="17"/>
      <c r="R44" s="18"/>
    </row>
    <row r="45" spans="2:18" ht="13.5" customHeight="1">
      <c r="H45" s="24"/>
      <c r="I45" s="24"/>
      <c r="J45" s="24"/>
      <c r="K45" s="24"/>
      <c r="L45" s="24"/>
      <c r="O45" s="29"/>
      <c r="Q45" s="29"/>
      <c r="R45" s="30"/>
    </row>
    <row r="46" spans="2:18" ht="13.5" customHeight="1">
      <c r="H46" s="24"/>
      <c r="I46" s="24"/>
      <c r="J46" s="24"/>
      <c r="K46" s="24"/>
      <c r="L46" s="24"/>
      <c r="O46" s="14"/>
      <c r="Q46" s="29"/>
    </row>
    <row r="47" spans="2:18" ht="13.5" customHeight="1">
      <c r="H47" s="23"/>
      <c r="I47" s="23"/>
      <c r="J47" s="23"/>
      <c r="K47" s="23"/>
      <c r="L47" s="23"/>
      <c r="O47" s="118"/>
    </row>
    <row r="48" spans="2:18" ht="13.5" customHeight="1">
      <c r="H48" s="23"/>
      <c r="I48" s="23"/>
      <c r="J48" s="23"/>
      <c r="K48" s="23"/>
      <c r="L48" s="23"/>
    </row>
    <row r="49" spans="2:17" ht="13.5" customHeight="1">
      <c r="O49" s="13"/>
    </row>
    <row r="50" spans="2:17">
      <c r="O50" s="29"/>
    </row>
    <row r="51" spans="2:17">
      <c r="O51" s="29"/>
    </row>
    <row r="52" spans="2:17">
      <c r="G52" s="23"/>
      <c r="H52" s="23"/>
      <c r="I52" s="23"/>
      <c r="J52" s="23"/>
      <c r="K52" s="23"/>
      <c r="L52" s="23"/>
      <c r="O52" s="29"/>
      <c r="Q52" s="14"/>
    </row>
    <row r="53" spans="2:17">
      <c r="G53" s="23"/>
      <c r="H53" s="23"/>
      <c r="I53" s="23"/>
      <c r="J53" s="23"/>
      <c r="K53" s="23"/>
      <c r="L53" s="23"/>
      <c r="O53" s="29"/>
    </row>
    <row r="54" spans="2:17">
      <c r="G54" s="23"/>
      <c r="H54" s="23"/>
      <c r="I54" s="23"/>
      <c r="J54" s="23"/>
      <c r="K54" s="23"/>
      <c r="L54" s="23"/>
      <c r="O54" s="29"/>
    </row>
    <row r="55" spans="2:17">
      <c r="G55" s="23"/>
      <c r="H55" s="23"/>
      <c r="I55" s="23"/>
      <c r="J55" s="23"/>
      <c r="K55" s="23"/>
      <c r="L55" s="23"/>
    </row>
    <row r="56" spans="2:17">
      <c r="G56" s="23"/>
      <c r="H56" s="23"/>
      <c r="I56" s="23"/>
      <c r="J56" s="23"/>
      <c r="K56" s="23"/>
      <c r="L56" s="23"/>
    </row>
    <row r="59" spans="2:17">
      <c r="G59" s="118"/>
      <c r="H59" s="118"/>
      <c r="I59" s="118"/>
      <c r="J59" s="118"/>
      <c r="K59" s="118"/>
    </row>
    <row r="60" spans="2:17" ht="12" customHeight="1"/>
    <row r="61" spans="2:17" ht="12" customHeight="1">
      <c r="K61" s="18"/>
      <c r="L61" s="18"/>
    </row>
    <row r="62" spans="2:17" ht="12" customHeight="1">
      <c r="B62" s="16"/>
      <c r="C62" s="16"/>
      <c r="D62" s="16"/>
      <c r="E62" s="16"/>
      <c r="F62" s="16"/>
      <c r="K62" s="124"/>
      <c r="L62" s="119"/>
      <c r="M62" s="12"/>
      <c r="N62" s="12"/>
      <c r="P62" s="12"/>
    </row>
    <row r="63" spans="2:17" ht="12" customHeight="1">
      <c r="M63" s="12"/>
      <c r="N63" s="12"/>
      <c r="P63" s="12"/>
    </row>
    <row r="64" spans="2:17" ht="12" customHeight="1">
      <c r="M64" s="12"/>
      <c r="N64" s="12"/>
      <c r="P64" s="12"/>
    </row>
    <row r="65" spans="2:20" ht="12" customHeight="1">
      <c r="M65" s="12"/>
      <c r="N65" s="12"/>
      <c r="P65" s="12"/>
    </row>
    <row r="66" spans="2:20" ht="12" customHeight="1">
      <c r="B66" s="43"/>
      <c r="C66" s="43"/>
      <c r="D66" s="43"/>
      <c r="E66" s="43"/>
      <c r="F66" s="43"/>
      <c r="M66" s="12"/>
      <c r="N66" s="12"/>
      <c r="O66" s="14"/>
      <c r="P66" s="12"/>
      <c r="Q66" s="14"/>
    </row>
    <row r="67" spans="2:20" ht="12" customHeight="1">
      <c r="B67" s="43"/>
      <c r="C67" s="43"/>
      <c r="D67" s="43"/>
      <c r="E67" s="43"/>
      <c r="F67" s="43"/>
      <c r="M67" s="12"/>
      <c r="N67" s="12"/>
      <c r="O67" s="14"/>
      <c r="P67" s="12"/>
      <c r="Q67" s="14"/>
    </row>
    <row r="68" spans="2:20" ht="12" customHeight="1">
      <c r="B68" s="43"/>
      <c r="C68" s="43"/>
      <c r="D68" s="43"/>
      <c r="E68" s="43"/>
      <c r="F68" s="43"/>
      <c r="M68" s="12"/>
      <c r="N68" s="12"/>
      <c r="P68" s="12"/>
    </row>
    <row r="69" spans="2:20" ht="12" customHeight="1">
      <c r="B69" s="28"/>
      <c r="C69" s="28"/>
      <c r="D69" s="28"/>
      <c r="E69" s="28"/>
      <c r="F69" s="28"/>
      <c r="M69" s="12"/>
      <c r="N69" s="12"/>
      <c r="O69" s="18"/>
      <c r="P69" s="12"/>
      <c r="Q69" s="18"/>
    </row>
    <row r="70" spans="2:20" ht="12" customHeight="1">
      <c r="L70" s="23"/>
      <c r="M70" s="12"/>
      <c r="N70" s="12"/>
      <c r="O70" s="14"/>
      <c r="P70" s="12"/>
      <c r="Q70" s="14"/>
      <c r="S70" s="14"/>
      <c r="T70" s="14"/>
    </row>
    <row r="71" spans="2:20" ht="12" customHeight="1">
      <c r="L71" s="23"/>
      <c r="M71" s="12"/>
      <c r="N71" s="12"/>
      <c r="O71" s="14"/>
      <c r="P71" s="12"/>
      <c r="Q71" s="29"/>
    </row>
    <row r="72" spans="2:20" ht="12" customHeight="1">
      <c r="L72" s="23"/>
      <c r="M72" s="12"/>
      <c r="N72" s="12"/>
      <c r="O72" s="14"/>
      <c r="P72" s="12"/>
      <c r="Q72" s="29"/>
    </row>
    <row r="73" spans="2:20" ht="12" customHeight="1">
      <c r="L73" s="23"/>
      <c r="M73" s="12"/>
      <c r="N73" s="12"/>
      <c r="O73" s="14"/>
      <c r="P73" s="12"/>
      <c r="Q73" s="29"/>
    </row>
    <row r="74" spans="2:20" ht="12" customHeight="1">
      <c r="L74" s="23"/>
      <c r="M74" s="12"/>
      <c r="N74" s="12"/>
      <c r="O74" s="14"/>
      <c r="P74" s="12"/>
      <c r="Q74" s="29"/>
    </row>
    <row r="75" spans="2:20" ht="12" customHeight="1">
      <c r="L75" s="23"/>
      <c r="M75" s="12"/>
      <c r="N75" s="12"/>
      <c r="O75" s="21"/>
      <c r="P75" s="12"/>
      <c r="Q75" s="30"/>
    </row>
    <row r="76" spans="2:20" ht="12" customHeight="1">
      <c r="B76" s="22"/>
      <c r="C76" s="22"/>
      <c r="D76" s="22"/>
      <c r="E76" s="22"/>
      <c r="F76" s="22"/>
      <c r="L76" s="23"/>
      <c r="M76" s="12"/>
      <c r="N76" s="12"/>
      <c r="P76" s="12"/>
    </row>
    <row r="77" spans="2:20" ht="12" customHeight="1">
      <c r="M77" s="12"/>
      <c r="N77" s="12"/>
      <c r="P77" s="12"/>
    </row>
    <row r="78" spans="2:20" ht="12" customHeight="1">
      <c r="B78" s="16"/>
      <c r="C78" s="16"/>
      <c r="D78" s="16"/>
      <c r="E78" s="16"/>
      <c r="F78" s="16"/>
      <c r="G78" s="14"/>
      <c r="H78" s="14"/>
      <c r="I78" s="14"/>
      <c r="J78" s="14"/>
      <c r="K78" s="124"/>
      <c r="L78" s="124"/>
      <c r="M78" s="12"/>
      <c r="N78" s="12"/>
      <c r="P78" s="12"/>
    </row>
    <row r="79" spans="2:20" ht="12" customHeight="1">
      <c r="B79" s="22"/>
      <c r="C79" s="22"/>
      <c r="D79" s="22"/>
      <c r="E79" s="22"/>
      <c r="F79" s="22"/>
      <c r="G79" s="23"/>
      <c r="H79" s="23"/>
      <c r="I79" s="23"/>
      <c r="J79" s="23"/>
      <c r="K79" s="23"/>
      <c r="M79" s="12"/>
      <c r="N79" s="12"/>
      <c r="P79" s="12"/>
    </row>
    <row r="80" spans="2:20" ht="12" customHeight="1">
      <c r="M80" s="12"/>
      <c r="N80" s="12"/>
      <c r="P80" s="12"/>
    </row>
    <row r="81" spans="2:16" ht="12" customHeight="1">
      <c r="G81" s="23"/>
      <c r="H81" s="23"/>
      <c r="I81" s="23"/>
      <c r="J81" s="23"/>
      <c r="K81" s="23"/>
      <c r="M81" s="12"/>
      <c r="N81" s="12"/>
      <c r="P81" s="12"/>
    </row>
    <row r="82" spans="2:16" ht="12" customHeight="1">
      <c r="G82" s="123"/>
      <c r="H82" s="123"/>
      <c r="I82" s="123"/>
      <c r="J82" s="123"/>
      <c r="K82" s="123"/>
      <c r="M82" s="12"/>
      <c r="N82" s="12"/>
      <c r="P82" s="12"/>
    </row>
    <row r="83" spans="2:16" ht="12" customHeight="1">
      <c r="G83" s="123"/>
      <c r="H83" s="123"/>
      <c r="I83" s="123"/>
      <c r="J83" s="123"/>
      <c r="K83" s="123"/>
      <c r="M83" s="12"/>
      <c r="N83" s="12"/>
      <c r="P83" s="12"/>
    </row>
    <row r="84" spans="2:16" ht="12" customHeight="1">
      <c r="B84" s="22"/>
      <c r="C84" s="22"/>
      <c r="D84" s="22"/>
      <c r="E84" s="22"/>
      <c r="F84" s="22"/>
      <c r="G84" s="23"/>
      <c r="H84" s="23"/>
      <c r="I84" s="23"/>
      <c r="J84" s="23"/>
      <c r="K84" s="23"/>
      <c r="M84" s="12"/>
      <c r="N84" s="12"/>
      <c r="P84" s="12"/>
    </row>
    <row r="85" spans="2:16" ht="12" customHeight="1">
      <c r="B85" s="20"/>
      <c r="C85" s="20"/>
      <c r="D85" s="20"/>
      <c r="E85" s="20"/>
      <c r="F85" s="20"/>
      <c r="M85" s="12"/>
      <c r="N85" s="12"/>
      <c r="P85" s="12"/>
    </row>
    <row r="86" spans="2:16" ht="12" customHeight="1">
      <c r="M86" s="12"/>
      <c r="N86" s="12"/>
      <c r="P86" s="12"/>
    </row>
    <row r="87" spans="2:16" ht="12" customHeight="1">
      <c r="B87" s="43"/>
      <c r="C87" s="43"/>
      <c r="D87" s="43"/>
      <c r="E87" s="43"/>
      <c r="F87" s="43"/>
      <c r="M87" s="12"/>
      <c r="N87" s="12"/>
      <c r="P87" s="12"/>
    </row>
    <row r="88" spans="2:16" ht="12" customHeight="1">
      <c r="M88" s="12"/>
      <c r="N88" s="12"/>
      <c r="P88" s="12"/>
    </row>
    <row r="89" spans="2:16" ht="12" customHeight="1">
      <c r="M89" s="12"/>
      <c r="N89" s="12"/>
      <c r="P89" s="12"/>
    </row>
    <row r="90" spans="2:16" ht="12" customHeight="1">
      <c r="M90" s="12"/>
      <c r="N90" s="12"/>
      <c r="P90" s="12"/>
    </row>
    <row r="91" spans="2:16" ht="12" customHeight="1">
      <c r="M91" s="12"/>
      <c r="N91" s="12"/>
      <c r="P91" s="12"/>
    </row>
    <row r="92" spans="2:16" ht="12" customHeight="1">
      <c r="M92" s="12"/>
      <c r="N92" s="12"/>
      <c r="P92" s="12"/>
    </row>
    <row r="93" spans="2:16" ht="12" customHeight="1">
      <c r="M93" s="12"/>
      <c r="N93" s="12"/>
      <c r="P93" s="12"/>
    </row>
    <row r="94" spans="2:16" ht="12" customHeight="1">
      <c r="B94" s="16"/>
      <c r="C94" s="16"/>
      <c r="D94" s="16"/>
      <c r="E94" s="16"/>
      <c r="F94" s="16"/>
      <c r="K94" s="124"/>
      <c r="L94" s="119"/>
      <c r="M94" s="12"/>
      <c r="N94" s="12"/>
      <c r="P94" s="12"/>
    </row>
    <row r="95" spans="2:16" ht="12" customHeight="1">
      <c r="M95" s="12"/>
      <c r="N95" s="12"/>
      <c r="P95" s="12"/>
    </row>
    <row r="96" spans="2:16" ht="12" customHeight="1">
      <c r="M96" s="12"/>
      <c r="N96" s="12"/>
      <c r="P96" s="12"/>
    </row>
    <row r="97" s="12" customFormat="1" ht="12" customHeight="1"/>
    <row r="98" s="12" customFormat="1" ht="12" customHeight="1"/>
    <row r="99" s="12" customFormat="1" ht="12" customHeight="1"/>
    <row r="100" s="12" customFormat="1" ht="12" customHeight="1"/>
    <row r="101" s="12" customFormat="1" ht="12" customHeight="1"/>
    <row r="102" s="12" customFormat="1" ht="12" customHeight="1"/>
    <row r="103" s="12" customFormat="1" ht="12" customHeight="1"/>
    <row r="104" s="12" customFormat="1" ht="12" customHeight="1"/>
    <row r="105" s="12" customFormat="1" ht="12" customHeight="1"/>
    <row r="106" s="12" customFormat="1" ht="12" customHeight="1"/>
    <row r="107" s="12" customFormat="1" ht="12" customHeight="1"/>
    <row r="108" s="12" customFormat="1" ht="12" customHeight="1"/>
    <row r="109" s="12" customFormat="1" ht="12" customHeight="1"/>
    <row r="110" s="12" customFormat="1" ht="12" customHeight="1"/>
    <row r="111" s="12" customFormat="1" ht="12" customHeight="1"/>
    <row r="112" s="12" customFormat="1" ht="12" customHeight="1"/>
    <row r="113" spans="2:16" ht="12" customHeight="1">
      <c r="B113" s="16"/>
      <c r="C113" s="16"/>
      <c r="D113" s="16"/>
      <c r="E113" s="16"/>
      <c r="F113" s="16"/>
      <c r="K113" s="14"/>
      <c r="L113" s="14"/>
      <c r="M113" s="12"/>
      <c r="N113" s="12"/>
      <c r="P113" s="12"/>
    </row>
    <row r="114" spans="2:16" ht="12" customHeight="1">
      <c r="M114" s="12"/>
      <c r="N114" s="12"/>
      <c r="P114" s="12"/>
    </row>
    <row r="115" spans="2:16" ht="12" customHeight="1">
      <c r="M115" s="12"/>
      <c r="N115" s="12"/>
      <c r="P115" s="12"/>
    </row>
    <row r="116" spans="2:16" ht="11.5">
      <c r="M116" s="12"/>
      <c r="N116" s="12"/>
      <c r="P116" s="12"/>
    </row>
    <row r="117" spans="2:16" ht="11.5">
      <c r="M117" s="12"/>
      <c r="N117" s="12"/>
      <c r="P117" s="12"/>
    </row>
    <row r="118" spans="2:16" ht="11.5">
      <c r="M118" s="12"/>
      <c r="N118" s="12"/>
      <c r="P118" s="12"/>
    </row>
    <row r="119" spans="2:16" ht="11.5">
      <c r="M119" s="12"/>
      <c r="N119" s="12"/>
      <c r="P119" s="12"/>
    </row>
    <row r="120" spans="2:16" ht="11.5">
      <c r="M120" s="12"/>
      <c r="N120" s="12"/>
      <c r="P120" s="12"/>
    </row>
    <row r="121" spans="2:16" ht="11.5">
      <c r="M121" s="12"/>
      <c r="N121" s="12"/>
      <c r="P121" s="12"/>
    </row>
    <row r="122" spans="2:16" ht="11.5">
      <c r="M122" s="12"/>
      <c r="N122" s="12"/>
      <c r="P122" s="12"/>
    </row>
    <row r="123" spans="2:16" ht="11.5">
      <c r="M123" s="12"/>
      <c r="N123" s="12"/>
      <c r="P123" s="12"/>
    </row>
    <row r="124" spans="2:16" ht="11.5">
      <c r="M124" s="12"/>
      <c r="N124" s="12"/>
      <c r="P124" s="12"/>
    </row>
    <row r="125" spans="2:16" ht="11.5">
      <c r="M125" s="12"/>
      <c r="N125" s="12"/>
      <c r="P125" s="12"/>
    </row>
    <row r="126" spans="2:16" ht="11.5">
      <c r="M126" s="12"/>
      <c r="N126" s="12"/>
      <c r="P126" s="12"/>
    </row>
    <row r="127" spans="2:16" ht="11.5">
      <c r="M127" s="12"/>
      <c r="N127" s="12"/>
      <c r="P127" s="12"/>
    </row>
    <row r="128" spans="2:16" ht="11.5">
      <c r="M128" s="12"/>
      <c r="N128" s="12"/>
      <c r="P128" s="12"/>
    </row>
    <row r="129" spans="2:16" ht="11.5">
      <c r="B129" s="16"/>
      <c r="C129" s="16"/>
      <c r="D129" s="16"/>
      <c r="E129" s="16"/>
      <c r="F129" s="16"/>
      <c r="K129" s="25"/>
      <c r="L129" s="25"/>
      <c r="M129" s="12"/>
      <c r="N129" s="12"/>
      <c r="P129" s="12"/>
    </row>
    <row r="130" spans="2:16" ht="11.5">
      <c r="K130" s="124"/>
      <c r="L130" s="124"/>
      <c r="M130" s="12"/>
      <c r="N130" s="12"/>
      <c r="P130" s="12"/>
    </row>
    <row r="131" spans="2:16" ht="11.5">
      <c r="M131" s="12"/>
      <c r="N131" s="12"/>
      <c r="P131" s="12"/>
    </row>
    <row r="132" spans="2:16" ht="11.5">
      <c r="M132" s="12"/>
      <c r="N132" s="12"/>
      <c r="P132" s="12"/>
    </row>
    <row r="133" spans="2:16" ht="11.5">
      <c r="M133" s="12"/>
      <c r="N133" s="12"/>
      <c r="P133" s="12"/>
    </row>
    <row r="134" spans="2:16" ht="11.5">
      <c r="M134" s="12"/>
      <c r="N134" s="12"/>
      <c r="P134" s="12"/>
    </row>
    <row r="135" spans="2:16" ht="11.5">
      <c r="M135" s="12"/>
      <c r="N135" s="12"/>
      <c r="P135" s="12"/>
    </row>
    <row r="136" spans="2:16" ht="11.5">
      <c r="M136" s="12"/>
      <c r="N136" s="12"/>
      <c r="P136" s="12"/>
    </row>
    <row r="137" spans="2:16" ht="11.5">
      <c r="M137" s="12"/>
      <c r="N137" s="12"/>
      <c r="P137" s="12"/>
    </row>
    <row r="138" spans="2:16" ht="11.5">
      <c r="M138" s="12"/>
      <c r="N138" s="12"/>
      <c r="P138" s="12"/>
    </row>
    <row r="139" spans="2:16" ht="11.5">
      <c r="M139" s="12"/>
      <c r="N139" s="12"/>
      <c r="P139" s="12"/>
    </row>
    <row r="140" spans="2:16" ht="11.5">
      <c r="M140" s="12"/>
      <c r="N140" s="12"/>
      <c r="P140" s="12"/>
    </row>
    <row r="141" spans="2:16" ht="11.5">
      <c r="M141" s="12"/>
      <c r="N141" s="12"/>
      <c r="P141" s="12"/>
    </row>
    <row r="142" spans="2:16" ht="11.5">
      <c r="M142" s="12"/>
      <c r="N142" s="12"/>
      <c r="P142" s="12"/>
    </row>
    <row r="143" spans="2:16" ht="11.5">
      <c r="M143" s="12"/>
      <c r="N143" s="12"/>
      <c r="P143" s="12"/>
    </row>
    <row r="144" spans="2:16" ht="11.5">
      <c r="M144" s="12"/>
      <c r="N144" s="12"/>
      <c r="P144" s="12"/>
    </row>
    <row r="145" spans="2:16">
      <c r="B145" s="16"/>
      <c r="C145" s="16"/>
      <c r="D145" s="16"/>
      <c r="E145" s="16"/>
      <c r="F145" s="16"/>
      <c r="K145" s="119"/>
      <c r="L145" s="119"/>
    </row>
    <row r="160" spans="2:16" ht="11.5">
      <c r="M160" s="12"/>
      <c r="N160" s="12"/>
      <c r="P160" s="12"/>
    </row>
    <row r="161" spans="2:16">
      <c r="B161" s="16"/>
      <c r="C161" s="16"/>
      <c r="D161" s="16"/>
      <c r="E161" s="16"/>
      <c r="F161" s="16"/>
    </row>
    <row r="162" spans="2:16">
      <c r="K162" s="119"/>
      <c r="L162" s="119"/>
    </row>
    <row r="176" spans="2:16" ht="11.5">
      <c r="M176" s="12"/>
      <c r="N176" s="12"/>
      <c r="P176" s="12"/>
    </row>
    <row r="177" spans="2:16">
      <c r="B177" s="16"/>
      <c r="C177" s="16"/>
      <c r="D177" s="16"/>
      <c r="E177" s="16"/>
      <c r="F177" s="16"/>
    </row>
    <row r="192" spans="2:16" ht="11.5">
      <c r="M192" s="12"/>
      <c r="N192" s="12"/>
      <c r="P192" s="12"/>
    </row>
    <row r="193" spans="2:6">
      <c r="B193" s="16"/>
      <c r="C193" s="16"/>
      <c r="D193" s="16"/>
      <c r="E193" s="16"/>
      <c r="F193" s="16"/>
    </row>
    <row r="194" spans="2:6">
      <c r="B194" s="16"/>
      <c r="C194" s="16"/>
      <c r="D194" s="16"/>
      <c r="E194" s="16"/>
      <c r="F194" s="16"/>
    </row>
    <row r="195" spans="2:6">
      <c r="B195" s="16"/>
      <c r="C195" s="16"/>
      <c r="D195" s="16"/>
      <c r="E195" s="16"/>
      <c r="F195" s="16"/>
    </row>
    <row r="196" spans="2:6">
      <c r="B196" s="16"/>
      <c r="C196" s="16"/>
      <c r="D196" s="16"/>
      <c r="E196" s="16"/>
      <c r="F196" s="16"/>
    </row>
    <row r="210" spans="2:16" ht="11.5">
      <c r="M210" s="12"/>
      <c r="N210" s="12"/>
      <c r="P210" s="12"/>
    </row>
    <row r="211" spans="2:16">
      <c r="B211" s="16"/>
      <c r="C211" s="16"/>
      <c r="D211" s="16"/>
      <c r="E211" s="16"/>
      <c r="F211" s="16"/>
    </row>
    <row r="226" spans="2:16" ht="11.5">
      <c r="M226" s="12"/>
      <c r="N226" s="12"/>
      <c r="P226" s="12"/>
    </row>
    <row r="227" spans="2:16">
      <c r="B227" s="16"/>
      <c r="C227" s="16"/>
      <c r="D227" s="16"/>
      <c r="E227" s="16"/>
      <c r="F227" s="16"/>
    </row>
    <row r="228" spans="2:16">
      <c r="K228" s="119"/>
      <c r="L228" s="124"/>
    </row>
    <row r="229" spans="2:16">
      <c r="K229" s="119"/>
      <c r="L229" s="124"/>
    </row>
    <row r="230" spans="2:16">
      <c r="B230" s="16"/>
      <c r="C230" s="16"/>
      <c r="D230" s="16"/>
      <c r="E230" s="16"/>
      <c r="F230" s="16"/>
      <c r="K230" s="128"/>
      <c r="L230" s="120"/>
    </row>
    <row r="231" spans="2:16">
      <c r="K231" s="124"/>
      <c r="L231" s="124"/>
    </row>
    <row r="232" spans="2:16">
      <c r="K232" s="124"/>
      <c r="L232" s="124"/>
    </row>
    <row r="233" spans="2:16">
      <c r="K233" s="124"/>
      <c r="L233" s="124"/>
    </row>
    <row r="246" spans="2:16" ht="11.5">
      <c r="M246" s="12"/>
      <c r="N246" s="12"/>
      <c r="P246" s="12"/>
    </row>
    <row r="247" spans="2:16">
      <c r="B247" s="16"/>
      <c r="C247" s="16"/>
      <c r="D247" s="16"/>
      <c r="E247" s="16"/>
      <c r="F247" s="16"/>
      <c r="K247" s="119"/>
      <c r="L247" s="119"/>
    </row>
    <row r="248" spans="2:16">
      <c r="B248" s="16"/>
      <c r="C248" s="16"/>
      <c r="D248" s="16"/>
      <c r="E248" s="16"/>
      <c r="F248" s="16"/>
      <c r="K248" s="29"/>
      <c r="L248" s="29"/>
    </row>
    <row r="249" spans="2:16">
      <c r="B249" s="16"/>
      <c r="C249" s="16"/>
      <c r="D249" s="16"/>
      <c r="E249" s="16"/>
      <c r="F249" s="16"/>
    </row>
    <row r="250" spans="2:16">
      <c r="B250" s="16"/>
      <c r="C250" s="16"/>
      <c r="D250" s="16"/>
      <c r="E250" s="16"/>
      <c r="F250" s="16"/>
    </row>
    <row r="264" spans="2:16" ht="11.5">
      <c r="M264" s="12"/>
      <c r="N264" s="12"/>
      <c r="P264" s="12"/>
    </row>
    <row r="265" spans="2:16">
      <c r="B265" s="16"/>
      <c r="C265" s="16"/>
      <c r="D265" s="16"/>
      <c r="E265" s="16"/>
      <c r="F265" s="16"/>
      <c r="K265" s="119"/>
      <c r="L265" s="119"/>
    </row>
    <row r="266" spans="2:16">
      <c r="B266" s="16"/>
      <c r="C266" s="16"/>
      <c r="D266" s="16"/>
      <c r="E266" s="16"/>
      <c r="F266" s="16"/>
      <c r="K266" s="119"/>
      <c r="L266" s="119"/>
    </row>
    <row r="280" spans="2:16" ht="11.5">
      <c r="M280" s="12"/>
      <c r="N280" s="12"/>
      <c r="P280" s="12"/>
    </row>
    <row r="281" spans="2:16">
      <c r="B281" s="16"/>
      <c r="C281" s="16"/>
      <c r="D281" s="16"/>
      <c r="E281" s="16"/>
      <c r="F281" s="16"/>
    </row>
    <row r="282" spans="2:16">
      <c r="B282" s="16"/>
      <c r="C282" s="16"/>
      <c r="D282" s="16"/>
      <c r="E282" s="16"/>
      <c r="F282" s="16"/>
    </row>
    <row r="296" spans="2:16" ht="11.5">
      <c r="M296" s="12"/>
      <c r="N296" s="12"/>
      <c r="P296" s="12"/>
    </row>
    <row r="297" spans="2:16">
      <c r="B297" s="16"/>
      <c r="C297" s="16"/>
      <c r="D297" s="16"/>
      <c r="E297" s="16"/>
      <c r="F297" s="16"/>
      <c r="K297" s="124"/>
      <c r="L297" s="124"/>
    </row>
    <row r="298" spans="2:16">
      <c r="B298" s="16"/>
      <c r="C298" s="16"/>
      <c r="D298" s="16"/>
      <c r="E298" s="16"/>
      <c r="F298" s="16"/>
    </row>
    <row r="300" spans="2:16">
      <c r="K300" s="29"/>
    </row>
    <row r="320" s="12" customFormat="1" ht="11.5"/>
    <row r="322" spans="11:12">
      <c r="K322" s="25"/>
      <c r="L322" s="25"/>
    </row>
    <row r="338" s="12" customFormat="1" ht="11.5"/>
  </sheetData>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38"/>
  <dimension ref="B1:AR76"/>
  <sheetViews>
    <sheetView showGridLines="0" workbookViewId="0">
      <selection activeCell="R1" sqref="I1:R1048576"/>
    </sheetView>
  </sheetViews>
  <sheetFormatPr defaultColWidth="9.1796875" defaultRowHeight="13" outlineLevelCol="1"/>
  <cols>
    <col min="1" max="1" width="1.81640625" style="1" customWidth="1"/>
    <col min="2" max="2" width="14.81640625" style="1" customWidth="1"/>
    <col min="3" max="4" width="6.1796875" style="1" customWidth="1"/>
    <col min="5" max="5" width="5.81640625" style="1" bestFit="1" customWidth="1"/>
    <col min="6" max="6" width="1.7265625" style="1" customWidth="1"/>
    <col min="7" max="7" width="9.1796875" style="1"/>
    <col min="8" max="8" width="14" style="1" customWidth="1"/>
    <col min="9" max="9" width="9.81640625" style="1" customWidth="1" outlineLevel="1"/>
    <col min="10" max="14" width="9.1796875" style="1" customWidth="1" outlineLevel="1"/>
    <col min="15" max="17" width="6.1796875" style="1" customWidth="1" outlineLevel="1"/>
    <col min="18" max="28" width="6.1796875" style="1" customWidth="1"/>
    <col min="29" max="16384" width="9.1796875" style="1"/>
  </cols>
  <sheetData>
    <row r="1" spans="2:37">
      <c r="B1" s="113" t="s">
        <v>265</v>
      </c>
    </row>
    <row r="2" spans="2:37">
      <c r="B2" s="113"/>
      <c r="H2" s="71"/>
      <c r="V2" s="45">
        <f>V6-U6</f>
        <v>15</v>
      </c>
      <c r="W2" s="45"/>
      <c r="X2" s="45"/>
      <c r="Y2" s="45"/>
    </row>
    <row r="4" spans="2:37" ht="15.75" customHeight="1">
      <c r="B4" s="185" t="s">
        <v>47</v>
      </c>
      <c r="C4" s="283">
        <v>41547</v>
      </c>
      <c r="D4" s="284"/>
      <c r="E4" s="284"/>
      <c r="H4" s="5" t="s">
        <v>47</v>
      </c>
      <c r="I4" s="5"/>
      <c r="J4" s="5"/>
      <c r="K4" s="5"/>
      <c r="L4" s="5"/>
      <c r="M4" s="5"/>
      <c r="N4" s="5"/>
      <c r="O4" s="5"/>
      <c r="P4" s="5"/>
      <c r="Q4" s="5"/>
      <c r="R4" s="5"/>
      <c r="S4" s="5"/>
      <c r="T4" s="5"/>
      <c r="U4" s="5"/>
      <c r="V4" s="5"/>
      <c r="W4" s="5"/>
      <c r="X4" s="5"/>
      <c r="Y4" s="5"/>
      <c r="Z4" s="5"/>
      <c r="AA4" s="5"/>
      <c r="AB4" s="5"/>
      <c r="AC4" s="285" t="s">
        <v>249</v>
      </c>
      <c r="AD4" s="285"/>
      <c r="AE4" s="285"/>
      <c r="AF4" s="285"/>
      <c r="AG4" s="285"/>
      <c r="AH4" s="285"/>
      <c r="AI4" s="285"/>
      <c r="AJ4" s="285"/>
    </row>
    <row r="5" spans="2:37" ht="13.5" customHeight="1">
      <c r="B5" s="6"/>
      <c r="C5" s="2" t="s">
        <v>54</v>
      </c>
      <c r="D5" s="2" t="s">
        <v>55</v>
      </c>
      <c r="E5" s="2" t="s">
        <v>60</v>
      </c>
      <c r="H5" s="6" t="s">
        <v>49</v>
      </c>
      <c r="I5" s="72" t="s">
        <v>78</v>
      </c>
      <c r="J5" s="72" t="s">
        <v>72</v>
      </c>
      <c r="K5" s="72" t="s">
        <v>73</v>
      </c>
      <c r="L5" s="72" t="s">
        <v>83</v>
      </c>
      <c r="M5" s="72" t="s">
        <v>74</v>
      </c>
      <c r="N5" s="72" t="s">
        <v>75</v>
      </c>
      <c r="O5" s="72" t="s">
        <v>65</v>
      </c>
      <c r="P5" s="72" t="s">
        <v>66</v>
      </c>
      <c r="Q5" s="72" t="s">
        <v>67</v>
      </c>
      <c r="R5" s="72" t="s">
        <v>68</v>
      </c>
      <c r="S5" s="72" t="s">
        <v>69</v>
      </c>
      <c r="T5" s="72" t="s">
        <v>111</v>
      </c>
      <c r="U5" s="72" t="s">
        <v>125</v>
      </c>
      <c r="V5" s="72" t="s">
        <v>131</v>
      </c>
      <c r="W5" s="72" t="s">
        <v>156</v>
      </c>
      <c r="X5" s="72" t="s">
        <v>230</v>
      </c>
      <c r="Y5" s="72" t="s">
        <v>234</v>
      </c>
      <c r="Z5" s="72" t="s">
        <v>261</v>
      </c>
      <c r="AA5" s="72"/>
      <c r="AB5" s="72"/>
      <c r="AC5" s="6">
        <v>110</v>
      </c>
      <c r="AD5" s="6">
        <v>120</v>
      </c>
      <c r="AE5" s="6">
        <v>160</v>
      </c>
      <c r="AF5" s="6">
        <v>230</v>
      </c>
      <c r="AG5" s="6">
        <v>450</v>
      </c>
      <c r="AH5" s="6">
        <v>600</v>
      </c>
      <c r="AI5" s="6">
        <v>800</v>
      </c>
      <c r="AJ5" s="2" t="s">
        <v>26</v>
      </c>
    </row>
    <row r="6" spans="2:37" ht="13.5" customHeight="1">
      <c r="B6" s="1" t="s">
        <v>59</v>
      </c>
      <c r="C6" s="27">
        <v>898</v>
      </c>
      <c r="D6" s="186">
        <v>905</v>
      </c>
      <c r="E6" s="73">
        <f t="shared" ref="E6:E19" si="0">+IFERROR(C6/D6-1,"-")</f>
        <v>-7.7348066298342788E-3</v>
      </c>
      <c r="H6" s="1" t="s">
        <v>59</v>
      </c>
      <c r="I6" s="26">
        <v>910.85</v>
      </c>
      <c r="J6" s="26">
        <v>886.46</v>
      </c>
      <c r="K6" s="26">
        <v>923.41</v>
      </c>
      <c r="L6" s="26">
        <v>918.23</v>
      </c>
      <c r="M6" s="26">
        <v>903.05</v>
      </c>
      <c r="N6" s="26">
        <v>903.39</v>
      </c>
      <c r="O6" s="27">
        <v>904.42</v>
      </c>
      <c r="P6" s="27">
        <v>896.06</v>
      </c>
      <c r="Q6" s="27">
        <v>879.85770000000025</v>
      </c>
      <c r="R6" s="27">
        <v>862.38</v>
      </c>
      <c r="S6" s="27">
        <v>849.68</v>
      </c>
      <c r="T6" s="27">
        <v>876</v>
      </c>
      <c r="U6" s="27">
        <v>873</v>
      </c>
      <c r="V6" s="27">
        <v>888</v>
      </c>
      <c r="W6" s="27">
        <v>890</v>
      </c>
      <c r="X6" s="27">
        <v>930</v>
      </c>
      <c r="Y6" s="27">
        <v>908</v>
      </c>
      <c r="Z6" s="27">
        <v>895</v>
      </c>
      <c r="AA6" s="27"/>
      <c r="AB6" s="27"/>
      <c r="AC6" s="1">
        <v>5</v>
      </c>
      <c r="AD6" s="1">
        <f>3+2+1+7+2+4+2</f>
        <v>21</v>
      </c>
      <c r="AE6" s="1">
        <v>1</v>
      </c>
      <c r="AF6" s="1">
        <f>1+1+1</f>
        <v>3</v>
      </c>
      <c r="AG6" s="1">
        <v>2</v>
      </c>
      <c r="AH6" s="1">
        <f>2+4+1</f>
        <v>7</v>
      </c>
      <c r="AI6" s="1">
        <f>10+8+3+4+6+6+3+2+1+1+1+2+2+2+1+1.5+2+2+1.5+2</f>
        <v>61</v>
      </c>
      <c r="AJ6" s="6">
        <f>SUM(AC6:AI6)</f>
        <v>100</v>
      </c>
    </row>
    <row r="7" spans="2:37" ht="13.5" customHeight="1">
      <c r="B7" s="1" t="s">
        <v>56</v>
      </c>
      <c r="C7" s="27">
        <v>10</v>
      </c>
      <c r="D7" s="186">
        <v>0</v>
      </c>
      <c r="E7" s="73" t="str">
        <f t="shared" si="0"/>
        <v>-</v>
      </c>
      <c r="H7" s="1" t="s">
        <v>56</v>
      </c>
      <c r="I7" s="26"/>
      <c r="J7" s="26"/>
      <c r="K7" s="26"/>
      <c r="L7" s="26">
        <v>20</v>
      </c>
      <c r="M7" s="26">
        <v>24.47</v>
      </c>
      <c r="N7" s="26">
        <v>27.15</v>
      </c>
      <c r="O7" s="27">
        <v>15.16</v>
      </c>
      <c r="P7" s="27">
        <v>17.89</v>
      </c>
      <c r="Q7" s="27">
        <v>18.86</v>
      </c>
      <c r="R7" s="27">
        <v>7.2</v>
      </c>
      <c r="S7" s="27">
        <v>8.4</v>
      </c>
      <c r="T7" s="27">
        <v>11</v>
      </c>
      <c r="U7" s="27">
        <v>13</v>
      </c>
      <c r="V7" s="27">
        <v>11.3</v>
      </c>
      <c r="W7" s="27">
        <v>26.339999999999989</v>
      </c>
      <c r="X7" s="27">
        <v>20</v>
      </c>
      <c r="Y7" s="27">
        <v>10</v>
      </c>
      <c r="Z7" s="27">
        <v>11</v>
      </c>
      <c r="AA7" s="27"/>
      <c r="AB7" s="27"/>
      <c r="AJ7" s="1">
        <f>120-AJ6</f>
        <v>20</v>
      </c>
    </row>
    <row r="8" spans="2:37" ht="13.5" customHeight="1">
      <c r="B8" s="6" t="s">
        <v>142</v>
      </c>
      <c r="C8" s="78">
        <f>+SUBTOTAL(9,C6:C7)</f>
        <v>908</v>
      </c>
      <c r="D8" s="78">
        <f>+SUBTOTAL(9,D6:D7)</f>
        <v>905</v>
      </c>
      <c r="E8" s="79">
        <f t="shared" si="0"/>
        <v>3.3149171270718814E-3</v>
      </c>
      <c r="H8" s="6" t="s">
        <v>142</v>
      </c>
      <c r="I8" s="78">
        <f t="shared" ref="I8:N8" si="1">+SUBTOTAL(9,I6:I7)</f>
        <v>910.85</v>
      </c>
      <c r="J8" s="78">
        <f t="shared" si="1"/>
        <v>886.46</v>
      </c>
      <c r="K8" s="78">
        <f t="shared" si="1"/>
        <v>923.41</v>
      </c>
      <c r="L8" s="78">
        <f t="shared" si="1"/>
        <v>938.23</v>
      </c>
      <c r="M8" s="78">
        <f t="shared" si="1"/>
        <v>927.52</v>
      </c>
      <c r="N8" s="78">
        <f t="shared" si="1"/>
        <v>930.54</v>
      </c>
      <c r="O8" s="27">
        <f t="shared" ref="O8:W8" si="2">+SUBTOTAL(9,O6:O7)</f>
        <v>919.57999999999993</v>
      </c>
      <c r="P8" s="27">
        <f t="shared" si="2"/>
        <v>913.94999999999993</v>
      </c>
      <c r="Q8" s="27">
        <f t="shared" si="2"/>
        <v>898.71770000000026</v>
      </c>
      <c r="R8" s="27">
        <f t="shared" si="2"/>
        <v>869.58</v>
      </c>
      <c r="S8" s="27">
        <f t="shared" si="2"/>
        <v>858.07999999999993</v>
      </c>
      <c r="T8" s="27">
        <f t="shared" si="2"/>
        <v>887</v>
      </c>
      <c r="U8" s="27">
        <f t="shared" si="2"/>
        <v>886</v>
      </c>
      <c r="V8" s="27">
        <f t="shared" si="2"/>
        <v>899.3</v>
      </c>
      <c r="W8" s="27">
        <f t="shared" si="2"/>
        <v>916.34</v>
      </c>
      <c r="X8" s="27">
        <f>+SUBTOTAL(9,X6:X7)</f>
        <v>950</v>
      </c>
      <c r="Y8" s="27">
        <f>+SUBTOTAL(9,Y6:Y7)</f>
        <v>918</v>
      </c>
      <c r="Z8" s="27">
        <f>+SUBTOTAL(9,Z6:Z7)</f>
        <v>906</v>
      </c>
      <c r="AA8" s="27"/>
      <c r="AB8" s="27"/>
      <c r="AD8" s="4">
        <f>+S8/O8-1</f>
        <v>-6.6878357511037656E-2</v>
      </c>
      <c r="AE8" s="4">
        <f>+T8/S8-1</f>
        <v>3.3703151221331495E-2</v>
      </c>
      <c r="AF8" s="26">
        <f>+T8-O8</f>
        <v>-32.579999999999927</v>
      </c>
      <c r="AG8" s="26">
        <f>+T8-S8</f>
        <v>28.920000000000073</v>
      </c>
    </row>
    <row r="9" spans="2:37" ht="13.5" customHeight="1">
      <c r="C9" s="27"/>
      <c r="D9" s="27"/>
      <c r="E9" s="73"/>
      <c r="H9" s="1" t="s">
        <v>101</v>
      </c>
      <c r="I9" s="26">
        <v>74</v>
      </c>
      <c r="J9" s="26">
        <v>66</v>
      </c>
      <c r="K9" s="26">
        <v>65</v>
      </c>
      <c r="L9" s="26">
        <v>67.19</v>
      </c>
      <c r="M9" s="26">
        <v>66</v>
      </c>
      <c r="N9" s="26">
        <v>58.59</v>
      </c>
      <c r="O9" s="27">
        <v>57</v>
      </c>
      <c r="P9" s="27">
        <v>52.09</v>
      </c>
      <c r="Q9" s="27">
        <v>53</v>
      </c>
      <c r="R9" s="27">
        <v>45.59</v>
      </c>
      <c r="S9" s="27">
        <v>47</v>
      </c>
      <c r="T9" s="27">
        <v>40</v>
      </c>
      <c r="U9" s="27">
        <v>39</v>
      </c>
      <c r="V9" s="27">
        <v>29</v>
      </c>
      <c r="W9" s="27">
        <v>26</v>
      </c>
      <c r="X9" s="27">
        <v>0</v>
      </c>
      <c r="Y9" s="27">
        <v>0</v>
      </c>
      <c r="Z9" s="27">
        <v>0</v>
      </c>
      <c r="AA9" s="27"/>
      <c r="AB9" s="27"/>
    </row>
    <row r="10" spans="2:37" ht="13.5" customHeight="1">
      <c r="C10" s="27"/>
      <c r="D10" s="27"/>
      <c r="E10" s="73"/>
      <c r="H10" s="1" t="s">
        <v>50</v>
      </c>
      <c r="I10" s="26">
        <v>0</v>
      </c>
      <c r="J10" s="26">
        <v>0</v>
      </c>
      <c r="K10" s="26">
        <v>10</v>
      </c>
      <c r="L10" s="26">
        <v>10</v>
      </c>
      <c r="M10" s="26">
        <v>10</v>
      </c>
      <c r="N10" s="26">
        <v>10</v>
      </c>
      <c r="O10" s="27">
        <v>8</v>
      </c>
      <c r="P10" s="27">
        <v>8</v>
      </c>
      <c r="Q10" s="27">
        <v>8</v>
      </c>
      <c r="R10" s="27">
        <v>9</v>
      </c>
      <c r="S10" s="27">
        <v>8</v>
      </c>
      <c r="T10" s="27">
        <v>8</v>
      </c>
      <c r="U10" s="27">
        <v>9</v>
      </c>
      <c r="V10" s="27">
        <v>7.44</v>
      </c>
      <c r="W10" s="27">
        <v>7</v>
      </c>
      <c r="X10" s="27">
        <v>0</v>
      </c>
      <c r="Y10" s="27">
        <v>0</v>
      </c>
      <c r="Z10" s="27">
        <v>0</v>
      </c>
      <c r="AA10" s="27"/>
      <c r="AB10" s="27"/>
    </row>
    <row r="11" spans="2:37" ht="13.5" customHeight="1">
      <c r="B11" s="74" t="s">
        <v>97</v>
      </c>
      <c r="C11" s="75">
        <f>+SUBTOTAL(9,C6:C10)</f>
        <v>908</v>
      </c>
      <c r="D11" s="75">
        <f>+SUBTOTAL(9,D6:D10)</f>
        <v>905</v>
      </c>
      <c r="E11" s="76">
        <f>+IFERROR(C11/D11-1,"-")</f>
        <v>3.3149171270718814E-3</v>
      </c>
      <c r="H11" s="74" t="s">
        <v>97</v>
      </c>
      <c r="I11" s="26"/>
      <c r="J11" s="26"/>
      <c r="K11" s="26"/>
      <c r="L11" s="26"/>
      <c r="M11" s="26"/>
      <c r="N11" s="26"/>
      <c r="O11" s="75">
        <f>+SUBTOTAL(9,O6:O10)</f>
        <v>984.57999999999993</v>
      </c>
      <c r="P11" s="75">
        <f t="shared" ref="P11:W11" si="3">+SUBTOTAL(9,P6:P10)</f>
        <v>974.04</v>
      </c>
      <c r="Q11" s="75">
        <f t="shared" si="3"/>
        <v>959.71770000000026</v>
      </c>
      <c r="R11" s="75">
        <f t="shared" si="3"/>
        <v>924.17000000000007</v>
      </c>
      <c r="S11" s="75">
        <f t="shared" si="3"/>
        <v>913.07999999999993</v>
      </c>
      <c r="T11" s="75">
        <f t="shared" si="3"/>
        <v>935</v>
      </c>
      <c r="U11" s="75">
        <f t="shared" si="3"/>
        <v>934</v>
      </c>
      <c r="V11" s="75">
        <f t="shared" si="3"/>
        <v>935.74</v>
      </c>
      <c r="W11" s="75">
        <f t="shared" si="3"/>
        <v>949.34</v>
      </c>
      <c r="X11" s="75">
        <f>+SUBTOTAL(9,X6:X10)</f>
        <v>950</v>
      </c>
      <c r="Y11" s="75">
        <f>+SUBTOTAL(9,Y6:Y10)</f>
        <v>918</v>
      </c>
      <c r="Z11" s="75">
        <f>+SUBTOTAL(9,Z6:Z10)</f>
        <v>906</v>
      </c>
      <c r="AA11" s="78"/>
      <c r="AB11" s="78"/>
    </row>
    <row r="12" spans="2:37" ht="13.5" customHeight="1">
      <c r="B12" s="1" t="s">
        <v>46</v>
      </c>
      <c r="C12" s="27">
        <v>20</v>
      </c>
      <c r="D12" s="186">
        <v>21</v>
      </c>
      <c r="E12" s="73">
        <f t="shared" si="0"/>
        <v>-4.7619047619047672E-2</v>
      </c>
      <c r="H12" s="1" t="s">
        <v>46</v>
      </c>
      <c r="I12" s="26">
        <v>35</v>
      </c>
      <c r="J12" s="26">
        <v>17</v>
      </c>
      <c r="K12" s="26">
        <v>13</v>
      </c>
      <c r="L12" s="26">
        <v>14</v>
      </c>
      <c r="M12" s="26">
        <v>15</v>
      </c>
      <c r="N12" s="26">
        <v>15</v>
      </c>
      <c r="O12" s="27">
        <v>14</v>
      </c>
      <c r="P12" s="27">
        <v>16</v>
      </c>
      <c r="Q12" s="27">
        <v>16</v>
      </c>
      <c r="R12" s="27">
        <v>16.399999999999999</v>
      </c>
      <c r="S12" s="27">
        <v>17</v>
      </c>
      <c r="T12" s="27">
        <v>17</v>
      </c>
      <c r="U12" s="27">
        <v>15</v>
      </c>
      <c r="V12" s="27">
        <v>18</v>
      </c>
      <c r="W12" s="27">
        <v>20.2</v>
      </c>
      <c r="X12" s="27">
        <v>17</v>
      </c>
      <c r="Y12" s="27">
        <v>17</v>
      </c>
      <c r="Z12" s="1">
        <v>19</v>
      </c>
    </row>
    <row r="13" spans="2:37" ht="13.5" customHeight="1">
      <c r="B13" s="1" t="s">
        <v>44</v>
      </c>
      <c r="C13" s="27">
        <v>144</v>
      </c>
      <c r="D13" s="186">
        <v>140.5</v>
      </c>
      <c r="E13" s="73">
        <f t="shared" si="0"/>
        <v>2.4911032028469782E-2</v>
      </c>
      <c r="H13" s="1" t="s">
        <v>44</v>
      </c>
      <c r="I13" s="26">
        <v>0</v>
      </c>
      <c r="J13" s="26">
        <v>0</v>
      </c>
      <c r="K13" s="26">
        <v>0</v>
      </c>
      <c r="L13" s="26">
        <v>0</v>
      </c>
      <c r="M13" s="26">
        <v>0</v>
      </c>
      <c r="N13" s="26">
        <v>0</v>
      </c>
      <c r="O13" s="27">
        <v>137</v>
      </c>
      <c r="P13" s="27">
        <v>141</v>
      </c>
      <c r="Q13" s="27">
        <v>146</v>
      </c>
      <c r="R13" s="27">
        <v>147</v>
      </c>
      <c r="S13" s="27">
        <v>151</v>
      </c>
      <c r="T13" s="27">
        <v>152</v>
      </c>
      <c r="U13" s="27">
        <v>152</v>
      </c>
      <c r="V13" s="27">
        <v>153</v>
      </c>
      <c r="W13" s="27">
        <v>148</v>
      </c>
      <c r="X13" s="27">
        <v>149</v>
      </c>
      <c r="Y13" s="27">
        <v>147</v>
      </c>
      <c r="Z13" s="1">
        <v>147</v>
      </c>
      <c r="AK13" s="1">
        <v>1225</v>
      </c>
    </row>
    <row r="14" spans="2:37" ht="13.5" customHeight="1">
      <c r="B14" s="1" t="s">
        <v>53</v>
      </c>
      <c r="C14" s="27">
        <v>15</v>
      </c>
      <c r="D14" s="186">
        <v>14</v>
      </c>
      <c r="E14" s="73">
        <f t="shared" si="0"/>
        <v>7.1428571428571397E-2</v>
      </c>
      <c r="H14" s="1" t="s">
        <v>53</v>
      </c>
      <c r="I14" s="26">
        <v>12</v>
      </c>
      <c r="J14" s="26">
        <v>11</v>
      </c>
      <c r="K14" s="26">
        <v>14</v>
      </c>
      <c r="L14" s="26">
        <v>14</v>
      </c>
      <c r="M14" s="26">
        <v>15</v>
      </c>
      <c r="N14" s="26">
        <v>14.25</v>
      </c>
      <c r="O14" s="27">
        <v>14</v>
      </c>
      <c r="P14" s="27">
        <v>14.25</v>
      </c>
      <c r="Q14" s="27">
        <v>14</v>
      </c>
      <c r="R14" s="27">
        <v>14.85</v>
      </c>
      <c r="S14" s="27">
        <v>14</v>
      </c>
      <c r="T14" s="27">
        <v>14</v>
      </c>
      <c r="U14" s="27">
        <v>14</v>
      </c>
      <c r="V14" s="27">
        <v>14</v>
      </c>
      <c r="W14" s="27">
        <v>14</v>
      </c>
      <c r="X14" s="27">
        <v>14</v>
      </c>
      <c r="Y14" s="27">
        <v>14</v>
      </c>
      <c r="Z14" s="1">
        <v>14</v>
      </c>
      <c r="AK14" s="1">
        <v>1190</v>
      </c>
    </row>
    <row r="15" spans="2:37" ht="13.5" customHeight="1">
      <c r="B15" s="1" t="s">
        <v>42</v>
      </c>
      <c r="C15" s="27">
        <v>34</v>
      </c>
      <c r="D15" s="186">
        <v>33</v>
      </c>
      <c r="E15" s="73">
        <f t="shared" si="0"/>
        <v>3.0303030303030276E-2</v>
      </c>
      <c r="H15" s="1" t="s">
        <v>42</v>
      </c>
      <c r="I15" s="26">
        <v>0</v>
      </c>
      <c r="J15" s="26">
        <v>0</v>
      </c>
      <c r="K15" s="26">
        <v>43</v>
      </c>
      <c r="L15" s="26">
        <v>43</v>
      </c>
      <c r="M15" s="26">
        <v>43</v>
      </c>
      <c r="N15" s="26">
        <v>43</v>
      </c>
      <c r="O15" s="27">
        <v>41</v>
      </c>
      <c r="P15" s="27">
        <v>44</v>
      </c>
      <c r="Q15" s="27">
        <v>42</v>
      </c>
      <c r="R15" s="27">
        <v>42</v>
      </c>
      <c r="S15" s="27">
        <v>42</v>
      </c>
      <c r="T15" s="27">
        <v>40</v>
      </c>
      <c r="U15" s="27">
        <v>39</v>
      </c>
      <c r="V15" s="27">
        <v>37</v>
      </c>
      <c r="W15" s="27">
        <v>38</v>
      </c>
      <c r="X15" s="27">
        <v>38</v>
      </c>
      <c r="Y15" s="27">
        <v>38</v>
      </c>
      <c r="Z15" s="1">
        <v>33</v>
      </c>
      <c r="AK15" s="1">
        <f>AK14-AK13</f>
        <v>-35</v>
      </c>
    </row>
    <row r="16" spans="2:37" ht="13.5" customHeight="1">
      <c r="B16" s="77" t="s">
        <v>57</v>
      </c>
      <c r="C16" s="75">
        <f>+SUBTOTAL(9,C6:C15)</f>
        <v>1121</v>
      </c>
      <c r="D16" s="187">
        <f>+SUBTOTAL(9,D6:D15)</f>
        <v>1113.5</v>
      </c>
      <c r="E16" s="76">
        <f t="shared" si="0"/>
        <v>6.7355186349349339E-3</v>
      </c>
      <c r="H16" s="77" t="s">
        <v>57</v>
      </c>
      <c r="I16" s="75">
        <f>+SUBTOTAL(9,I6:I14)</f>
        <v>1031.8499999999999</v>
      </c>
      <c r="J16" s="75">
        <f>+SUBTOTAL(9,J6:J14)</f>
        <v>980.46</v>
      </c>
      <c r="K16" s="75">
        <f>+SUBTOTAL(9,K6:K14)</f>
        <v>1025.4099999999999</v>
      </c>
      <c r="L16" s="75">
        <f>+SUBTOTAL(9,L6:L14)</f>
        <v>1043.42</v>
      </c>
      <c r="M16" s="75">
        <f>+SUBTOTAL(9,M6:M14)</f>
        <v>1033.52</v>
      </c>
      <c r="N16" s="75">
        <f t="shared" ref="N16:W16" si="4">+SUBTOTAL(9,N6:N15)</f>
        <v>1071.3800000000001</v>
      </c>
      <c r="O16" s="75">
        <f t="shared" si="4"/>
        <v>1190.58</v>
      </c>
      <c r="P16" s="75">
        <f t="shared" si="4"/>
        <v>1189.29</v>
      </c>
      <c r="Q16" s="75">
        <f t="shared" si="4"/>
        <v>1177.7177000000001</v>
      </c>
      <c r="R16" s="75">
        <f t="shared" si="4"/>
        <v>1144.42</v>
      </c>
      <c r="S16" s="75">
        <f t="shared" si="4"/>
        <v>1137.08</v>
      </c>
      <c r="T16" s="75">
        <f t="shared" si="4"/>
        <v>1158</v>
      </c>
      <c r="U16" s="75">
        <f t="shared" si="4"/>
        <v>1154</v>
      </c>
      <c r="V16" s="75">
        <f t="shared" si="4"/>
        <v>1157.74</v>
      </c>
      <c r="W16" s="75">
        <f t="shared" si="4"/>
        <v>1169.54</v>
      </c>
      <c r="X16" s="75">
        <f>+SUBTOTAL(9,X6:X15)</f>
        <v>1168</v>
      </c>
      <c r="Y16" s="75">
        <f>+SUBTOTAL(9,Y6:Y15)</f>
        <v>1134</v>
      </c>
      <c r="Z16" s="75">
        <f>+SUBTOTAL(9,Z6:Z15)</f>
        <v>1119</v>
      </c>
      <c r="AA16" s="78"/>
      <c r="AB16" s="78"/>
      <c r="AD16" s="26">
        <f>+T16-S16</f>
        <v>20.920000000000073</v>
      </c>
    </row>
    <row r="17" spans="2:37" ht="13.5" customHeight="1">
      <c r="B17" s="1" t="s">
        <v>43</v>
      </c>
      <c r="C17" s="27">
        <f>+AD17</f>
        <v>0</v>
      </c>
      <c r="D17" s="186">
        <v>8</v>
      </c>
      <c r="E17" s="73">
        <f t="shared" si="0"/>
        <v>-1</v>
      </c>
      <c r="H17" s="1" t="s">
        <v>43</v>
      </c>
      <c r="I17" s="26">
        <v>0</v>
      </c>
      <c r="J17" s="26">
        <v>0</v>
      </c>
      <c r="K17" s="26">
        <v>5</v>
      </c>
      <c r="L17" s="26">
        <v>7</v>
      </c>
      <c r="M17" s="26">
        <v>8</v>
      </c>
      <c r="N17" s="26">
        <v>8</v>
      </c>
      <c r="O17" s="27">
        <v>8</v>
      </c>
      <c r="P17" s="27">
        <v>8</v>
      </c>
      <c r="Q17" s="27">
        <v>9</v>
      </c>
      <c r="R17" s="27">
        <v>9</v>
      </c>
      <c r="S17" s="27">
        <v>9</v>
      </c>
      <c r="T17" s="27">
        <v>8</v>
      </c>
      <c r="U17" s="27">
        <v>8</v>
      </c>
      <c r="V17" s="27">
        <v>8</v>
      </c>
      <c r="W17" s="27">
        <v>8</v>
      </c>
      <c r="X17" s="27">
        <v>8</v>
      </c>
      <c r="Y17" s="27">
        <v>8</v>
      </c>
      <c r="Z17" s="1">
        <v>8</v>
      </c>
    </row>
    <row r="18" spans="2:37" ht="13.5" customHeight="1">
      <c r="B18" s="1" t="s">
        <v>45</v>
      </c>
      <c r="C18" s="27">
        <v>5.5</v>
      </c>
      <c r="D18" s="186">
        <v>6</v>
      </c>
      <c r="E18" s="73">
        <f t="shared" si="0"/>
        <v>-8.333333333333337E-2</v>
      </c>
      <c r="H18" s="1" t="s">
        <v>45</v>
      </c>
      <c r="I18" s="26">
        <v>0</v>
      </c>
      <c r="J18" s="26">
        <v>0</v>
      </c>
      <c r="K18" s="26">
        <v>3</v>
      </c>
      <c r="L18" s="26">
        <v>3</v>
      </c>
      <c r="M18" s="26">
        <v>4</v>
      </c>
      <c r="N18" s="26">
        <v>4</v>
      </c>
      <c r="O18" s="27">
        <v>4</v>
      </c>
      <c r="P18" s="27">
        <v>5</v>
      </c>
      <c r="Q18" s="27">
        <v>5</v>
      </c>
      <c r="R18" s="27">
        <v>6</v>
      </c>
      <c r="S18" s="27">
        <v>5</v>
      </c>
      <c r="T18" s="27">
        <v>5</v>
      </c>
      <c r="U18" s="27">
        <v>6</v>
      </c>
      <c r="V18" s="27">
        <v>6</v>
      </c>
      <c r="W18" s="27">
        <v>6</v>
      </c>
      <c r="X18" s="27">
        <v>6</v>
      </c>
      <c r="Y18" s="27">
        <v>6</v>
      </c>
      <c r="Z18" s="1">
        <v>6</v>
      </c>
    </row>
    <row r="19" spans="2:37" ht="13.5" customHeight="1">
      <c r="B19" s="1" t="s">
        <v>141</v>
      </c>
      <c r="C19" s="27">
        <v>5.5</v>
      </c>
      <c r="D19" s="186">
        <v>6</v>
      </c>
      <c r="E19" s="73">
        <f t="shared" si="0"/>
        <v>-8.333333333333337E-2</v>
      </c>
      <c r="H19" s="1" t="s">
        <v>141</v>
      </c>
      <c r="I19" s="26"/>
      <c r="J19" s="26"/>
      <c r="K19" s="26"/>
      <c r="L19" s="26">
        <v>6</v>
      </c>
      <c r="M19" s="26">
        <v>5</v>
      </c>
      <c r="N19" s="26">
        <v>6</v>
      </c>
      <c r="O19" s="27">
        <v>22</v>
      </c>
      <c r="P19" s="27">
        <v>20</v>
      </c>
      <c r="Q19" s="27">
        <v>8</v>
      </c>
      <c r="R19" s="27">
        <v>8</v>
      </c>
      <c r="S19" s="27">
        <v>7</v>
      </c>
      <c r="T19" s="27">
        <v>8</v>
      </c>
      <c r="U19" s="27">
        <v>5</v>
      </c>
      <c r="V19" s="27">
        <v>5</v>
      </c>
      <c r="W19" s="27">
        <v>6</v>
      </c>
      <c r="X19" s="27">
        <v>5</v>
      </c>
      <c r="Y19" s="27">
        <v>5</v>
      </c>
      <c r="Z19" s="1">
        <v>6</v>
      </c>
      <c r="AK19" s="1">
        <f>16/32</f>
        <v>0.5</v>
      </c>
    </row>
    <row r="20" spans="2:37" ht="13.5" customHeight="1">
      <c r="B20" s="185" t="s">
        <v>48</v>
      </c>
      <c r="C20" s="188">
        <f>+SUBTOTAL(9,C6:C19)</f>
        <v>1132</v>
      </c>
      <c r="D20" s="188">
        <f>+SUBTOTAL(9,D6:D19)</f>
        <v>1133.5</v>
      </c>
      <c r="E20" s="189">
        <f>+IFERROR(C20/D20-1,"-")</f>
        <v>-1.3233348037053894E-3</v>
      </c>
      <c r="H20" s="116" t="s">
        <v>48</v>
      </c>
      <c r="I20" s="117">
        <f t="shared" ref="I20:W20" si="5">+SUBTOTAL(9,I6:I19)</f>
        <v>1031.8499999999999</v>
      </c>
      <c r="J20" s="117">
        <f t="shared" si="5"/>
        <v>980.46</v>
      </c>
      <c r="K20" s="117">
        <f t="shared" si="5"/>
        <v>1076.4099999999999</v>
      </c>
      <c r="L20" s="117">
        <f t="shared" si="5"/>
        <v>1102.42</v>
      </c>
      <c r="M20" s="117">
        <f t="shared" si="5"/>
        <v>1093.52</v>
      </c>
      <c r="N20" s="117">
        <f t="shared" si="5"/>
        <v>1089.3800000000001</v>
      </c>
      <c r="O20" s="117">
        <f t="shared" si="5"/>
        <v>1224.58</v>
      </c>
      <c r="P20" s="117">
        <f t="shared" si="5"/>
        <v>1222.29</v>
      </c>
      <c r="Q20" s="117">
        <f t="shared" si="5"/>
        <v>1199.7177000000001</v>
      </c>
      <c r="R20" s="117">
        <f t="shared" si="5"/>
        <v>1167.42</v>
      </c>
      <c r="S20" s="117">
        <f t="shared" si="5"/>
        <v>1158.08</v>
      </c>
      <c r="T20" s="117">
        <f t="shared" si="5"/>
        <v>1179</v>
      </c>
      <c r="U20" s="117">
        <f t="shared" si="5"/>
        <v>1173</v>
      </c>
      <c r="V20" s="117">
        <f t="shared" si="5"/>
        <v>1176.74</v>
      </c>
      <c r="W20" s="117">
        <f t="shared" si="5"/>
        <v>1189.54</v>
      </c>
      <c r="X20" s="117">
        <f>+SUBTOTAL(9,X6:X19)</f>
        <v>1187</v>
      </c>
      <c r="Y20" s="117">
        <f>+SUBTOTAL(9,Y6:Y19)</f>
        <v>1153</v>
      </c>
      <c r="Z20" s="117">
        <f>+SUBTOTAL(9,Z6:Z19)</f>
        <v>1139</v>
      </c>
      <c r="AA20" s="117"/>
      <c r="AB20" s="117"/>
      <c r="AD20" s="4">
        <f>+S20/O20-1</f>
        <v>-5.430433291414194E-2</v>
      </c>
      <c r="AE20" s="26">
        <f>W20-O20</f>
        <v>-35.039999999999964</v>
      </c>
      <c r="AF20" s="26">
        <f>W20-S20</f>
        <v>31.460000000000036</v>
      </c>
      <c r="AG20" s="26">
        <f>O20-S20</f>
        <v>66.5</v>
      </c>
      <c r="AI20" s="4">
        <f>16/AF20</f>
        <v>0.50858232676414439</v>
      </c>
    </row>
    <row r="21" spans="2:37" ht="13.5" customHeight="1">
      <c r="D21" s="26">
        <f>D20-C20</f>
        <v>1.5</v>
      </c>
      <c r="I21" s="26"/>
      <c r="J21" s="26"/>
      <c r="K21" s="26"/>
      <c r="L21" s="3" t="e">
        <f>+#REF!-'FTE´S old'!L20</f>
        <v>#REF!</v>
      </c>
      <c r="M21" s="3" t="e">
        <f>+#REF!-'FTE´S old'!M20</f>
        <v>#REF!</v>
      </c>
      <c r="N21" s="3" t="e">
        <f>+#REF!-'FTE´S old'!N20</f>
        <v>#REF!</v>
      </c>
      <c r="O21" s="3" t="e">
        <f>+#REF!-'FTE´S old'!O20</f>
        <v>#REF!</v>
      </c>
      <c r="P21" s="3" t="e">
        <f>+#REF!-'FTE´S old'!P20</f>
        <v>#REF!</v>
      </c>
      <c r="Q21" s="3" t="e">
        <f>+#REF!-'FTE´S old'!Q20</f>
        <v>#REF!</v>
      </c>
      <c r="R21" s="3" t="e">
        <f>+#REF!-'FTE´S old'!R20</f>
        <v>#REF!</v>
      </c>
      <c r="S21" s="3" t="e">
        <f>+#REF!-'FTE´S old'!S20</f>
        <v>#REF!</v>
      </c>
      <c r="T21" s="3" t="e">
        <f>+#REF!-'FTE´S old'!T20</f>
        <v>#REF!</v>
      </c>
      <c r="U21" s="3" t="e">
        <f>+#REF!-'FTE´S old'!U20</f>
        <v>#REF!</v>
      </c>
      <c r="V21" s="3" t="e">
        <f>+#REF!-'FTE´S old'!V20</f>
        <v>#REF!</v>
      </c>
      <c r="W21" s="3" t="e">
        <f>+#REF!-'FTE´S old'!W20</f>
        <v>#REF!</v>
      </c>
      <c r="X21" s="3" t="e">
        <f>+#REF!-'FTE´S old'!X20</f>
        <v>#REF!</v>
      </c>
      <c r="Y21" s="3"/>
    </row>
    <row r="22" spans="2:37">
      <c r="T22" s="26">
        <f>+T20-O20</f>
        <v>-45.579999999999927</v>
      </c>
      <c r="X22" s="26">
        <f>+X20-O20</f>
        <v>-37.579999999999927</v>
      </c>
      <c r="Y22" s="26"/>
    </row>
    <row r="23" spans="2:37">
      <c r="D23" s="45"/>
      <c r="O23" s="1">
        <v>2010</v>
      </c>
      <c r="P23" s="282">
        <v>2011</v>
      </c>
      <c r="Q23" s="282"/>
      <c r="R23" s="282"/>
      <c r="S23" s="282"/>
      <c r="T23" s="282">
        <v>2012</v>
      </c>
      <c r="U23" s="282"/>
      <c r="V23" s="121"/>
      <c r="W23" s="121"/>
      <c r="X23" s="121"/>
      <c r="Y23" s="121"/>
    </row>
    <row r="24" spans="2:37">
      <c r="C24" s="4"/>
      <c r="K24" s="2" t="s">
        <v>96</v>
      </c>
      <c r="L24" s="7" t="s">
        <v>62</v>
      </c>
      <c r="M24" s="7" t="s">
        <v>63</v>
      </c>
      <c r="N24" s="7" t="s">
        <v>64</v>
      </c>
      <c r="O24" s="7" t="s">
        <v>133</v>
      </c>
      <c r="P24" s="7" t="s">
        <v>134</v>
      </c>
      <c r="Q24" s="7" t="s">
        <v>135</v>
      </c>
      <c r="R24" s="7" t="s">
        <v>136</v>
      </c>
      <c r="S24" s="7" t="s">
        <v>137</v>
      </c>
      <c r="T24" s="7" t="s">
        <v>138</v>
      </c>
      <c r="U24" s="7" t="s">
        <v>139</v>
      </c>
      <c r="V24" s="7" t="s">
        <v>140</v>
      </c>
      <c r="W24" s="7" t="s">
        <v>168</v>
      </c>
      <c r="X24" s="7" t="s">
        <v>232</v>
      </c>
      <c r="Y24" s="7" t="s">
        <v>236</v>
      </c>
      <c r="Z24" s="7" t="s">
        <v>263</v>
      </c>
      <c r="AA24" s="7"/>
      <c r="AB24" s="7"/>
    </row>
    <row r="25" spans="2:37">
      <c r="H25" s="1" t="s">
        <v>97</v>
      </c>
      <c r="K25" s="2" t="s">
        <v>97</v>
      </c>
      <c r="L25" s="3">
        <f>+L8</f>
        <v>938.23</v>
      </c>
      <c r="M25" s="3">
        <f>+M8</f>
        <v>927.52</v>
      </c>
      <c r="N25" s="3">
        <f>+N8</f>
        <v>930.54</v>
      </c>
      <c r="O25" s="3">
        <f>+O11</f>
        <v>984.57999999999993</v>
      </c>
      <c r="P25" s="3">
        <f t="shared" ref="P25:X25" si="6">+P11</f>
        <v>974.04</v>
      </c>
      <c r="Q25" s="3">
        <f t="shared" si="6"/>
        <v>959.71770000000026</v>
      </c>
      <c r="R25" s="3">
        <f t="shared" si="6"/>
        <v>924.17000000000007</v>
      </c>
      <c r="S25" s="3">
        <f t="shared" si="6"/>
        <v>913.07999999999993</v>
      </c>
      <c r="T25" s="3">
        <f t="shared" si="6"/>
        <v>935</v>
      </c>
      <c r="U25" s="3">
        <f t="shared" si="6"/>
        <v>934</v>
      </c>
      <c r="V25" s="3">
        <f t="shared" si="6"/>
        <v>935.74</v>
      </c>
      <c r="W25" s="3">
        <f t="shared" si="6"/>
        <v>949.34</v>
      </c>
      <c r="X25" s="3">
        <f t="shared" si="6"/>
        <v>950</v>
      </c>
      <c r="Y25" s="3">
        <v>918</v>
      </c>
      <c r="Z25" s="45" t="e">
        <f>#REF!</f>
        <v>#REF!</v>
      </c>
      <c r="AA25" s="45"/>
      <c r="AB25" s="45"/>
    </row>
    <row r="26" spans="2:37">
      <c r="H26" s="1" t="s">
        <v>241</v>
      </c>
      <c r="K26" s="2" t="s">
        <v>98</v>
      </c>
      <c r="L26" s="3">
        <v>1058.52</v>
      </c>
      <c r="M26" s="3">
        <f>+M20</f>
        <v>1093.52</v>
      </c>
      <c r="N26" s="3">
        <f>+N20</f>
        <v>1089.3800000000001</v>
      </c>
      <c r="Q26" s="3">
        <f>Q27-Q25</f>
        <v>239.99999999999989</v>
      </c>
      <c r="R26" s="3">
        <f t="shared" ref="R26:X26" si="7">R27-R25</f>
        <v>243.25</v>
      </c>
      <c r="S26" s="3">
        <f t="shared" si="7"/>
        <v>245</v>
      </c>
      <c r="T26" s="3">
        <f t="shared" si="7"/>
        <v>244</v>
      </c>
      <c r="U26" s="3">
        <f t="shared" si="7"/>
        <v>239</v>
      </c>
      <c r="V26" s="3">
        <f t="shared" si="7"/>
        <v>241</v>
      </c>
      <c r="W26" s="3">
        <f t="shared" si="7"/>
        <v>240.19999999999993</v>
      </c>
      <c r="X26" s="3">
        <f t="shared" si="7"/>
        <v>237</v>
      </c>
      <c r="Y26" s="3">
        <v>253</v>
      </c>
      <c r="Z26" s="3" t="e">
        <f>Z27-Z25</f>
        <v>#REF!</v>
      </c>
      <c r="AA26" s="3"/>
      <c r="AB26" s="3"/>
    </row>
    <row r="27" spans="2:37" ht="15.75" customHeight="1">
      <c r="H27" s="1" t="s">
        <v>48</v>
      </c>
      <c r="N27" s="3"/>
      <c r="O27" s="3">
        <f t="shared" ref="O27:X27" si="8">+O20</f>
        <v>1224.58</v>
      </c>
      <c r="P27" s="3">
        <f t="shared" si="8"/>
        <v>1222.29</v>
      </c>
      <c r="Q27" s="3">
        <f t="shared" si="8"/>
        <v>1199.7177000000001</v>
      </c>
      <c r="R27" s="3">
        <f t="shared" si="8"/>
        <v>1167.42</v>
      </c>
      <c r="S27" s="3">
        <f t="shared" si="8"/>
        <v>1158.08</v>
      </c>
      <c r="T27" s="3">
        <f t="shared" si="8"/>
        <v>1179</v>
      </c>
      <c r="U27" s="3">
        <f t="shared" si="8"/>
        <v>1173</v>
      </c>
      <c r="V27" s="3">
        <f t="shared" si="8"/>
        <v>1176.74</v>
      </c>
      <c r="W27" s="3">
        <f t="shared" si="8"/>
        <v>1189.54</v>
      </c>
      <c r="X27" s="3">
        <f t="shared" si="8"/>
        <v>1187</v>
      </c>
      <c r="Y27" s="3" t="e">
        <f>#REF!</f>
        <v>#REF!</v>
      </c>
      <c r="Z27" s="3" t="e">
        <f>#REF!</f>
        <v>#REF!</v>
      </c>
      <c r="AA27" s="3"/>
      <c r="AB27" s="3"/>
    </row>
    <row r="28" spans="2:37" ht="13.5" customHeight="1">
      <c r="Q28" s="4">
        <f>+S25/O25-1</f>
        <v>-7.2619797273964504E-2</v>
      </c>
      <c r="R28" s="4"/>
    </row>
    <row r="29" spans="2:37" ht="13.5" customHeight="1">
      <c r="P29" s="6" t="s">
        <v>84</v>
      </c>
      <c r="Y29" s="3" t="e">
        <f>W27-Y27</f>
        <v>#REF!</v>
      </c>
    </row>
    <row r="30" spans="2:37" ht="13.5" customHeight="1">
      <c r="Y30" s="3" t="e">
        <f>Q27-Y27</f>
        <v>#REF!</v>
      </c>
    </row>
    <row r="31" spans="2:37" ht="13.5" customHeight="1">
      <c r="Y31" s="26" t="e">
        <f>D20-Y27</f>
        <v>#REF!</v>
      </c>
    </row>
    <row r="47" spans="35:37">
      <c r="AI47" s="6"/>
      <c r="AJ47" s="6"/>
      <c r="AK47" s="6"/>
    </row>
    <row r="48" spans="35:37">
      <c r="AI48" s="26"/>
      <c r="AJ48" s="26"/>
      <c r="AK48" s="26"/>
    </row>
    <row r="49" spans="32:37">
      <c r="AI49" s="26"/>
      <c r="AJ49" s="26"/>
      <c r="AK49" s="26"/>
    </row>
    <row r="51" spans="32:37">
      <c r="AG51" s="6"/>
      <c r="AH51" s="6"/>
      <c r="AI51" s="6"/>
      <c r="AJ51" s="6"/>
      <c r="AK51" s="6"/>
    </row>
    <row r="52" spans="32:37">
      <c r="AF52" s="6"/>
      <c r="AG52" s="3"/>
      <c r="AH52" s="3"/>
      <c r="AI52" s="3"/>
      <c r="AJ52" s="3"/>
      <c r="AK52" s="3"/>
    </row>
    <row r="53" spans="32:37">
      <c r="AF53" s="6"/>
      <c r="AG53" s="3"/>
      <c r="AH53" s="3"/>
      <c r="AI53" s="3"/>
      <c r="AJ53" s="3"/>
      <c r="AK53" s="3"/>
    </row>
    <row r="69" spans="18:44" ht="15" customHeight="1"/>
    <row r="70" spans="18:44">
      <c r="AL70" s="1">
        <v>2010</v>
      </c>
      <c r="AM70" s="282">
        <v>2011</v>
      </c>
      <c r="AN70" s="282"/>
      <c r="AO70" s="282"/>
      <c r="AP70" s="282"/>
      <c r="AQ70" s="282">
        <v>2012</v>
      </c>
      <c r="AR70" s="282"/>
    </row>
    <row r="71" spans="18:44">
      <c r="AI71" s="2" t="s">
        <v>112</v>
      </c>
      <c r="AJ71" s="2" t="s">
        <v>113</v>
      </c>
      <c r="AK71" s="2" t="s">
        <v>114</v>
      </c>
      <c r="AL71" s="2" t="s">
        <v>115</v>
      </c>
      <c r="AM71" s="2" t="s">
        <v>112</v>
      </c>
      <c r="AN71" s="2" t="s">
        <v>113</v>
      </c>
      <c r="AO71" s="2" t="s">
        <v>114</v>
      </c>
      <c r="AP71" s="2" t="s">
        <v>115</v>
      </c>
      <c r="AQ71" s="2" t="s">
        <v>112</v>
      </c>
      <c r="AR71" s="2" t="s">
        <v>113</v>
      </c>
    </row>
    <row r="72" spans="18:44">
      <c r="X72" s="1">
        <f>743+241+255+203+175+167+606</f>
        <v>2390</v>
      </c>
      <c r="AH72" s="6" t="s">
        <v>80</v>
      </c>
      <c r="AI72" s="3" t="e">
        <f>-#REF!</f>
        <v>#REF!</v>
      </c>
      <c r="AJ72" s="3" t="e">
        <f>-#REF!</f>
        <v>#REF!</v>
      </c>
      <c r="AK72" s="3" t="e">
        <f>-#REF!</f>
        <v>#REF!</v>
      </c>
      <c r="AL72" s="3" t="e">
        <f>-#REF!</f>
        <v>#REF!</v>
      </c>
      <c r="AM72" s="3" t="e">
        <f>-#REF!</f>
        <v>#REF!</v>
      </c>
      <c r="AN72" s="3" t="e">
        <f>-#REF!</f>
        <v>#REF!</v>
      </c>
      <c r="AO72" s="3" t="e">
        <f>-#REF!</f>
        <v>#REF!</v>
      </c>
      <c r="AP72" s="3" t="e">
        <f>-#REF!</f>
        <v>#REF!</v>
      </c>
      <c r="AQ72" s="3" t="e">
        <f>-#REF!</f>
        <v>#REF!</v>
      </c>
      <c r="AR72" s="3" t="e">
        <f>-#REF!</f>
        <v>#REF!</v>
      </c>
    </row>
    <row r="73" spans="18:44">
      <c r="AH73" s="6" t="s">
        <v>102</v>
      </c>
      <c r="AI73" s="3" t="e">
        <f>+#REF!</f>
        <v>#REF!</v>
      </c>
      <c r="AJ73" s="3" t="e">
        <f>+#REF!</f>
        <v>#REF!</v>
      </c>
      <c r="AK73" s="3" t="e">
        <f>+#REF!</f>
        <v>#REF!</v>
      </c>
      <c r="AL73" s="3" t="e">
        <f>+#REF!</f>
        <v>#REF!</v>
      </c>
      <c r="AM73" s="3" t="e">
        <f>+#REF!</f>
        <v>#REF!</v>
      </c>
      <c r="AN73" s="3" t="e">
        <f>+#REF!</f>
        <v>#REF!</v>
      </c>
      <c r="AO73" s="3" t="e">
        <f>+#REF!</f>
        <v>#REF!</v>
      </c>
      <c r="AP73" s="3" t="e">
        <f>+#REF!</f>
        <v>#REF!</v>
      </c>
      <c r="AQ73" s="3" t="e">
        <f>+#REF!</f>
        <v>#REF!</v>
      </c>
      <c r="AR73" s="3" t="e">
        <f>+#REF!</f>
        <v>#REF!</v>
      </c>
    </row>
    <row r="76" spans="18:44">
      <c r="R76" s="71"/>
    </row>
  </sheetData>
  <mergeCells count="6">
    <mergeCell ref="AQ70:AR70"/>
    <mergeCell ref="C4:E4"/>
    <mergeCell ref="AM70:AP70"/>
    <mergeCell ref="T23:U23"/>
    <mergeCell ref="P23:S23"/>
    <mergeCell ref="AC4:AJ4"/>
  </mergeCells>
  <pageMargins left="0.7" right="0.7" top="0.75" bottom="0.75" header="0.3" footer="0.3"/>
  <pageSetup paperSize="9" orientation="portrait" r:id="rId1"/>
  <ignoredErrors>
    <ignoredError sqref="I5:N5" twoDigitTextYear="1"/>
  </ignoredError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40"/>
  <dimension ref="A2:X252"/>
  <sheetViews>
    <sheetView showGridLines="0" workbookViewId="0">
      <pane xSplit="2" ySplit="3" topLeftCell="C125" activePane="bottomRight" state="frozen"/>
      <selection pane="topRight" activeCell="C1" sqref="C1"/>
      <selection pane="bottomLeft" activeCell="A4" sqref="A4"/>
      <selection pane="bottomRight" activeCell="S216" sqref="S216"/>
    </sheetView>
  </sheetViews>
  <sheetFormatPr defaultColWidth="9.1796875" defaultRowHeight="13.5" customHeight="1"/>
  <cols>
    <col min="1" max="1" width="14" style="8" customWidth="1"/>
    <col min="2" max="2" width="29.7265625" style="8" customWidth="1"/>
    <col min="3" max="24" width="8.7265625" style="8" customWidth="1"/>
    <col min="25" max="16384" width="9.1796875" style="8"/>
  </cols>
  <sheetData>
    <row r="2" spans="2:24" ht="15.75" customHeight="1">
      <c r="B2" s="48" t="s">
        <v>24</v>
      </c>
      <c r="C2" s="48"/>
      <c r="D2" s="48"/>
      <c r="E2" s="48"/>
      <c r="F2" s="48"/>
      <c r="G2" s="48"/>
      <c r="H2" s="48"/>
      <c r="I2" s="48"/>
      <c r="J2" s="48"/>
      <c r="K2" s="48"/>
      <c r="L2" s="48"/>
      <c r="M2" s="48"/>
      <c r="N2" s="48"/>
      <c r="O2" s="48"/>
      <c r="P2" s="48"/>
      <c r="Q2" s="48"/>
      <c r="R2" s="48"/>
      <c r="S2" s="48"/>
      <c r="T2" s="48"/>
      <c r="U2" s="48"/>
      <c r="V2" s="48"/>
      <c r="W2" s="48"/>
      <c r="X2" s="48"/>
    </row>
    <row r="3" spans="2:24" ht="13.5" customHeight="1">
      <c r="B3" s="8" t="s">
        <v>22</v>
      </c>
      <c r="C3" s="134" t="s">
        <v>78</v>
      </c>
      <c r="D3" s="134" t="s">
        <v>72</v>
      </c>
      <c r="E3" s="134" t="s">
        <v>73</v>
      </c>
      <c r="F3" s="134" t="s">
        <v>85</v>
      </c>
      <c r="G3" s="81" t="s">
        <v>62</v>
      </c>
      <c r="H3" s="81" t="s">
        <v>63</v>
      </c>
      <c r="I3" s="81" t="s">
        <v>64</v>
      </c>
      <c r="J3" s="81" t="s">
        <v>65</v>
      </c>
      <c r="K3" s="81" t="s">
        <v>66</v>
      </c>
      <c r="L3" s="81" t="s">
        <v>67</v>
      </c>
      <c r="M3" s="81" t="s">
        <v>68</v>
      </c>
      <c r="N3" s="81" t="s">
        <v>69</v>
      </c>
      <c r="O3" s="81" t="s">
        <v>111</v>
      </c>
      <c r="P3" s="81" t="s">
        <v>125</v>
      </c>
      <c r="Q3" s="81" t="s">
        <v>131</v>
      </c>
      <c r="R3" s="81" t="s">
        <v>156</v>
      </c>
      <c r="S3" s="81" t="s">
        <v>230</v>
      </c>
      <c r="T3" s="81" t="s">
        <v>234</v>
      </c>
      <c r="U3" s="81" t="s">
        <v>261</v>
      </c>
      <c r="V3" s="81" t="s">
        <v>270</v>
      </c>
      <c r="W3" s="81" t="s">
        <v>271</v>
      </c>
      <c r="X3" s="81" t="s">
        <v>272</v>
      </c>
    </row>
    <row r="4" spans="2:24" ht="13.5" customHeight="1">
      <c r="B4" s="8" t="s">
        <v>30</v>
      </c>
      <c r="D4" s="47"/>
      <c r="E4" s="9">
        <v>354780</v>
      </c>
      <c r="F4" s="9">
        <v>467604</v>
      </c>
      <c r="G4" s="9"/>
      <c r="H4" s="9">
        <v>460811</v>
      </c>
      <c r="I4" s="9">
        <v>439140</v>
      </c>
      <c r="J4" s="9">
        <v>455173</v>
      </c>
      <c r="K4" s="9">
        <v>431087</v>
      </c>
      <c r="L4" s="9">
        <v>452388</v>
      </c>
      <c r="M4" s="9">
        <v>444876</v>
      </c>
      <c r="N4" s="9">
        <v>574111</v>
      </c>
      <c r="O4" s="9">
        <v>591426</v>
      </c>
      <c r="P4" s="9">
        <v>591041</v>
      </c>
      <c r="Q4" s="9">
        <v>587117</v>
      </c>
      <c r="R4" s="9">
        <f>383768+195273</f>
        <v>579041</v>
      </c>
      <c r="S4" s="9">
        <v>571967.80439499998</v>
      </c>
      <c r="T4" s="9">
        <v>36698</v>
      </c>
      <c r="U4" s="9">
        <v>37273</v>
      </c>
      <c r="V4" s="9">
        <v>37874</v>
      </c>
      <c r="W4" s="9">
        <v>350884</v>
      </c>
      <c r="X4" s="9" t="e">
        <v>#NAME?</v>
      </c>
    </row>
    <row r="5" spans="2:24" ht="13.5" customHeight="1">
      <c r="B5" s="8" t="s">
        <v>254</v>
      </c>
      <c r="D5" s="47"/>
      <c r="E5" s="9">
        <v>-28736</v>
      </c>
      <c r="F5" s="9">
        <v>-28736</v>
      </c>
      <c r="G5" s="9"/>
      <c r="H5" s="9">
        <v>-32808</v>
      </c>
      <c r="I5" s="9">
        <v>-29512</v>
      </c>
      <c r="J5" s="9">
        <v>-41843</v>
      </c>
      <c r="K5" s="9">
        <v>-37402</v>
      </c>
      <c r="L5" s="9">
        <v>-40691</v>
      </c>
      <c r="M5" s="9">
        <v>-43242</v>
      </c>
      <c r="N5" s="9">
        <v>-56289</v>
      </c>
      <c r="O5" s="9">
        <v>-52736</v>
      </c>
      <c r="P5" s="9">
        <v>-57152</v>
      </c>
      <c r="Q5" s="9">
        <v>-59806</v>
      </c>
      <c r="R5" s="9">
        <v>-59781</v>
      </c>
      <c r="S5" s="9">
        <v>-53328</v>
      </c>
      <c r="T5" s="9">
        <v>11276</v>
      </c>
      <c r="U5" s="9">
        <v>10764</v>
      </c>
      <c r="V5" s="9">
        <v>12174</v>
      </c>
      <c r="W5" s="9">
        <v>10430</v>
      </c>
      <c r="X5" s="9" t="e">
        <v>#NAME?</v>
      </c>
    </row>
    <row r="6" spans="2:24" ht="13.5" customHeight="1">
      <c r="B6" s="8" t="s">
        <v>245</v>
      </c>
      <c r="D6" s="47"/>
      <c r="E6" s="9"/>
      <c r="F6" s="9"/>
      <c r="G6" s="9"/>
      <c r="H6" s="9"/>
      <c r="I6" s="9"/>
      <c r="J6" s="9"/>
      <c r="K6" s="9"/>
      <c r="L6" s="9"/>
      <c r="M6" s="9"/>
      <c r="N6" s="9"/>
      <c r="O6" s="9"/>
      <c r="P6" s="9"/>
      <c r="Q6" s="9"/>
      <c r="R6" s="9"/>
      <c r="S6" s="9"/>
      <c r="T6" s="9">
        <v>207313</v>
      </c>
      <c r="U6" s="9">
        <v>212014</v>
      </c>
      <c r="V6" s="9">
        <v>266168</v>
      </c>
      <c r="W6" s="9">
        <v>267791</v>
      </c>
      <c r="X6" s="9" t="e">
        <v>#NAME?</v>
      </c>
    </row>
    <row r="7" spans="2:24" ht="13.5" customHeight="1">
      <c r="B7" s="8" t="s">
        <v>25</v>
      </c>
      <c r="D7" s="47"/>
      <c r="E7" s="9"/>
      <c r="F7" s="9"/>
      <c r="G7" s="9"/>
      <c r="H7" s="9"/>
      <c r="I7" s="9"/>
      <c r="J7" s="9"/>
      <c r="K7" s="9"/>
      <c r="L7" s="9"/>
      <c r="M7" s="9"/>
      <c r="N7" s="9"/>
      <c r="O7" s="9"/>
      <c r="P7" s="9"/>
      <c r="Q7" s="9"/>
      <c r="R7" s="9"/>
      <c r="S7" s="9"/>
      <c r="T7" s="9">
        <v>545</v>
      </c>
      <c r="U7" s="9">
        <v>550</v>
      </c>
      <c r="V7" s="9">
        <v>531</v>
      </c>
      <c r="W7" s="9">
        <v>521</v>
      </c>
      <c r="X7" s="9" t="e">
        <v>#NAME?</v>
      </c>
    </row>
    <row r="8" spans="2:24" ht="13.5" customHeight="1">
      <c r="B8" s="8" t="s">
        <v>32</v>
      </c>
      <c r="D8" s="47"/>
      <c r="E8" s="9">
        <v>31673</v>
      </c>
      <c r="F8" s="9">
        <v>31673</v>
      </c>
      <c r="G8" s="9"/>
      <c r="H8" s="9">
        <v>38006</v>
      </c>
      <c r="I8" s="9">
        <v>35306</v>
      </c>
      <c r="J8" s="9">
        <v>37390</v>
      </c>
      <c r="K8" s="9">
        <v>38295</v>
      </c>
      <c r="L8" s="9">
        <v>35470</v>
      </c>
      <c r="M8" s="9">
        <v>41886</v>
      </c>
      <c r="N8" s="9">
        <v>43178</v>
      </c>
      <c r="O8" s="9">
        <v>44881</v>
      </c>
      <c r="P8" s="9">
        <v>44453</v>
      </c>
      <c r="Q8" s="9">
        <v>45173</v>
      </c>
      <c r="R8" s="9">
        <f>35706+11071</f>
        <v>46777</v>
      </c>
      <c r="S8" s="9">
        <v>46345</v>
      </c>
      <c r="T8" s="9">
        <v>354769</v>
      </c>
      <c r="U8" s="9">
        <v>357721</v>
      </c>
      <c r="V8" s="9">
        <v>348253</v>
      </c>
      <c r="W8" s="9">
        <v>350884</v>
      </c>
      <c r="X8" s="9" t="e">
        <v>#NAME?</v>
      </c>
    </row>
    <row r="9" spans="2:24" ht="13.5" customHeight="1">
      <c r="B9" s="8" t="s">
        <v>31</v>
      </c>
      <c r="D9" s="47"/>
      <c r="E9" s="9">
        <v>17</v>
      </c>
      <c r="F9" s="9">
        <v>17</v>
      </c>
      <c r="G9" s="9"/>
      <c r="H9" s="9">
        <v>12</v>
      </c>
      <c r="I9" s="9">
        <v>506</v>
      </c>
      <c r="J9" s="9">
        <v>499</v>
      </c>
      <c r="K9" s="9">
        <v>525</v>
      </c>
      <c r="L9" s="9">
        <v>548</v>
      </c>
      <c r="M9" s="9">
        <v>554</v>
      </c>
      <c r="N9" s="9">
        <v>550</v>
      </c>
      <c r="O9" s="9">
        <v>583</v>
      </c>
      <c r="P9" s="9">
        <v>544</v>
      </c>
      <c r="Q9" s="9">
        <v>549</v>
      </c>
      <c r="R9" s="9">
        <v>573</v>
      </c>
      <c r="S9" s="9">
        <v>541</v>
      </c>
      <c r="T9" s="9">
        <v>-43344</v>
      </c>
      <c r="U9" s="9">
        <v>-42118</v>
      </c>
      <c r="V9" s="9">
        <v>-29226</v>
      </c>
      <c r="W9" s="9">
        <v>-29506</v>
      </c>
      <c r="X9" s="9" t="e">
        <v>#NAME?</v>
      </c>
    </row>
    <row r="10" spans="2:24" ht="13.5" customHeight="1">
      <c r="B10" s="48" t="s">
        <v>87</v>
      </c>
      <c r="C10" s="62">
        <f t="shared" ref="C10:X10" si="0">+SUM(C4:C9)</f>
        <v>0</v>
      </c>
      <c r="D10" s="62">
        <f t="shared" si="0"/>
        <v>0</v>
      </c>
      <c r="E10" s="62">
        <f t="shared" si="0"/>
        <v>357734</v>
      </c>
      <c r="F10" s="62">
        <f t="shared" si="0"/>
        <v>470558</v>
      </c>
      <c r="G10" s="62">
        <f t="shared" si="0"/>
        <v>0</v>
      </c>
      <c r="H10" s="62">
        <f t="shared" si="0"/>
        <v>466021</v>
      </c>
      <c r="I10" s="62">
        <f t="shared" si="0"/>
        <v>445440</v>
      </c>
      <c r="J10" s="62">
        <f t="shared" si="0"/>
        <v>451219</v>
      </c>
      <c r="K10" s="62">
        <f t="shared" si="0"/>
        <v>432505</v>
      </c>
      <c r="L10" s="62">
        <f t="shared" si="0"/>
        <v>447715</v>
      </c>
      <c r="M10" s="62">
        <f t="shared" si="0"/>
        <v>444074</v>
      </c>
      <c r="N10" s="62">
        <f t="shared" si="0"/>
        <v>561550</v>
      </c>
      <c r="O10" s="62">
        <f t="shared" si="0"/>
        <v>584154</v>
      </c>
      <c r="P10" s="62">
        <f t="shared" si="0"/>
        <v>578886</v>
      </c>
      <c r="Q10" s="62">
        <f t="shared" si="0"/>
        <v>573033</v>
      </c>
      <c r="R10" s="62">
        <f t="shared" si="0"/>
        <v>566610</v>
      </c>
      <c r="S10" s="62">
        <f t="shared" si="0"/>
        <v>565525.80439499998</v>
      </c>
      <c r="T10" s="62">
        <f t="shared" si="0"/>
        <v>567257</v>
      </c>
      <c r="U10" s="62">
        <f t="shared" si="0"/>
        <v>576204</v>
      </c>
      <c r="V10" s="62">
        <f t="shared" si="0"/>
        <v>635774</v>
      </c>
      <c r="W10" s="62">
        <f t="shared" si="0"/>
        <v>951004</v>
      </c>
      <c r="X10" s="62" t="e">
        <f t="shared" si="0"/>
        <v>#NAME?</v>
      </c>
    </row>
    <row r="11" spans="2:24" ht="13.5" customHeight="1">
      <c r="C11" s="33"/>
      <c r="D11" s="33"/>
      <c r="E11" s="33"/>
      <c r="F11" s="33"/>
      <c r="G11" s="33"/>
      <c r="H11" s="47" t="e">
        <f>+H10-#REF!</f>
        <v>#REF!</v>
      </c>
      <c r="I11" s="47" t="e">
        <f>+I10-#REF!</f>
        <v>#REF!</v>
      </c>
      <c r="J11" s="47" t="e">
        <f>+J10-#REF!</f>
        <v>#REF!</v>
      </c>
      <c r="K11" s="47" t="e">
        <f>+K10-#REF!</f>
        <v>#REF!</v>
      </c>
      <c r="L11" s="47" t="e">
        <f>+L10-#REF!</f>
        <v>#REF!</v>
      </c>
      <c r="M11" s="47" t="e">
        <f>+M10-#REF!</f>
        <v>#REF!</v>
      </c>
      <c r="N11" s="47" t="e">
        <f>+N10-#REF!</f>
        <v>#REF!</v>
      </c>
    </row>
    <row r="12" spans="2:24" ht="15.75" customHeight="1">
      <c r="B12" s="48" t="s">
        <v>23</v>
      </c>
      <c r="C12" s="48"/>
      <c r="D12" s="48"/>
      <c r="E12" s="48"/>
      <c r="F12" s="48"/>
      <c r="G12" s="48"/>
      <c r="H12" s="48"/>
      <c r="I12" s="48"/>
      <c r="J12" s="48"/>
      <c r="K12" s="48"/>
      <c r="L12" s="48"/>
      <c r="M12" s="48"/>
      <c r="N12" s="48"/>
      <c r="O12" s="48"/>
      <c r="P12" s="48"/>
      <c r="Q12" s="48"/>
      <c r="R12" s="48"/>
      <c r="S12" s="48"/>
      <c r="T12" s="48"/>
      <c r="U12" s="48"/>
      <c r="V12" s="48"/>
      <c r="W12" s="48"/>
      <c r="X12" s="48"/>
    </row>
    <row r="13" spans="2:24" ht="13.5" customHeight="1">
      <c r="B13" s="8" t="s">
        <v>22</v>
      </c>
      <c r="C13" s="134" t="s">
        <v>78</v>
      </c>
      <c r="D13" s="134" t="s">
        <v>72</v>
      </c>
      <c r="E13" s="134" t="s">
        <v>73</v>
      </c>
      <c r="F13" s="134" t="s">
        <v>85</v>
      </c>
      <c r="G13" s="81" t="s">
        <v>62</v>
      </c>
      <c r="H13" s="81" t="s">
        <v>63</v>
      </c>
      <c r="I13" s="81" t="s">
        <v>64</v>
      </c>
      <c r="J13" s="81" t="s">
        <v>65</v>
      </c>
      <c r="K13" s="81" t="s">
        <v>66</v>
      </c>
      <c r="L13" s="81" t="s">
        <v>67</v>
      </c>
      <c r="M13" s="81" t="s">
        <v>68</v>
      </c>
      <c r="N13" s="81" t="s">
        <v>69</v>
      </c>
      <c r="O13" s="81" t="s">
        <v>111</v>
      </c>
      <c r="P13" s="81" t="s">
        <v>125</v>
      </c>
      <c r="Q13" s="81" t="s">
        <v>131</v>
      </c>
      <c r="R13" s="81" t="s">
        <v>156</v>
      </c>
      <c r="S13" s="81" t="s">
        <v>230</v>
      </c>
      <c r="T13" s="81" t="str">
        <f>+T3</f>
        <v>Q2 13</v>
      </c>
      <c r="U13" s="81" t="s">
        <v>261</v>
      </c>
      <c r="V13" s="81" t="s">
        <v>270</v>
      </c>
      <c r="W13" s="81" t="s">
        <v>271</v>
      </c>
      <c r="X13" s="81" t="s">
        <v>272</v>
      </c>
    </row>
    <row r="14" spans="2:24" ht="13.5" customHeight="1">
      <c r="B14" s="8" t="s">
        <v>90</v>
      </c>
      <c r="C14" s="47"/>
      <c r="D14" s="47"/>
      <c r="E14" s="47">
        <v>24037</v>
      </c>
      <c r="F14" s="47"/>
      <c r="G14" s="47"/>
      <c r="H14" s="47"/>
      <c r="I14" s="47"/>
      <c r="J14" s="47">
        <v>57707</v>
      </c>
      <c r="K14" s="47">
        <v>60169</v>
      </c>
      <c r="L14" s="47">
        <v>55419</v>
      </c>
      <c r="M14" s="47">
        <v>49001</v>
      </c>
      <c r="N14" s="47">
        <v>62175</v>
      </c>
      <c r="O14" s="47">
        <v>62065</v>
      </c>
      <c r="P14" s="47">
        <v>67951</v>
      </c>
      <c r="Q14" s="47">
        <v>74051</v>
      </c>
      <c r="R14" s="47">
        <v>84164</v>
      </c>
      <c r="S14" s="47">
        <v>72254</v>
      </c>
      <c r="T14" s="47">
        <v>72254</v>
      </c>
      <c r="U14" s="47">
        <v>78054</v>
      </c>
      <c r="V14" s="9">
        <v>70671</v>
      </c>
      <c r="W14" s="9">
        <v>60429</v>
      </c>
      <c r="X14" s="9" t="e">
        <v>#NAME?</v>
      </c>
    </row>
    <row r="15" spans="2:24" ht="13.5" customHeight="1">
      <c r="B15" s="8" t="s">
        <v>91</v>
      </c>
      <c r="C15" s="47"/>
      <c r="D15" s="47"/>
      <c r="E15" s="47">
        <v>4733</v>
      </c>
      <c r="F15" s="47"/>
      <c r="G15" s="47"/>
      <c r="H15" s="47"/>
      <c r="I15" s="47"/>
      <c r="J15" s="47">
        <v>1294</v>
      </c>
      <c r="K15" s="47">
        <v>16548</v>
      </c>
      <c r="L15" s="47">
        <v>10646</v>
      </c>
      <c r="M15" s="47">
        <v>8897</v>
      </c>
      <c r="N15" s="47">
        <v>4720</v>
      </c>
      <c r="O15" s="8">
        <v>853</v>
      </c>
      <c r="P15" s="8">
        <v>822</v>
      </c>
      <c r="Q15" s="8">
        <v>10830</v>
      </c>
      <c r="R15" s="47">
        <v>13763</v>
      </c>
      <c r="S15" s="47">
        <v>24817</v>
      </c>
      <c r="T15" s="47">
        <v>24817</v>
      </c>
      <c r="U15" s="47">
        <v>29394</v>
      </c>
      <c r="V15" s="9">
        <v>26197</v>
      </c>
      <c r="W15" s="9">
        <v>31142</v>
      </c>
      <c r="X15" s="9" t="e">
        <v>#NAME?</v>
      </c>
    </row>
    <row r="16" spans="2:24" ht="13.5" customHeight="1">
      <c r="B16" s="8" t="s">
        <v>30</v>
      </c>
      <c r="C16" s="47"/>
      <c r="D16" s="47"/>
      <c r="E16" s="47">
        <v>4074</v>
      </c>
      <c r="F16" s="47"/>
      <c r="G16" s="47"/>
      <c r="H16" s="47"/>
      <c r="I16" s="47"/>
      <c r="J16" s="47">
        <v>29</v>
      </c>
      <c r="K16" s="47">
        <v>90</v>
      </c>
      <c r="L16" s="47">
        <v>47</v>
      </c>
      <c r="M16" s="47">
        <v>17</v>
      </c>
      <c r="N16" s="47">
        <v>19</v>
      </c>
      <c r="O16" s="8">
        <v>1</v>
      </c>
      <c r="P16" s="8">
        <v>8</v>
      </c>
      <c r="Q16" s="8">
        <v>8</v>
      </c>
      <c r="R16" s="47">
        <v>0</v>
      </c>
      <c r="S16" s="47">
        <v>0</v>
      </c>
      <c r="T16" s="47">
        <v>0</v>
      </c>
      <c r="U16" s="47">
        <v>0</v>
      </c>
      <c r="V16" s="9">
        <v>0</v>
      </c>
      <c r="W16" s="9">
        <v>0</v>
      </c>
      <c r="X16" s="9"/>
    </row>
    <row r="17" spans="2:24" ht="13.5" customHeight="1">
      <c r="B17" s="8" t="s">
        <v>32</v>
      </c>
      <c r="C17" s="47"/>
      <c r="D17" s="47"/>
      <c r="E17" s="47">
        <v>6353</v>
      </c>
      <c r="F17" s="47"/>
      <c r="G17" s="47"/>
      <c r="H17" s="47"/>
      <c r="I17" s="47"/>
      <c r="J17" s="47">
        <v>10175</v>
      </c>
      <c r="K17" s="47">
        <v>9607</v>
      </c>
      <c r="L17" s="47">
        <v>6502</v>
      </c>
      <c r="M17" s="47">
        <v>3042</v>
      </c>
      <c r="N17" s="47">
        <v>2963</v>
      </c>
      <c r="O17" s="8">
        <v>3839</v>
      </c>
      <c r="P17" s="8">
        <v>3760</v>
      </c>
      <c r="Q17" s="8">
        <v>3895</v>
      </c>
      <c r="R17" s="47">
        <v>3888</v>
      </c>
      <c r="S17" s="47">
        <v>7146</v>
      </c>
      <c r="T17" s="47">
        <v>7146</v>
      </c>
      <c r="U17" s="47">
        <v>6060.0000140000002</v>
      </c>
      <c r="V17" s="9">
        <v>5439</v>
      </c>
      <c r="W17" s="9">
        <v>3587.0000009999999</v>
      </c>
      <c r="X17" s="9" t="e">
        <v>#NAME?</v>
      </c>
    </row>
    <row r="18" spans="2:24" ht="13.5" customHeight="1">
      <c r="B18" s="8" t="s">
        <v>31</v>
      </c>
      <c r="C18" s="47"/>
      <c r="D18" s="47"/>
      <c r="E18" s="47">
        <v>-727</v>
      </c>
      <c r="F18" s="47"/>
      <c r="G18" s="47"/>
      <c r="H18" s="47"/>
      <c r="I18" s="47"/>
      <c r="J18" s="47">
        <v>-1359</v>
      </c>
      <c r="K18" s="47">
        <v>-1681</v>
      </c>
      <c r="L18" s="47">
        <v>-551</v>
      </c>
      <c r="M18" s="47">
        <v>-535</v>
      </c>
      <c r="N18" s="47">
        <v>-774</v>
      </c>
      <c r="O18" s="8">
        <v>-803</v>
      </c>
      <c r="P18" s="8">
        <v>-772</v>
      </c>
      <c r="Q18" s="8">
        <v>-777</v>
      </c>
      <c r="R18" s="47">
        <v>-804</v>
      </c>
      <c r="S18" s="47">
        <v>-773</v>
      </c>
      <c r="T18" s="47">
        <v>-773</v>
      </c>
      <c r="U18" s="47">
        <v>-306</v>
      </c>
      <c r="V18" s="9">
        <v>0</v>
      </c>
      <c r="W18" s="9">
        <v>0</v>
      </c>
      <c r="X18" s="9" t="e">
        <v>#NAME?</v>
      </c>
    </row>
    <row r="19" spans="2:24" ht="13.5" customHeight="1">
      <c r="B19" s="48" t="s">
        <v>92</v>
      </c>
      <c r="C19" s="62">
        <f>+SUM(C14:C18)</f>
        <v>0</v>
      </c>
      <c r="D19" s="62">
        <f t="shared" ref="D19:X19" si="1">+SUM(D14:D18)</f>
        <v>0</v>
      </c>
      <c r="E19" s="62">
        <f t="shared" si="1"/>
        <v>38470</v>
      </c>
      <c r="F19" s="62">
        <f t="shared" si="1"/>
        <v>0</v>
      </c>
      <c r="G19" s="62">
        <f t="shared" si="1"/>
        <v>0</v>
      </c>
      <c r="H19" s="62">
        <f t="shared" si="1"/>
        <v>0</v>
      </c>
      <c r="I19" s="62">
        <f t="shared" si="1"/>
        <v>0</v>
      </c>
      <c r="J19" s="62">
        <f t="shared" si="1"/>
        <v>67846</v>
      </c>
      <c r="K19" s="62">
        <f t="shared" si="1"/>
        <v>84733</v>
      </c>
      <c r="L19" s="62">
        <f t="shared" si="1"/>
        <v>72063</v>
      </c>
      <c r="M19" s="62">
        <f t="shared" si="1"/>
        <v>60422</v>
      </c>
      <c r="N19" s="62">
        <f t="shared" si="1"/>
        <v>69103</v>
      </c>
      <c r="O19" s="62">
        <f t="shared" si="1"/>
        <v>65955</v>
      </c>
      <c r="P19" s="62">
        <f t="shared" si="1"/>
        <v>71769</v>
      </c>
      <c r="Q19" s="62">
        <f t="shared" si="1"/>
        <v>88007</v>
      </c>
      <c r="R19" s="62">
        <f t="shared" si="1"/>
        <v>101011</v>
      </c>
      <c r="S19" s="62">
        <f t="shared" si="1"/>
        <v>103444</v>
      </c>
      <c r="T19" s="62">
        <f t="shared" si="1"/>
        <v>103444</v>
      </c>
      <c r="U19" s="62">
        <f t="shared" si="1"/>
        <v>113202.000014</v>
      </c>
      <c r="V19" s="62">
        <f t="shared" si="1"/>
        <v>102307</v>
      </c>
      <c r="W19" s="62">
        <f t="shared" si="1"/>
        <v>95158.000000999993</v>
      </c>
      <c r="X19" s="62" t="e">
        <f t="shared" si="1"/>
        <v>#NAME?</v>
      </c>
    </row>
    <row r="20" spans="2:24" ht="13.5" customHeight="1">
      <c r="J20" s="47" t="e">
        <f>+J19-#REF!</f>
        <v>#REF!</v>
      </c>
      <c r="K20" s="47" t="e">
        <f>+K19-#REF!</f>
        <v>#REF!</v>
      </c>
      <c r="L20" s="47" t="e">
        <f>+L19-#REF!</f>
        <v>#REF!</v>
      </c>
      <c r="M20" s="47" t="e">
        <f>+M19-#REF!</f>
        <v>#REF!</v>
      </c>
      <c r="N20" s="47" t="e">
        <f>+N19-#REF!</f>
        <v>#REF!</v>
      </c>
    </row>
    <row r="21" spans="2:24" ht="13.5" customHeight="1">
      <c r="B21" s="135" t="s">
        <v>93</v>
      </c>
      <c r="C21" s="136">
        <f>+C10+C19</f>
        <v>0</v>
      </c>
      <c r="D21" s="136">
        <f t="shared" ref="D21:X21" si="2">+D10+D19</f>
        <v>0</v>
      </c>
      <c r="E21" s="136">
        <f t="shared" si="2"/>
        <v>396204</v>
      </c>
      <c r="F21" s="136">
        <f t="shared" si="2"/>
        <v>470558</v>
      </c>
      <c r="G21" s="136">
        <f t="shared" si="2"/>
        <v>0</v>
      </c>
      <c r="H21" s="136">
        <f t="shared" si="2"/>
        <v>466021</v>
      </c>
      <c r="I21" s="136">
        <f t="shared" si="2"/>
        <v>445440</v>
      </c>
      <c r="J21" s="136">
        <f t="shared" si="2"/>
        <v>519065</v>
      </c>
      <c r="K21" s="136">
        <f t="shared" si="2"/>
        <v>517238</v>
      </c>
      <c r="L21" s="136">
        <f t="shared" si="2"/>
        <v>519778</v>
      </c>
      <c r="M21" s="136">
        <f t="shared" si="2"/>
        <v>504496</v>
      </c>
      <c r="N21" s="136">
        <f t="shared" si="2"/>
        <v>630653</v>
      </c>
      <c r="O21" s="136">
        <f t="shared" si="2"/>
        <v>650109</v>
      </c>
      <c r="P21" s="136">
        <f t="shared" si="2"/>
        <v>650655</v>
      </c>
      <c r="Q21" s="136">
        <f t="shared" si="2"/>
        <v>661040</v>
      </c>
      <c r="R21" s="136">
        <f t="shared" si="2"/>
        <v>667621</v>
      </c>
      <c r="S21" s="136">
        <f t="shared" si="2"/>
        <v>668969.80439499998</v>
      </c>
      <c r="T21" s="136">
        <f t="shared" si="2"/>
        <v>670701</v>
      </c>
      <c r="U21" s="136">
        <f t="shared" si="2"/>
        <v>689406.00001399999</v>
      </c>
      <c r="V21" s="136">
        <f t="shared" si="2"/>
        <v>738081</v>
      </c>
      <c r="W21" s="136">
        <f t="shared" si="2"/>
        <v>1046162.000001</v>
      </c>
      <c r="X21" s="136" t="e">
        <f t="shared" si="2"/>
        <v>#NAME?</v>
      </c>
    </row>
    <row r="22" spans="2:24" ht="13.5" customHeight="1">
      <c r="C22" s="33"/>
      <c r="D22" s="33"/>
      <c r="E22" s="33"/>
      <c r="F22" s="33"/>
      <c r="G22" s="33"/>
    </row>
    <row r="23" spans="2:24" s="64" customFormat="1" ht="13.5" customHeight="1">
      <c r="C23" s="65"/>
      <c r="D23" s="65"/>
      <c r="E23" s="65"/>
      <c r="F23" s="65"/>
      <c r="G23" s="65"/>
    </row>
    <row r="24" spans="2:24" ht="13.5" customHeight="1">
      <c r="C24" s="33"/>
      <c r="D24" s="33"/>
      <c r="E24" s="33"/>
      <c r="F24" s="33"/>
      <c r="G24" s="33"/>
    </row>
    <row r="25" spans="2:24" ht="13.5" customHeight="1">
      <c r="B25" s="48" t="s">
        <v>24</v>
      </c>
      <c r="C25" s="48"/>
      <c r="D25" s="48"/>
      <c r="E25" s="48"/>
      <c r="F25" s="48"/>
      <c r="G25" s="48"/>
      <c r="H25" s="48"/>
      <c r="I25" s="48"/>
      <c r="J25" s="48"/>
      <c r="K25" s="48"/>
      <c r="L25" s="48"/>
      <c r="M25" s="48"/>
      <c r="N25" s="48"/>
      <c r="O25" s="48"/>
      <c r="P25" s="48"/>
      <c r="Q25" s="48"/>
      <c r="R25" s="48"/>
      <c r="S25" s="48"/>
      <c r="T25" s="48"/>
      <c r="U25" s="48"/>
      <c r="V25" s="48"/>
      <c r="W25" s="48"/>
      <c r="X25" s="48"/>
    </row>
    <row r="26" spans="2:24" ht="13.5" customHeight="1">
      <c r="B26" s="8" t="s">
        <v>22</v>
      </c>
      <c r="C26" s="137" t="str">
        <f>+C3</f>
        <v>22.10.08</v>
      </c>
      <c r="D26" s="137" t="str">
        <f t="shared" ref="D26:T26" si="3">+D3</f>
        <v>31.12.08</v>
      </c>
      <c r="E26" s="137" t="str">
        <f t="shared" si="3"/>
        <v>31.12.09</v>
      </c>
      <c r="F26" s="137" t="str">
        <f t="shared" si="3"/>
        <v>8.1.10</v>
      </c>
      <c r="G26" s="137" t="str">
        <f t="shared" si="3"/>
        <v>Q1 10</v>
      </c>
      <c r="H26" s="137" t="str">
        <f t="shared" si="3"/>
        <v>Q2 10</v>
      </c>
      <c r="I26" s="137" t="str">
        <f t="shared" si="3"/>
        <v>Q3 10</v>
      </c>
      <c r="J26" s="137" t="str">
        <f t="shared" si="3"/>
        <v>Q4 10</v>
      </c>
      <c r="K26" s="137" t="str">
        <f t="shared" si="3"/>
        <v>Q1 11</v>
      </c>
      <c r="L26" s="137" t="str">
        <f t="shared" si="3"/>
        <v>Q2 11</v>
      </c>
      <c r="M26" s="137" t="str">
        <f t="shared" si="3"/>
        <v>Q3 11</v>
      </c>
      <c r="N26" s="137" t="str">
        <f t="shared" si="3"/>
        <v>Q4 11</v>
      </c>
      <c r="O26" s="137" t="str">
        <f t="shared" si="3"/>
        <v>Q1 12</v>
      </c>
      <c r="P26" s="137" t="str">
        <f t="shared" si="3"/>
        <v>Q2 12</v>
      </c>
      <c r="Q26" s="137" t="str">
        <f t="shared" si="3"/>
        <v>Q3 12</v>
      </c>
      <c r="R26" s="137" t="str">
        <f t="shared" si="3"/>
        <v>Q4 12</v>
      </c>
      <c r="S26" s="81" t="s">
        <v>230</v>
      </c>
      <c r="T26" s="137" t="str">
        <f t="shared" si="3"/>
        <v>Q2 13</v>
      </c>
      <c r="U26" s="81" t="s">
        <v>261</v>
      </c>
      <c r="V26" s="81" t="s">
        <v>270</v>
      </c>
      <c r="W26" s="81" t="s">
        <v>271</v>
      </c>
      <c r="X26" s="81" t="s">
        <v>272</v>
      </c>
    </row>
    <row r="27" spans="2:24" ht="13.5" customHeight="1">
      <c r="B27" s="8" t="s">
        <v>28</v>
      </c>
      <c r="C27" s="47"/>
      <c r="D27" s="47"/>
      <c r="E27" s="47"/>
      <c r="F27" s="47"/>
      <c r="G27" s="47"/>
      <c r="H27" s="47"/>
      <c r="I27" s="47"/>
      <c r="J27" s="47"/>
      <c r="K27" s="47"/>
      <c r="L27" s="47"/>
      <c r="M27" s="47"/>
      <c r="N27" s="47">
        <v>239288.2</v>
      </c>
      <c r="O27" s="47"/>
      <c r="P27" s="47"/>
      <c r="Q27" s="47"/>
      <c r="R27" s="47">
        <v>242773</v>
      </c>
      <c r="S27" s="47">
        <v>247245</v>
      </c>
      <c r="T27" s="47">
        <v>253868</v>
      </c>
      <c r="U27" s="47">
        <v>256626</v>
      </c>
      <c r="V27" s="47">
        <v>310491</v>
      </c>
      <c r="W27" s="47">
        <v>311941</v>
      </c>
      <c r="X27" s="9" t="e">
        <v>#NAME?</v>
      </c>
    </row>
    <row r="28" spans="2:24" ht="13.5" customHeight="1">
      <c r="B28" s="8" t="s">
        <v>88</v>
      </c>
      <c r="C28" s="47"/>
      <c r="D28" s="47"/>
      <c r="E28" s="47"/>
      <c r="F28" s="47"/>
      <c r="G28" s="47"/>
      <c r="H28" s="47"/>
      <c r="I28" s="47"/>
      <c r="J28" s="47"/>
      <c r="K28" s="47"/>
      <c r="L28" s="47"/>
      <c r="M28" s="47"/>
      <c r="N28" s="47">
        <v>322261.5</v>
      </c>
      <c r="O28" s="47"/>
      <c r="P28" s="47"/>
      <c r="Q28" s="47"/>
      <c r="R28" s="47">
        <v>323837</v>
      </c>
      <c r="S28" s="47">
        <v>318280.80439499998</v>
      </c>
      <c r="T28" s="47">
        <v>313389</v>
      </c>
      <c r="U28" s="47">
        <v>319578</v>
      </c>
      <c r="V28" s="47">
        <v>325283</v>
      </c>
      <c r="W28" s="47">
        <v>330400</v>
      </c>
      <c r="X28" s="9" t="e">
        <v>#NAME?</v>
      </c>
    </row>
    <row r="29" spans="2:24" ht="13.5" customHeight="1">
      <c r="B29" s="48" t="s">
        <v>87</v>
      </c>
      <c r="C29" s="62">
        <f t="shared" ref="C29:O29" si="4">+SUM(C27:C28)</f>
        <v>0</v>
      </c>
      <c r="D29" s="62">
        <f t="shared" si="4"/>
        <v>0</v>
      </c>
      <c r="E29" s="62">
        <f t="shared" si="4"/>
        <v>0</v>
      </c>
      <c r="F29" s="62">
        <f t="shared" si="4"/>
        <v>0</v>
      </c>
      <c r="G29" s="62">
        <f t="shared" si="4"/>
        <v>0</v>
      </c>
      <c r="H29" s="62">
        <f t="shared" si="4"/>
        <v>0</v>
      </c>
      <c r="I29" s="62">
        <f t="shared" si="4"/>
        <v>0</v>
      </c>
      <c r="J29" s="62">
        <f t="shared" si="4"/>
        <v>0</v>
      </c>
      <c r="K29" s="62">
        <f t="shared" si="4"/>
        <v>0</v>
      </c>
      <c r="L29" s="62">
        <f t="shared" si="4"/>
        <v>0</v>
      </c>
      <c r="M29" s="62">
        <f t="shared" si="4"/>
        <v>0</v>
      </c>
      <c r="N29" s="62">
        <f t="shared" si="4"/>
        <v>561549.69999999995</v>
      </c>
      <c r="O29" s="62">
        <f t="shared" si="4"/>
        <v>0</v>
      </c>
      <c r="P29" s="62"/>
      <c r="Q29" s="62"/>
      <c r="R29" s="62">
        <f>+SUM(R27:R28)</f>
        <v>566610</v>
      </c>
      <c r="S29" s="62">
        <f t="shared" ref="S29:X29" si="5">+SUM(S27:S28)</f>
        <v>565525.80439499998</v>
      </c>
      <c r="T29" s="62">
        <f t="shared" si="5"/>
        <v>567257</v>
      </c>
      <c r="U29" s="62">
        <f t="shared" si="5"/>
        <v>576204</v>
      </c>
      <c r="V29" s="62">
        <f t="shared" si="5"/>
        <v>635774</v>
      </c>
      <c r="W29" s="62">
        <f t="shared" si="5"/>
        <v>642341</v>
      </c>
      <c r="X29" s="62" t="e">
        <f t="shared" si="5"/>
        <v>#NAME?</v>
      </c>
    </row>
    <row r="30" spans="2:24" ht="13.5" customHeight="1">
      <c r="C30" s="33"/>
      <c r="D30" s="33"/>
      <c r="E30" s="33"/>
      <c r="F30" s="33"/>
      <c r="G30" s="33"/>
      <c r="T30" s="47">
        <f>+T29-T10</f>
        <v>0</v>
      </c>
      <c r="U30" s="47"/>
    </row>
    <row r="31" spans="2:24" ht="13.5" customHeight="1">
      <c r="C31" s="33"/>
      <c r="D31" s="33"/>
      <c r="E31" s="33"/>
      <c r="F31" s="33"/>
      <c r="G31" s="33"/>
    </row>
    <row r="32" spans="2:24" s="64" customFormat="1" ht="13.5" customHeight="1">
      <c r="C32" s="65"/>
      <c r="D32" s="65"/>
      <c r="E32" s="65"/>
      <c r="F32" s="65"/>
      <c r="G32" s="65"/>
    </row>
    <row r="33" spans="2:24" ht="13.5" customHeight="1">
      <c r="C33" s="33"/>
      <c r="D33" s="33"/>
      <c r="E33" s="33"/>
      <c r="F33" s="33"/>
      <c r="G33" s="33"/>
    </row>
    <row r="34" spans="2:24" ht="13.5" customHeight="1">
      <c r="C34" s="33"/>
      <c r="D34" s="33"/>
      <c r="E34" s="33"/>
      <c r="F34" s="33"/>
      <c r="G34" s="33"/>
    </row>
    <row r="35" spans="2:24" ht="13.5" customHeight="1">
      <c r="B35" s="11" t="s">
        <v>27</v>
      </c>
      <c r="D35" s="134">
        <v>3</v>
      </c>
      <c r="E35" s="134" t="str">
        <f t="shared" ref="E35:O35" si="6">+E3</f>
        <v>31.12.09</v>
      </c>
      <c r="F35" s="134" t="str">
        <f t="shared" si="6"/>
        <v>8.1.10</v>
      </c>
      <c r="G35" s="134" t="str">
        <f t="shared" si="6"/>
        <v>Q1 10</v>
      </c>
      <c r="H35" s="134" t="str">
        <f t="shared" si="6"/>
        <v>Q2 10</v>
      </c>
      <c r="I35" s="134" t="str">
        <f t="shared" si="6"/>
        <v>Q3 10</v>
      </c>
      <c r="J35" s="134" t="str">
        <f t="shared" si="6"/>
        <v>Q4 10</v>
      </c>
      <c r="K35" s="134" t="str">
        <f t="shared" si="6"/>
        <v>Q1 11</v>
      </c>
      <c r="L35" s="134" t="str">
        <f t="shared" si="6"/>
        <v>Q2 11</v>
      </c>
      <c r="M35" s="134" t="str">
        <f t="shared" si="6"/>
        <v>Q3 11</v>
      </c>
      <c r="N35" s="134" t="str">
        <f t="shared" si="6"/>
        <v>Q4 11</v>
      </c>
      <c r="O35" s="134" t="str">
        <f t="shared" si="6"/>
        <v>Q1 12</v>
      </c>
      <c r="P35" s="81" t="s">
        <v>125</v>
      </c>
      <c r="Q35" s="81" t="s">
        <v>131</v>
      </c>
      <c r="R35" s="134" t="str">
        <f>+R3</f>
        <v>Q4 12</v>
      </c>
      <c r="S35" s="81" t="s">
        <v>230</v>
      </c>
      <c r="T35" s="134" t="str">
        <f>+T3</f>
        <v>Q2 13</v>
      </c>
      <c r="U35" s="81" t="s">
        <v>261</v>
      </c>
      <c r="V35" s="81" t="s">
        <v>270</v>
      </c>
      <c r="W35" s="81" t="s">
        <v>271</v>
      </c>
      <c r="X35" s="81" t="s">
        <v>272</v>
      </c>
    </row>
    <row r="36" spans="2:24" ht="13.5" customHeight="1">
      <c r="B36" s="8" t="s">
        <v>28</v>
      </c>
      <c r="D36" s="33"/>
      <c r="E36" s="33">
        <v>0.155</v>
      </c>
      <c r="F36" s="33"/>
      <c r="G36" s="33"/>
      <c r="H36" s="33"/>
      <c r="I36" s="33"/>
      <c r="J36" s="33">
        <v>0.24678452411988056</v>
      </c>
      <c r="K36" s="33"/>
      <c r="L36" s="63">
        <v>0.24199999999999999</v>
      </c>
      <c r="M36" s="33">
        <v>0.24411546002861803</v>
      </c>
      <c r="N36" s="63">
        <v>0.39689876047489187</v>
      </c>
      <c r="O36" s="63">
        <v>0.38973996213779494</v>
      </c>
      <c r="P36" s="63">
        <v>0.39115419261500256</v>
      </c>
      <c r="Q36" s="63">
        <v>0.41399999999999998</v>
      </c>
      <c r="R36" s="63">
        <v>0.42799999999999999</v>
      </c>
      <c r="S36" s="63">
        <v>0.438</v>
      </c>
      <c r="T36" s="63">
        <v>0.44500000000000001</v>
      </c>
      <c r="U36" s="63">
        <v>0.44500000000000001</v>
      </c>
      <c r="V36" s="191">
        <v>0.48799999999999999</v>
      </c>
      <c r="W36" s="191">
        <v>0.48599999999999999</v>
      </c>
      <c r="X36" s="63" t="e">
        <v>#NAME?</v>
      </c>
    </row>
    <row r="37" spans="2:24" ht="13.5" customHeight="1">
      <c r="B37" s="8" t="s">
        <v>203</v>
      </c>
      <c r="D37" s="33"/>
      <c r="E37" s="33">
        <v>0.14799999999999999</v>
      </c>
      <c r="F37" s="33"/>
      <c r="G37" s="33"/>
      <c r="H37" s="33"/>
      <c r="I37" s="33"/>
      <c r="J37" s="33">
        <v>0.13018125617688139</v>
      </c>
      <c r="K37" s="33"/>
      <c r="L37" s="63">
        <v>0.11799999999999999</v>
      </c>
      <c r="M37" s="33">
        <v>0.1195573894778158</v>
      </c>
      <c r="N37" s="63">
        <v>9.8111190506833021E-2</v>
      </c>
      <c r="O37" s="63">
        <v>9.022724419669978E-2</v>
      </c>
      <c r="P37" s="63">
        <v>0.1022078926220349</v>
      </c>
      <c r="Q37" s="63">
        <v>0.106</v>
      </c>
      <c r="R37" s="63">
        <v>0.121</v>
      </c>
      <c r="S37" s="63">
        <v>0.126</v>
      </c>
      <c r="T37" s="63">
        <v>0.13100000000000001</v>
      </c>
      <c r="U37" s="63">
        <v>0.13500000000000001</v>
      </c>
      <c r="V37" s="191">
        <v>0.13100000000000001</v>
      </c>
      <c r="W37" s="191">
        <v>0.13600000000000001</v>
      </c>
      <c r="X37" s="63" t="e">
        <v>#NAME?</v>
      </c>
    </row>
    <row r="38" spans="2:24" ht="13.5" customHeight="1">
      <c r="B38" s="8" t="s">
        <v>200</v>
      </c>
      <c r="D38" s="33"/>
      <c r="E38" s="33">
        <v>0.161</v>
      </c>
      <c r="F38" s="33"/>
      <c r="G38" s="33"/>
      <c r="H38" s="33"/>
      <c r="I38" s="33"/>
      <c r="J38" s="33">
        <v>0.1406940250176035</v>
      </c>
      <c r="K38" s="33"/>
      <c r="L38" s="63">
        <v>0.17199999999999999</v>
      </c>
      <c r="M38" s="33">
        <v>0.16885781011420023</v>
      </c>
      <c r="N38" s="63">
        <v>0.10839768306376503</v>
      </c>
      <c r="O38" s="63">
        <v>0.11291720031540946</v>
      </c>
      <c r="P38" s="63">
        <v>0.11839190319450689</v>
      </c>
      <c r="Q38" s="63">
        <v>0.105</v>
      </c>
      <c r="R38" s="63">
        <v>0.12</v>
      </c>
      <c r="S38" s="63">
        <v>0.11</v>
      </c>
      <c r="T38" s="63">
        <v>0.112</v>
      </c>
      <c r="U38" s="63">
        <v>0.104</v>
      </c>
      <c r="V38" s="191">
        <v>9.6000000000000002E-2</v>
      </c>
      <c r="W38" s="191">
        <v>9.7000000000000003E-2</v>
      </c>
      <c r="X38" s="63" t="e">
        <v>#NAME?</v>
      </c>
    </row>
    <row r="39" spans="2:24" ht="13.5" customHeight="1">
      <c r="B39" s="8" t="s">
        <v>201</v>
      </c>
      <c r="D39" s="33"/>
      <c r="E39" s="33">
        <v>0.17399999999999999</v>
      </c>
      <c r="F39" s="33"/>
      <c r="G39" s="33"/>
      <c r="H39" s="33"/>
      <c r="I39" s="33"/>
      <c r="J39" s="33">
        <v>0.13259313434724437</v>
      </c>
      <c r="K39" s="33"/>
      <c r="L39" s="63">
        <v>9.6999999999999989E-2</v>
      </c>
      <c r="M39" s="33">
        <v>9.3627505676217762E-2</v>
      </c>
      <c r="N39" s="63">
        <v>7.7464149686807759E-2</v>
      </c>
      <c r="O39" s="63">
        <v>8.6315845599579513E-2</v>
      </c>
      <c r="P39" s="63">
        <v>9.1727664828757896E-2</v>
      </c>
      <c r="Q39" s="63">
        <v>7.9000000000000001E-2</v>
      </c>
      <c r="R39" s="63">
        <v>5.0999999999999997E-2</v>
      </c>
      <c r="S39" s="63">
        <v>0.05</v>
      </c>
      <c r="T39" s="63">
        <v>4.3999999999999997E-2</v>
      </c>
      <c r="U39" s="63">
        <v>4.2999999999999997E-2</v>
      </c>
      <c r="V39" s="191">
        <v>3.7999999999999999E-2</v>
      </c>
      <c r="W39" s="191">
        <v>3.5999999999999997E-2</v>
      </c>
      <c r="X39" s="63" t="e">
        <v>#NAME?</v>
      </c>
    </row>
    <row r="40" spans="2:24" ht="13.5" customHeight="1">
      <c r="B40" s="8" t="s">
        <v>103</v>
      </c>
      <c r="D40" s="33"/>
      <c r="E40" s="33">
        <v>0.11799999999999999</v>
      </c>
      <c r="F40" s="33"/>
      <c r="G40" s="33"/>
      <c r="H40" s="33"/>
      <c r="I40" s="33"/>
      <c r="J40" s="33">
        <v>9.9091309038905617E-2</v>
      </c>
      <c r="K40" s="33"/>
      <c r="L40" s="63">
        <v>0.11600000000000001</v>
      </c>
      <c r="M40" s="33">
        <v>0.11711896773608901</v>
      </c>
      <c r="N40" s="63">
        <v>0.11742916638415185</v>
      </c>
      <c r="O40" s="63">
        <v>0.1279628823960498</v>
      </c>
      <c r="P40" s="63">
        <v>0.11069577902283166</v>
      </c>
      <c r="Q40" s="63">
        <v>0.111</v>
      </c>
      <c r="R40" s="63">
        <v>9.8000000000000004E-2</v>
      </c>
      <c r="S40" s="63">
        <v>0.09</v>
      </c>
      <c r="T40" s="138">
        <v>0.09</v>
      </c>
      <c r="U40" s="138">
        <v>8.2000000000000003E-2</v>
      </c>
      <c r="V40" s="191">
        <v>8.6999999999999994E-2</v>
      </c>
      <c r="W40" s="191">
        <v>8.1000000000000003E-2</v>
      </c>
      <c r="X40" s="63" t="e">
        <v>#NAME?</v>
      </c>
    </row>
    <row r="41" spans="2:24" ht="13.5" customHeight="1">
      <c r="B41" s="8" t="s">
        <v>86</v>
      </c>
      <c r="D41" s="33"/>
      <c r="E41" s="33">
        <v>4.2999999999999997E-2</v>
      </c>
      <c r="F41" s="33"/>
      <c r="G41" s="33"/>
      <c r="H41" s="33"/>
      <c r="I41" s="33"/>
      <c r="J41" s="33">
        <v>0.11131767040804677</v>
      </c>
      <c r="K41" s="33"/>
      <c r="L41" s="63">
        <v>0.13200000000000001</v>
      </c>
      <c r="M41" s="33">
        <v>0.13270652614481465</v>
      </c>
      <c r="N41" s="63">
        <v>0.11086477481987377</v>
      </c>
      <c r="O41" s="63">
        <v>0.10548340751789811</v>
      </c>
      <c r="P41" s="63">
        <v>9.5997630754638519E-2</v>
      </c>
      <c r="Q41" s="63">
        <v>9.2999999999999999E-2</v>
      </c>
      <c r="R41" s="63">
        <v>4.3999999999999997E-2</v>
      </c>
      <c r="S41" s="63">
        <v>4.5999999999999999E-2</v>
      </c>
      <c r="T41" s="63">
        <v>4.4999999999999998E-2</v>
      </c>
      <c r="U41" s="63">
        <v>5.8999999999999997E-2</v>
      </c>
      <c r="V41" s="191">
        <v>4.2999999999999997E-2</v>
      </c>
      <c r="W41" s="191">
        <v>4.9000000000000002E-2</v>
      </c>
      <c r="X41" s="63" t="e">
        <v>#NAME?</v>
      </c>
    </row>
    <row r="42" spans="2:24" ht="13.5" customHeight="1">
      <c r="B42" s="8" t="s">
        <v>206</v>
      </c>
      <c r="D42" s="33"/>
      <c r="E42" s="33">
        <v>0.122</v>
      </c>
      <c r="F42" s="33"/>
      <c r="G42" s="33"/>
      <c r="H42" s="33"/>
      <c r="I42" s="33"/>
      <c r="J42" s="33">
        <v>8.3196182501206903E-2</v>
      </c>
      <c r="K42" s="33"/>
      <c r="L42" s="63">
        <v>7.0999999999999994E-2</v>
      </c>
      <c r="M42" s="33">
        <v>7.1292755165555707E-2</v>
      </c>
      <c r="N42" s="63">
        <v>5.2755726851917352E-2</v>
      </c>
      <c r="O42" s="63">
        <v>5.0600871365502224E-2</v>
      </c>
      <c r="P42" s="63">
        <v>5.2251042794349487E-2</v>
      </c>
      <c r="Q42" s="63">
        <v>5.1999999999999998E-2</v>
      </c>
      <c r="R42" s="63">
        <v>0.04</v>
      </c>
      <c r="S42" s="63">
        <v>0.04</v>
      </c>
      <c r="T42" s="63">
        <v>0.04</v>
      </c>
      <c r="U42" s="63">
        <v>0.04</v>
      </c>
      <c r="V42" s="191">
        <v>3.4999999999999996E-2</v>
      </c>
      <c r="W42" s="191">
        <v>3.6999999999999998E-2</v>
      </c>
      <c r="X42" s="63" t="e">
        <v>#NAME?</v>
      </c>
    </row>
    <row r="43" spans="2:24" ht="13.5" customHeight="1">
      <c r="B43" s="8" t="s">
        <v>172</v>
      </c>
      <c r="D43" s="33"/>
      <c r="E43" s="33">
        <v>5.2999999999999999E-2</v>
      </c>
      <c r="F43" s="33"/>
      <c r="G43" s="33"/>
      <c r="H43" s="33"/>
      <c r="I43" s="33"/>
      <c r="J43" s="33">
        <v>2.4149466201979105E-2</v>
      </c>
      <c r="K43" s="33"/>
      <c r="L43" s="63">
        <v>2.1999999999999999E-2</v>
      </c>
      <c r="M43" s="33">
        <v>2.1360533107240176E-2</v>
      </c>
      <c r="N43" s="63">
        <v>1.4575015993124888E-2</v>
      </c>
      <c r="O43" s="63">
        <v>1.3444265572403078E-2</v>
      </c>
      <c r="P43" s="63">
        <v>1.2534448758000642E-2</v>
      </c>
      <c r="Q43" s="63">
        <v>1.2E-2</v>
      </c>
      <c r="R43" s="63">
        <v>3.7999999999999999E-2</v>
      </c>
      <c r="S43" s="63">
        <v>0.03</v>
      </c>
      <c r="T43" s="138">
        <v>3.5000000000000003E-2</v>
      </c>
      <c r="U43" s="138">
        <v>3.4000000000000002E-2</v>
      </c>
      <c r="V43" s="191">
        <v>0.03</v>
      </c>
      <c r="W43" s="191">
        <v>2.9000000000000001E-2</v>
      </c>
      <c r="X43" s="63" t="e">
        <v>#NAME?</v>
      </c>
    </row>
    <row r="44" spans="2:24" ht="13.5" customHeight="1">
      <c r="B44" s="8" t="s">
        <v>173</v>
      </c>
      <c r="D44" s="33"/>
      <c r="E44" s="33">
        <v>2.6000000000000002E-2</v>
      </c>
      <c r="F44" s="33"/>
      <c r="G44" s="33"/>
      <c r="H44" s="33"/>
      <c r="I44" s="33"/>
      <c r="J44" s="33">
        <v>3.199243218825177E-2</v>
      </c>
      <c r="K44" s="33"/>
      <c r="L44" s="63">
        <v>0.03</v>
      </c>
      <c r="M44" s="33">
        <v>3.1363052549448767E-2</v>
      </c>
      <c r="N44" s="63">
        <v>2.3503532218634361E-2</v>
      </c>
      <c r="O44" s="63">
        <v>2.3608320898663097E-2</v>
      </c>
      <c r="P44" s="63">
        <v>2.5039445409877514E-2</v>
      </c>
      <c r="Q44" s="63">
        <v>2.8000000000000001E-2</v>
      </c>
      <c r="R44" s="63">
        <v>3.3000000000000002E-2</v>
      </c>
      <c r="S44" s="63">
        <v>3.4000000000000002E-2</v>
      </c>
      <c r="T44" s="63">
        <v>3.3000000000000002E-2</v>
      </c>
      <c r="U44" s="63">
        <v>3.5000000000000003E-2</v>
      </c>
      <c r="V44" s="191">
        <v>3.1E-2</v>
      </c>
      <c r="W44" s="191">
        <v>3.1E-2</v>
      </c>
      <c r="X44" s="63" t="e">
        <v>#NAME?</v>
      </c>
    </row>
    <row r="45" spans="2:24" ht="13.5" customHeight="1">
      <c r="B45" s="8" t="s">
        <v>205</v>
      </c>
      <c r="D45" s="33"/>
      <c r="E45" s="33"/>
      <c r="F45" s="33"/>
      <c r="G45" s="33"/>
      <c r="H45" s="33"/>
      <c r="I45" s="33"/>
      <c r="J45" s="33"/>
      <c r="K45" s="33"/>
      <c r="L45" s="63"/>
      <c r="M45" s="33"/>
      <c r="N45" s="63"/>
      <c r="O45" s="63"/>
      <c r="P45" s="63"/>
      <c r="Q45" s="63"/>
      <c r="R45" s="63">
        <v>1.7999999999999999E-2</v>
      </c>
      <c r="S45" s="63">
        <v>1.6E-2</v>
      </c>
      <c r="T45" s="63">
        <v>1.6E-2</v>
      </c>
      <c r="U45" s="63">
        <v>1.4999999999999999E-2</v>
      </c>
      <c r="V45" s="191">
        <v>1.4E-2</v>
      </c>
      <c r="W45" s="191">
        <v>1.0999999999999999E-2</v>
      </c>
      <c r="X45" s="63" t="e">
        <v>#NAME?</v>
      </c>
    </row>
    <row r="46" spans="2:24" ht="13.5" customHeight="1">
      <c r="B46" s="8" t="s">
        <v>204</v>
      </c>
      <c r="D46" s="33"/>
      <c r="E46" s="33"/>
      <c r="F46" s="33"/>
      <c r="G46" s="33"/>
      <c r="H46" s="33"/>
      <c r="I46" s="33"/>
      <c r="J46" s="33"/>
      <c r="K46" s="33"/>
      <c r="L46" s="63"/>
      <c r="M46" s="33"/>
      <c r="N46" s="63"/>
      <c r="O46" s="63"/>
      <c r="P46" s="63"/>
      <c r="Q46" s="63"/>
      <c r="R46" s="63">
        <v>8.9999999999999993E-3</v>
      </c>
      <c r="S46" s="63">
        <v>8.9999999999999993E-3</v>
      </c>
      <c r="T46" s="63">
        <v>8.9999999999999993E-3</v>
      </c>
      <c r="U46" s="63">
        <v>8.0000000000000002E-3</v>
      </c>
      <c r="V46" s="191">
        <v>7.0000000000000001E-3</v>
      </c>
      <c r="W46" s="191">
        <v>7.0000000000000001E-3</v>
      </c>
      <c r="X46" s="63" t="e">
        <v>#NAME?</v>
      </c>
    </row>
    <row r="47" spans="2:24" ht="13.5" customHeight="1">
      <c r="B47" s="11" t="s">
        <v>26</v>
      </c>
      <c r="D47" s="68">
        <f>+SUM(D36:D44)</f>
        <v>0</v>
      </c>
      <c r="E47" s="68">
        <f>+SUM(E36:E44)</f>
        <v>1</v>
      </c>
      <c r="F47" s="68">
        <f t="shared" ref="F47:Q47" si="7">+SUM(F36:F44)</f>
        <v>0</v>
      </c>
      <c r="G47" s="68">
        <f t="shared" si="7"/>
        <v>0</v>
      </c>
      <c r="H47" s="68">
        <f t="shared" si="7"/>
        <v>0</v>
      </c>
      <c r="I47" s="68">
        <f t="shared" si="7"/>
        <v>0</v>
      </c>
      <c r="J47" s="68">
        <f t="shared" si="7"/>
        <v>1</v>
      </c>
      <c r="K47" s="68">
        <f t="shared" si="7"/>
        <v>0</v>
      </c>
      <c r="L47" s="133">
        <f t="shared" si="7"/>
        <v>1</v>
      </c>
      <c r="M47" s="68">
        <f t="shared" si="7"/>
        <v>1</v>
      </c>
      <c r="N47" s="133">
        <f t="shared" si="7"/>
        <v>0.99999999999999989</v>
      </c>
      <c r="O47" s="68">
        <f t="shared" si="7"/>
        <v>1.0003</v>
      </c>
      <c r="P47" s="68">
        <f t="shared" si="7"/>
        <v>1.0000000000000002</v>
      </c>
      <c r="Q47" s="68">
        <f t="shared" si="7"/>
        <v>1</v>
      </c>
      <c r="R47" s="68">
        <f>+SUM(R36:R46)</f>
        <v>1</v>
      </c>
      <c r="S47" s="68">
        <f t="shared" ref="S47:X47" si="8">+SUM(S36:S46)</f>
        <v>0.98900000000000021</v>
      </c>
      <c r="T47" s="68">
        <f t="shared" si="8"/>
        <v>1.0000000000000002</v>
      </c>
      <c r="U47" s="68">
        <f t="shared" si="8"/>
        <v>1.0000000000000002</v>
      </c>
      <c r="V47" s="68">
        <f t="shared" si="8"/>
        <v>1</v>
      </c>
      <c r="W47" s="68">
        <f t="shared" si="8"/>
        <v>1</v>
      </c>
      <c r="X47" s="68" t="e">
        <f t="shared" si="8"/>
        <v>#NAME?</v>
      </c>
    </row>
    <row r="48" spans="2:24" ht="13.5" customHeight="1">
      <c r="J48" s="9"/>
      <c r="K48" s="9"/>
      <c r="L48" s="63"/>
      <c r="M48" s="63"/>
      <c r="N48" s="69"/>
      <c r="W48" s="63"/>
    </row>
    <row r="49" spans="2:24" ht="13.5" customHeight="1">
      <c r="B49" s="34"/>
      <c r="E49" s="11"/>
      <c r="G49" s="139"/>
      <c r="J49" s="9"/>
      <c r="K49" s="9"/>
      <c r="L49" s="63"/>
      <c r="M49" s="63"/>
      <c r="N49" s="69"/>
      <c r="O49" s="11"/>
      <c r="W49" s="69"/>
    </row>
    <row r="50" spans="2:24" ht="13.5" customHeight="1">
      <c r="B50" s="34"/>
      <c r="E50" s="69"/>
      <c r="H50" s="11"/>
      <c r="J50" s="9"/>
      <c r="K50" s="9"/>
      <c r="L50" s="63"/>
      <c r="M50" s="34" t="s">
        <v>28</v>
      </c>
      <c r="N50" s="9" t="e">
        <f t="shared" ref="N50:N58" si="9">X36*100</f>
        <v>#NAME?</v>
      </c>
    </row>
    <row r="51" spans="2:24" ht="13.5" customHeight="1">
      <c r="B51" s="34"/>
      <c r="J51" s="9"/>
      <c r="K51" s="9"/>
      <c r="L51" s="63"/>
      <c r="M51" s="34" t="s">
        <v>203</v>
      </c>
      <c r="N51" s="9" t="e">
        <f t="shared" si="9"/>
        <v>#NAME?</v>
      </c>
    </row>
    <row r="52" spans="2:24" ht="13.5" customHeight="1">
      <c r="B52" s="34"/>
      <c r="E52" s="69"/>
      <c r="J52" s="9"/>
      <c r="L52" s="63"/>
      <c r="M52" s="34" t="s">
        <v>200</v>
      </c>
      <c r="N52" s="9" t="e">
        <f t="shared" si="9"/>
        <v>#NAME?</v>
      </c>
    </row>
    <row r="53" spans="2:24" ht="13.5" customHeight="1">
      <c r="B53" s="34"/>
      <c r="E53" s="69"/>
      <c r="J53" s="9"/>
      <c r="K53" s="9"/>
      <c r="L53" s="63"/>
      <c r="M53" s="34" t="s">
        <v>201</v>
      </c>
      <c r="N53" s="9" t="e">
        <f t="shared" si="9"/>
        <v>#NAME?</v>
      </c>
      <c r="X53" s="9"/>
    </row>
    <row r="54" spans="2:24" ht="13.5" customHeight="1">
      <c r="B54" s="34"/>
      <c r="E54" s="133"/>
      <c r="J54" s="9"/>
      <c r="K54" s="9"/>
      <c r="L54" s="63"/>
      <c r="M54" s="34" t="s">
        <v>103</v>
      </c>
      <c r="N54" s="9" t="e">
        <f t="shared" si="9"/>
        <v>#NAME?</v>
      </c>
      <c r="X54" s="9"/>
    </row>
    <row r="55" spans="2:24" ht="13.5" customHeight="1">
      <c r="B55" s="34"/>
      <c r="M55" s="34" t="s">
        <v>86</v>
      </c>
      <c r="N55" s="9" t="e">
        <f t="shared" si="9"/>
        <v>#NAME?</v>
      </c>
      <c r="X55" s="44"/>
    </row>
    <row r="56" spans="2:24" ht="13.5" customHeight="1">
      <c r="B56" s="34"/>
      <c r="F56" s="11"/>
      <c r="G56" s="11"/>
      <c r="M56" s="34" t="s">
        <v>243</v>
      </c>
      <c r="N56" s="9" t="e">
        <f t="shared" si="9"/>
        <v>#NAME?</v>
      </c>
      <c r="V56" s="11"/>
      <c r="W56" s="81"/>
    </row>
    <row r="57" spans="2:24" ht="13.5" customHeight="1">
      <c r="B57" s="34"/>
      <c r="G57" s="70"/>
      <c r="M57" s="34" t="s">
        <v>172</v>
      </c>
      <c r="N57" s="9" t="e">
        <f t="shared" si="9"/>
        <v>#NAME?</v>
      </c>
      <c r="W57" s="47"/>
      <c r="X57" s="70"/>
    </row>
    <row r="58" spans="2:24" ht="13.5" customHeight="1">
      <c r="G58" s="63"/>
      <c r="M58" s="34" t="s">
        <v>173</v>
      </c>
      <c r="N58" s="9" t="e">
        <f t="shared" si="9"/>
        <v>#NAME?</v>
      </c>
      <c r="W58" s="47"/>
      <c r="X58" s="70"/>
    </row>
    <row r="59" spans="2:24" ht="13.5" customHeight="1">
      <c r="G59" s="63"/>
      <c r="M59" s="8" t="s">
        <v>244</v>
      </c>
      <c r="N59" s="9" t="e">
        <f>SUM(X45:X46)*100</f>
        <v>#NAME?</v>
      </c>
      <c r="W59" s="47"/>
      <c r="X59" s="70"/>
    </row>
    <row r="60" spans="2:24" ht="13.5" customHeight="1">
      <c r="G60" s="63"/>
      <c r="N60" s="9" t="e">
        <f>SUM(N50:N59)</f>
        <v>#NAME?</v>
      </c>
      <c r="W60" s="47"/>
      <c r="X60" s="70"/>
    </row>
    <row r="61" spans="2:24" ht="13.5" customHeight="1">
      <c r="G61" s="63"/>
      <c r="W61" s="47"/>
      <c r="X61" s="70"/>
    </row>
    <row r="62" spans="2:24" ht="13.5" customHeight="1">
      <c r="G62" s="63"/>
      <c r="N62" s="63"/>
      <c r="W62" s="47"/>
      <c r="X62" s="70"/>
    </row>
    <row r="63" spans="2:24" ht="13.5" customHeight="1">
      <c r="G63" s="63"/>
      <c r="W63" s="47"/>
      <c r="X63" s="70"/>
    </row>
    <row r="64" spans="2:24" ht="13.5" customHeight="1">
      <c r="G64" s="63"/>
      <c r="V64" s="11"/>
      <c r="W64" s="49"/>
      <c r="X64" s="63"/>
    </row>
    <row r="67" spans="2:23" ht="13.5" customHeight="1">
      <c r="V67" s="11"/>
      <c r="W67" s="81"/>
    </row>
    <row r="68" spans="2:23" s="64" customFormat="1" ht="13.5" customHeight="1"/>
    <row r="70" spans="2:23" ht="13.5" customHeight="1">
      <c r="C70" s="47"/>
      <c r="F70" s="63"/>
      <c r="H70" s="63"/>
      <c r="J70" s="63"/>
      <c r="N70" s="47"/>
      <c r="O70" s="47"/>
    </row>
    <row r="71" spans="2:23" ht="13.5" customHeight="1">
      <c r="C71" s="11">
        <v>2009</v>
      </c>
      <c r="D71" s="11">
        <v>2010</v>
      </c>
      <c r="E71" s="11">
        <v>2011</v>
      </c>
      <c r="F71" s="11">
        <v>2012</v>
      </c>
      <c r="G71" s="39" t="s">
        <v>232</v>
      </c>
      <c r="H71" s="39" t="s">
        <v>236</v>
      </c>
      <c r="I71" s="39" t="s">
        <v>263</v>
      </c>
      <c r="J71" s="39" t="s">
        <v>284</v>
      </c>
      <c r="K71" s="39" t="s">
        <v>285</v>
      </c>
      <c r="L71" s="39" t="s">
        <v>286</v>
      </c>
      <c r="N71" s="47"/>
      <c r="O71" s="47"/>
    </row>
    <row r="72" spans="2:23" ht="13.5" customHeight="1">
      <c r="B72" s="8" t="s">
        <v>207</v>
      </c>
      <c r="C72" s="47">
        <v>68.706999999999994</v>
      </c>
      <c r="D72" s="47">
        <v>69.908703834999997</v>
      </c>
      <c r="E72" s="47">
        <v>224.739</v>
      </c>
      <c r="F72" s="47">
        <f>566.58*0.448</f>
        <v>253.82784000000004</v>
      </c>
      <c r="G72" s="47">
        <v>250.98500000000001</v>
      </c>
      <c r="H72" s="67">
        <v>248.20500000000001</v>
      </c>
      <c r="I72" s="67">
        <v>254.08699999999999</v>
      </c>
      <c r="J72" s="8">
        <v>284</v>
      </c>
      <c r="K72" s="67">
        <v>287.99700000000001</v>
      </c>
      <c r="L72" s="67" t="e">
        <v>#NAME?</v>
      </c>
      <c r="N72" s="47"/>
      <c r="O72" s="47"/>
    </row>
    <row r="73" spans="2:23" ht="13.5" customHeight="1">
      <c r="B73" s="8" t="s">
        <v>208</v>
      </c>
      <c r="C73" s="47">
        <v>65.032986653999998</v>
      </c>
      <c r="D73" s="47">
        <v>102.43</v>
      </c>
      <c r="E73" s="47">
        <v>168.35400000000001</v>
      </c>
      <c r="F73" s="47">
        <f>566.58*0.306</f>
        <v>173.37348</v>
      </c>
      <c r="G73" s="47">
        <v>189.756</v>
      </c>
      <c r="H73" s="67">
        <v>192.31100000000001</v>
      </c>
      <c r="I73" s="67">
        <v>195.01300000000001</v>
      </c>
      <c r="J73" s="8">
        <v>230</v>
      </c>
      <c r="K73" s="67">
        <v>238.315</v>
      </c>
      <c r="L73" s="67" t="e">
        <v>#NAME?</v>
      </c>
      <c r="N73" s="47"/>
      <c r="O73" s="47"/>
    </row>
    <row r="74" spans="2:23" ht="13.5" customHeight="1">
      <c r="B74" s="8" t="s">
        <v>34</v>
      </c>
      <c r="C74" s="47">
        <v>223.994013346</v>
      </c>
      <c r="D74" s="47">
        <v>278.880296165</v>
      </c>
      <c r="E74" s="47">
        <v>168.45699999999999</v>
      </c>
      <c r="F74" s="47">
        <f>566.58*0.246</f>
        <v>139.37868</v>
      </c>
      <c r="G74" s="47">
        <v>124.785</v>
      </c>
      <c r="H74" s="67">
        <v>126.74100000000001</v>
      </c>
      <c r="I74" s="67">
        <v>127.104</v>
      </c>
      <c r="J74" s="8">
        <v>122</v>
      </c>
      <c r="K74" s="9">
        <v>116.029</v>
      </c>
      <c r="L74" s="67">
        <v>0</v>
      </c>
      <c r="N74" s="49"/>
      <c r="O74" s="49"/>
    </row>
    <row r="75" spans="2:23" ht="13.5" customHeight="1">
      <c r="B75" s="8" t="s">
        <v>26</v>
      </c>
      <c r="C75" s="49">
        <f>SUM(C72:C74)</f>
        <v>357.73400000000004</v>
      </c>
      <c r="D75" s="49">
        <f>SUM(D72:D74)</f>
        <v>451.21899999999999</v>
      </c>
      <c r="E75" s="49">
        <f>SUM(E72:E74)</f>
        <v>561.54999999999995</v>
      </c>
      <c r="F75" s="49">
        <f t="shared" ref="F75:L75" si="10">SUM(F72:F74)</f>
        <v>566.58000000000004</v>
      </c>
      <c r="G75" s="49">
        <f t="shared" si="10"/>
        <v>565.52599999999995</v>
      </c>
      <c r="H75" s="49">
        <f t="shared" si="10"/>
        <v>567.25700000000006</v>
      </c>
      <c r="I75" s="49">
        <f t="shared" si="10"/>
        <v>576.20400000000006</v>
      </c>
      <c r="J75" s="49">
        <f t="shared" si="10"/>
        <v>636</v>
      </c>
      <c r="K75" s="49">
        <f t="shared" si="10"/>
        <v>642.34100000000001</v>
      </c>
      <c r="L75" s="49" t="e">
        <f t="shared" si="10"/>
        <v>#NAME?</v>
      </c>
      <c r="O75" s="47"/>
    </row>
    <row r="76" spans="2:23" ht="13.5" customHeight="1">
      <c r="N76" s="39"/>
      <c r="O76" s="39"/>
    </row>
    <row r="77" spans="2:23" ht="13.5" customHeight="1">
      <c r="C77" s="11">
        <v>2009</v>
      </c>
      <c r="D77" s="11">
        <v>2010</v>
      </c>
      <c r="E77" s="11">
        <v>2011</v>
      </c>
      <c r="F77" s="11">
        <v>2012</v>
      </c>
      <c r="G77" s="39" t="s">
        <v>232</v>
      </c>
      <c r="H77" s="39" t="s">
        <v>236</v>
      </c>
      <c r="I77" s="39" t="s">
        <v>263</v>
      </c>
      <c r="J77" s="39" t="s">
        <v>284</v>
      </c>
      <c r="K77" s="39" t="s">
        <v>285</v>
      </c>
      <c r="L77" s="39" t="s">
        <v>286</v>
      </c>
      <c r="N77" s="63"/>
      <c r="O77" s="63"/>
    </row>
    <row r="78" spans="2:23" ht="13.5" customHeight="1">
      <c r="B78" s="8" t="s">
        <v>207</v>
      </c>
      <c r="C78" s="47">
        <f>(C72/$C$75)*100</f>
        <v>19.20616994750289</v>
      </c>
      <c r="D78" s="47">
        <f>(D72/$D$75)*100</f>
        <v>15.49329789636518</v>
      </c>
      <c r="E78" s="47">
        <f>(E72/$E$75)*100</f>
        <v>40.021191345383315</v>
      </c>
      <c r="F78" s="47">
        <v>45</v>
      </c>
      <c r="G78" s="47">
        <f>(G72/$G$75)*100</f>
        <v>44.38080654116699</v>
      </c>
      <c r="H78" s="47">
        <f>(H72/$H$75)*100</f>
        <v>43.7552996260954</v>
      </c>
      <c r="I78" s="47">
        <f>(I72/$I$75)*100</f>
        <v>44.09670880452061</v>
      </c>
      <c r="J78" s="47">
        <f>(J72/$J$75)*100</f>
        <v>44.654088050314463</v>
      </c>
      <c r="K78" s="47">
        <f>(K72/$K$75)*100</f>
        <v>44.835531283228072</v>
      </c>
      <c r="L78" s="47" t="e">
        <f>(L72/$L$75)*100</f>
        <v>#NAME?</v>
      </c>
      <c r="N78" s="63"/>
      <c r="O78" s="63"/>
    </row>
    <row r="79" spans="2:23" ht="13.5" customHeight="1">
      <c r="B79" s="8" t="s">
        <v>208</v>
      </c>
      <c r="C79" s="47">
        <f>(C73/$C$75)*100</f>
        <v>18.179146140428358</v>
      </c>
      <c r="D79" s="47">
        <f>(D73/$D$75)*100</f>
        <v>22.700728471097182</v>
      </c>
      <c r="E79" s="47">
        <f>(E73/$E$75)*100</f>
        <v>29.980233282877755</v>
      </c>
      <c r="F79" s="47">
        <v>31</v>
      </c>
      <c r="G79" s="47">
        <f>(G73/$G$75)*100</f>
        <v>33.553894957968339</v>
      </c>
      <c r="H79" s="47">
        <f>(H73/$H$75)*100</f>
        <v>33.901917473032505</v>
      </c>
      <c r="I79" s="47">
        <f>(I73/$I$75)*100</f>
        <v>33.844437039659567</v>
      </c>
      <c r="J79" s="47">
        <f>(J73/$J$75)*100</f>
        <v>36.163522012578611</v>
      </c>
      <c r="K79" s="47">
        <f>(K73/$K$75)*100</f>
        <v>37.101010211087257</v>
      </c>
      <c r="L79" s="47" t="e">
        <f>(L73/$L$75)*100</f>
        <v>#NAME?</v>
      </c>
      <c r="N79" s="63"/>
      <c r="O79" s="63"/>
    </row>
    <row r="80" spans="2:23" ht="13.5" customHeight="1">
      <c r="B80" s="8" t="s">
        <v>34</v>
      </c>
      <c r="C80" s="47">
        <f>(C74/$C$75)*100</f>
        <v>62.614683912068735</v>
      </c>
      <c r="D80" s="47">
        <f>(D74/$D$75)*100</f>
        <v>61.805973632537636</v>
      </c>
      <c r="E80" s="47">
        <f>(E74/$E$75)*100</f>
        <v>29.998575371738941</v>
      </c>
      <c r="F80" s="47">
        <v>24</v>
      </c>
      <c r="G80" s="47">
        <f>(G74/$G$75)*100</f>
        <v>22.065298500864682</v>
      </c>
      <c r="H80" s="47">
        <f>(H74/$H$75)*100</f>
        <v>22.342782900872091</v>
      </c>
      <c r="I80" s="47">
        <f>(I74/$I$75)*100</f>
        <v>22.058854155819812</v>
      </c>
      <c r="J80" s="47">
        <f>(J74/$J$75)*100</f>
        <v>19.182389937106919</v>
      </c>
      <c r="K80" s="47">
        <f>(K74/$K$75)*100</f>
        <v>18.063458505684675</v>
      </c>
      <c r="L80" s="47" t="e">
        <f>(L74/$L$75)*100</f>
        <v>#NAME?</v>
      </c>
      <c r="N80" s="63"/>
      <c r="O80" s="63"/>
    </row>
    <row r="81" spans="2:23" ht="13.5" customHeight="1">
      <c r="C81" s="49">
        <f t="shared" ref="C81:H81" si="11">SUM(C78:C80)</f>
        <v>99.999999999999972</v>
      </c>
      <c r="D81" s="49">
        <f t="shared" si="11"/>
        <v>100</v>
      </c>
      <c r="E81" s="49">
        <f t="shared" si="11"/>
        <v>100.00000000000001</v>
      </c>
      <c r="F81" s="49">
        <f t="shared" si="11"/>
        <v>100</v>
      </c>
      <c r="G81" s="49">
        <f t="shared" si="11"/>
        <v>100.00000000000001</v>
      </c>
      <c r="H81" s="49">
        <f t="shared" si="11"/>
        <v>100</v>
      </c>
      <c r="I81" s="49">
        <f>SUM(I78:I80)</f>
        <v>99.999999999999986</v>
      </c>
      <c r="J81" s="49">
        <f>SUM(J78:J80)</f>
        <v>99.999999999999986</v>
      </c>
      <c r="K81" s="49">
        <f>SUM(K78:K80)</f>
        <v>100</v>
      </c>
      <c r="L81" s="49" t="e">
        <f>SUM(L78:L80)</f>
        <v>#NAME?</v>
      </c>
      <c r="N81" s="63"/>
      <c r="O81" s="63"/>
    </row>
    <row r="82" spans="2:23" ht="13.5" customHeight="1">
      <c r="C82" s="63"/>
      <c r="D82" s="63"/>
      <c r="E82" s="63"/>
      <c r="F82" s="63"/>
      <c r="G82" s="63"/>
      <c r="H82" s="63"/>
      <c r="I82" s="63"/>
      <c r="J82" s="63"/>
      <c r="K82" s="63"/>
      <c r="L82" s="63"/>
      <c r="M82" s="63"/>
      <c r="N82" s="63"/>
      <c r="O82" s="63"/>
    </row>
    <row r="83" spans="2:23" ht="13.5" customHeight="1">
      <c r="C83" s="49"/>
      <c r="D83" s="49">
        <f>15+23+62</f>
        <v>100</v>
      </c>
      <c r="E83" s="49">
        <f>40+30+30</f>
        <v>100</v>
      </c>
      <c r="F83" s="49">
        <f>45+31+24</f>
        <v>100</v>
      </c>
      <c r="G83" s="49">
        <f>44+34+22</f>
        <v>100</v>
      </c>
      <c r="H83" s="63"/>
      <c r="I83" s="63"/>
      <c r="J83" s="63"/>
      <c r="K83" s="63"/>
      <c r="L83" s="63"/>
      <c r="M83" s="63"/>
      <c r="N83" s="63"/>
      <c r="O83" s="63"/>
    </row>
    <row r="84" spans="2:23" ht="13.5" customHeight="1">
      <c r="C84" s="63"/>
      <c r="D84" s="63"/>
      <c r="E84" s="63"/>
      <c r="F84" s="63"/>
      <c r="G84" s="63"/>
      <c r="H84" s="63"/>
      <c r="I84" s="63"/>
      <c r="J84" s="63"/>
      <c r="K84" s="63"/>
      <c r="L84" s="63"/>
      <c r="M84" s="63"/>
      <c r="N84" s="63"/>
      <c r="O84" s="63"/>
    </row>
    <row r="85" spans="2:23" ht="13.5" customHeight="1">
      <c r="C85" s="133"/>
      <c r="D85" s="133"/>
      <c r="E85" s="133"/>
      <c r="F85" s="133"/>
      <c r="G85" s="133"/>
      <c r="H85" s="133"/>
      <c r="I85" s="133"/>
      <c r="J85" s="133"/>
      <c r="K85" s="133"/>
      <c r="L85" s="133"/>
      <c r="M85" s="133"/>
      <c r="N85" s="133"/>
      <c r="O85" s="133"/>
    </row>
    <row r="87" spans="2:23" ht="13.5" customHeight="1">
      <c r="C87" s="11">
        <v>2009</v>
      </c>
      <c r="D87" s="11">
        <v>2010</v>
      </c>
      <c r="E87" s="11">
        <v>2011</v>
      </c>
      <c r="F87" s="11">
        <v>2012</v>
      </c>
      <c r="G87" s="39" t="s">
        <v>232</v>
      </c>
      <c r="H87" s="39" t="s">
        <v>236</v>
      </c>
      <c r="I87" s="39" t="s">
        <v>263</v>
      </c>
      <c r="J87" s="39" t="s">
        <v>284</v>
      </c>
      <c r="K87" s="39" t="s">
        <v>285</v>
      </c>
      <c r="L87" s="39" t="s">
        <v>286</v>
      </c>
    </row>
    <row r="88" spans="2:23" ht="13.5" customHeight="1">
      <c r="B88" s="8" t="s">
        <v>28</v>
      </c>
      <c r="D88" s="47">
        <v>121.82913000000001</v>
      </c>
      <c r="E88" s="47">
        <v>239.28800000000001</v>
      </c>
      <c r="F88" s="47">
        <v>242.74299999999999</v>
      </c>
      <c r="G88" s="47">
        <f t="shared" ref="G88:L89" si="12">S27/1000</f>
        <v>247.245</v>
      </c>
      <c r="H88" s="47">
        <f t="shared" si="12"/>
        <v>253.86799999999999</v>
      </c>
      <c r="I88" s="47">
        <f t="shared" si="12"/>
        <v>256.62599999999998</v>
      </c>
      <c r="J88" s="47">
        <f>V27/1000</f>
        <v>310.49099999999999</v>
      </c>
      <c r="K88" s="47">
        <f t="shared" si="12"/>
        <v>311.94099999999997</v>
      </c>
      <c r="L88" s="47" t="e">
        <f t="shared" si="12"/>
        <v>#NAME?</v>
      </c>
    </row>
    <row r="89" spans="2:23" ht="13.5" customHeight="1">
      <c r="B89" s="8" t="s">
        <v>88</v>
      </c>
      <c r="D89" s="47">
        <v>329.38986999999997</v>
      </c>
      <c r="E89" s="47">
        <v>322.262</v>
      </c>
      <c r="F89" s="47">
        <v>323.83699999999999</v>
      </c>
      <c r="G89" s="47">
        <f t="shared" si="12"/>
        <v>318.28080439499996</v>
      </c>
      <c r="H89" s="47">
        <f t="shared" si="12"/>
        <v>313.38900000000001</v>
      </c>
      <c r="I89" s="47">
        <f t="shared" si="12"/>
        <v>319.57799999999997</v>
      </c>
      <c r="J89" s="47">
        <f t="shared" si="12"/>
        <v>325.28300000000002</v>
      </c>
      <c r="K89" s="47">
        <f t="shared" si="12"/>
        <v>330.4</v>
      </c>
      <c r="L89" s="47" t="e">
        <f t="shared" si="12"/>
        <v>#NAME?</v>
      </c>
    </row>
    <row r="90" spans="2:23" ht="13.5" customHeight="1">
      <c r="D90" s="49">
        <f>SUM(D88:D89)</f>
        <v>451.21899999999999</v>
      </c>
      <c r="E90" s="49">
        <f>SUM(E88:E89)</f>
        <v>561.54999999999995</v>
      </c>
      <c r="F90" s="49">
        <f t="shared" ref="F90:L90" si="13">SUM(F88:F89)</f>
        <v>566.57999999999993</v>
      </c>
      <c r="G90" s="49">
        <f t="shared" si="13"/>
        <v>565.52580439500002</v>
      </c>
      <c r="H90" s="49">
        <f t="shared" si="13"/>
        <v>567.25700000000006</v>
      </c>
      <c r="I90" s="49">
        <f t="shared" si="13"/>
        <v>576.20399999999995</v>
      </c>
      <c r="J90" s="49">
        <f t="shared" si="13"/>
        <v>635.774</v>
      </c>
      <c r="K90" s="49">
        <f t="shared" si="13"/>
        <v>642.34099999999989</v>
      </c>
      <c r="L90" s="49" t="e">
        <f t="shared" si="13"/>
        <v>#NAME?</v>
      </c>
    </row>
    <row r="91" spans="2:23" ht="13.5" customHeight="1">
      <c r="F91" s="63"/>
      <c r="G91" s="63"/>
      <c r="H91" s="63"/>
    </row>
    <row r="92" spans="2:23" ht="13.5" customHeight="1">
      <c r="D92" s="11">
        <v>2010</v>
      </c>
      <c r="E92" s="11">
        <v>2011</v>
      </c>
      <c r="F92" s="11">
        <v>2012</v>
      </c>
      <c r="G92" s="39" t="s">
        <v>232</v>
      </c>
      <c r="H92" s="39" t="s">
        <v>236</v>
      </c>
      <c r="I92" s="39" t="s">
        <v>263</v>
      </c>
      <c r="J92" s="39" t="s">
        <v>284</v>
      </c>
      <c r="K92" s="39" t="s">
        <v>285</v>
      </c>
      <c r="L92" s="39" t="s">
        <v>286</v>
      </c>
      <c r="V92" s="8">
        <v>30</v>
      </c>
      <c r="W92" s="8">
        <v>62</v>
      </c>
    </row>
    <row r="93" spans="2:23" ht="13.5" customHeight="1">
      <c r="B93" s="8" t="s">
        <v>28</v>
      </c>
      <c r="D93" s="69">
        <f t="shared" ref="D93:L93" si="14">D88/D$90</f>
        <v>0.27</v>
      </c>
      <c r="E93" s="69">
        <f t="shared" si="14"/>
        <v>0.42612055916659253</v>
      </c>
      <c r="F93" s="69">
        <f t="shared" si="14"/>
        <v>0.4284355254333016</v>
      </c>
      <c r="G93" s="69">
        <f t="shared" si="14"/>
        <v>0.43719490442085646</v>
      </c>
      <c r="H93" s="69">
        <f t="shared" si="14"/>
        <v>0.44753612560091804</v>
      </c>
      <c r="I93" s="69">
        <f t="shared" si="14"/>
        <v>0.44537351354728533</v>
      </c>
      <c r="J93" s="69">
        <f t="shared" si="14"/>
        <v>0.48836693542044812</v>
      </c>
      <c r="K93" s="69">
        <f t="shared" si="14"/>
        <v>0.48563146366182453</v>
      </c>
      <c r="L93" s="69" t="e">
        <f t="shared" si="14"/>
        <v>#NAME?</v>
      </c>
      <c r="V93" s="8">
        <v>30</v>
      </c>
      <c r="W93" s="8">
        <v>23</v>
      </c>
    </row>
    <row r="94" spans="2:23" ht="13.5" customHeight="1">
      <c r="B94" s="8" t="s">
        <v>88</v>
      </c>
      <c r="D94" s="69">
        <f t="shared" ref="D94:L94" si="15">D89/D$90</f>
        <v>0.73</v>
      </c>
      <c r="E94" s="69">
        <f t="shared" si="15"/>
        <v>0.57387944083340758</v>
      </c>
      <c r="F94" s="69">
        <f t="shared" si="15"/>
        <v>0.57156447456669845</v>
      </c>
      <c r="G94" s="69">
        <f t="shared" si="15"/>
        <v>0.56280509557914349</v>
      </c>
      <c r="H94" s="69">
        <f t="shared" si="15"/>
        <v>0.55246387439908184</v>
      </c>
      <c r="I94" s="69">
        <f t="shared" si="15"/>
        <v>0.55462648645271462</v>
      </c>
      <c r="J94" s="69">
        <f t="shared" si="15"/>
        <v>0.51163306457955182</v>
      </c>
      <c r="K94" s="69">
        <f t="shared" si="15"/>
        <v>0.51436853633817559</v>
      </c>
      <c r="L94" s="69" t="e">
        <f t="shared" si="15"/>
        <v>#NAME?</v>
      </c>
      <c r="V94" s="8">
        <v>40</v>
      </c>
      <c r="W94" s="8">
        <v>15</v>
      </c>
    </row>
    <row r="95" spans="2:23" ht="13.5" customHeight="1">
      <c r="D95" s="133">
        <f t="shared" ref="D95:L95" si="16">SUM(D93:D94)</f>
        <v>1</v>
      </c>
      <c r="E95" s="133">
        <f t="shared" si="16"/>
        <v>1</v>
      </c>
      <c r="F95" s="133">
        <f t="shared" si="16"/>
        <v>1</v>
      </c>
      <c r="G95" s="133">
        <f t="shared" si="16"/>
        <v>1</v>
      </c>
      <c r="H95" s="133">
        <f t="shared" si="16"/>
        <v>0.99999999999999989</v>
      </c>
      <c r="I95" s="133">
        <f t="shared" si="16"/>
        <v>1</v>
      </c>
      <c r="J95" s="133">
        <f t="shared" si="16"/>
        <v>1</v>
      </c>
      <c r="K95" s="133">
        <f t="shared" si="16"/>
        <v>1</v>
      </c>
      <c r="L95" s="133" t="e">
        <f t="shared" si="16"/>
        <v>#NAME?</v>
      </c>
    </row>
    <row r="98" spans="2:12" ht="13.5" customHeight="1">
      <c r="C98" s="11">
        <v>2009</v>
      </c>
      <c r="D98" s="11">
        <v>2010</v>
      </c>
      <c r="E98" s="11">
        <v>2011</v>
      </c>
      <c r="F98" s="11">
        <v>2012</v>
      </c>
      <c r="G98" s="39" t="s">
        <v>232</v>
      </c>
      <c r="H98" s="39" t="s">
        <v>236</v>
      </c>
      <c r="I98" s="39" t="s">
        <v>263</v>
      </c>
      <c r="J98" s="39" t="s">
        <v>284</v>
      </c>
      <c r="K98" s="39" t="s">
        <v>285</v>
      </c>
      <c r="L98" s="39" t="s">
        <v>286</v>
      </c>
    </row>
    <row r="99" spans="2:12" ht="13.5" customHeight="1">
      <c r="B99" s="8" t="s">
        <v>245</v>
      </c>
      <c r="D99" s="8">
        <v>75</v>
      </c>
      <c r="E99" s="8">
        <v>196</v>
      </c>
      <c r="F99" s="8">
        <v>195</v>
      </c>
      <c r="G99" s="67">
        <v>201.38300000000001</v>
      </c>
      <c r="H99" s="67">
        <v>207.31299999999999</v>
      </c>
      <c r="I99" s="67">
        <v>212.01400000000001</v>
      </c>
      <c r="J99" s="67">
        <v>266.16800000000001</v>
      </c>
      <c r="K99" s="67">
        <v>267.791</v>
      </c>
      <c r="L99" s="67" t="e">
        <v>#NAME?</v>
      </c>
    </row>
    <row r="101" spans="2:12" ht="13.5" customHeight="1">
      <c r="B101" s="11" t="s">
        <v>246</v>
      </c>
      <c r="C101" s="11">
        <v>2009</v>
      </c>
      <c r="D101" s="11">
        <v>2010</v>
      </c>
      <c r="E101" s="11">
        <v>2011</v>
      </c>
      <c r="F101" s="11">
        <v>2012</v>
      </c>
      <c r="G101" s="39" t="s">
        <v>232</v>
      </c>
      <c r="H101" s="39" t="s">
        <v>236</v>
      </c>
      <c r="I101" s="39" t="s">
        <v>263</v>
      </c>
    </row>
    <row r="102" spans="2:12" ht="13.5" customHeight="1">
      <c r="B102" s="8" t="s">
        <v>247</v>
      </c>
      <c r="F102" s="8">
        <v>60</v>
      </c>
      <c r="G102" s="8">
        <v>61</v>
      </c>
    </row>
    <row r="103" spans="2:12" ht="13.5" customHeight="1">
      <c r="B103" s="8" t="s">
        <v>248</v>
      </c>
      <c r="F103" s="8">
        <v>104</v>
      </c>
      <c r="G103" s="8">
        <v>105</v>
      </c>
    </row>
    <row r="114" spans="2:18" ht="13.5" customHeight="1">
      <c r="O114" s="63"/>
    </row>
    <row r="118" spans="2:18" s="64" customFormat="1" ht="13.5" customHeight="1"/>
    <row r="119" spans="2:18" ht="13.5" customHeight="1">
      <c r="E119" s="289">
        <v>2011</v>
      </c>
      <c r="F119" s="289"/>
      <c r="G119" s="289"/>
      <c r="H119" s="289"/>
      <c r="I119" s="289">
        <v>2012</v>
      </c>
      <c r="J119" s="289"/>
      <c r="K119" s="289"/>
      <c r="L119" s="289"/>
      <c r="M119" s="289">
        <v>2013</v>
      </c>
      <c r="N119" s="289"/>
      <c r="O119" s="289"/>
      <c r="P119" s="289"/>
    </row>
    <row r="120" spans="2:18" ht="13.5" customHeight="1">
      <c r="B120" s="11" t="s">
        <v>163</v>
      </c>
      <c r="C120" s="41">
        <v>2009</v>
      </c>
      <c r="D120" s="140">
        <v>2010</v>
      </c>
      <c r="E120" s="39" t="s">
        <v>112</v>
      </c>
      <c r="F120" s="39" t="s">
        <v>113</v>
      </c>
      <c r="G120" s="39" t="s">
        <v>114</v>
      </c>
      <c r="H120" s="140" t="s">
        <v>115</v>
      </c>
      <c r="I120" s="39" t="s">
        <v>112</v>
      </c>
      <c r="J120" s="39" t="s">
        <v>113</v>
      </c>
      <c r="K120" s="39" t="s">
        <v>114</v>
      </c>
      <c r="L120" s="140" t="s">
        <v>115</v>
      </c>
      <c r="M120" s="39" t="s">
        <v>112</v>
      </c>
      <c r="N120" s="39" t="s">
        <v>113</v>
      </c>
      <c r="O120" s="39" t="s">
        <v>114</v>
      </c>
      <c r="P120" s="39" t="s">
        <v>115</v>
      </c>
      <c r="Q120" s="39" t="s">
        <v>112</v>
      </c>
      <c r="R120" s="39" t="s">
        <v>113</v>
      </c>
    </row>
    <row r="121" spans="2:18" ht="13.5" customHeight="1">
      <c r="B121" s="8" t="s">
        <v>160</v>
      </c>
      <c r="C121" s="9">
        <v>147783</v>
      </c>
      <c r="D121" s="9">
        <v>198451</v>
      </c>
      <c r="E121" s="9">
        <v>199339.59742699997</v>
      </c>
      <c r="F121" s="9">
        <v>165270</v>
      </c>
      <c r="G121" s="9">
        <v>66799</v>
      </c>
      <c r="H121" s="9">
        <v>63982</v>
      </c>
      <c r="I121" s="9">
        <v>72304</v>
      </c>
      <c r="J121" s="9">
        <v>68693</v>
      </c>
      <c r="K121" s="9">
        <v>66619</v>
      </c>
      <c r="L121" s="9">
        <v>49997</v>
      </c>
      <c r="M121" s="9">
        <v>38564</v>
      </c>
      <c r="N121" s="9">
        <v>31555</v>
      </c>
      <c r="O121" s="9">
        <v>27866</v>
      </c>
      <c r="P121" s="9">
        <v>18013</v>
      </c>
      <c r="Q121" s="9">
        <v>21334</v>
      </c>
      <c r="R121" s="9" t="e">
        <v>#NAME?</v>
      </c>
    </row>
    <row r="122" spans="2:18" ht="13.5" customHeight="1">
      <c r="B122" s="8" t="s">
        <v>161</v>
      </c>
      <c r="C122" s="9">
        <v>11029.7133565523</v>
      </c>
      <c r="D122" s="9">
        <v>44239</v>
      </c>
      <c r="E122" s="9">
        <v>30579.656693361667</v>
      </c>
      <c r="F122" s="9">
        <v>24789</v>
      </c>
      <c r="G122" s="9">
        <v>19652</v>
      </c>
      <c r="H122" s="9">
        <v>24684</v>
      </c>
      <c r="I122" s="9">
        <v>24112</v>
      </c>
      <c r="J122" s="9">
        <v>21061</v>
      </c>
      <c r="K122" s="9">
        <v>17271</v>
      </c>
      <c r="L122" s="9">
        <v>20574.054725999998</v>
      </c>
      <c r="M122" s="8">
        <v>18949</v>
      </c>
      <c r="N122" s="9">
        <v>16747</v>
      </c>
      <c r="O122" s="9">
        <v>19360.249524309998</v>
      </c>
      <c r="P122" s="9">
        <v>21743.922628</v>
      </c>
      <c r="Q122" s="9">
        <v>17966.245948</v>
      </c>
      <c r="R122" s="9" t="e">
        <v>#NAME?</v>
      </c>
    </row>
    <row r="123" spans="2:18" ht="13.5" customHeight="1">
      <c r="B123" s="11" t="s">
        <v>162</v>
      </c>
      <c r="C123" s="44">
        <f>SUM(C121:C122)</f>
        <v>158812.7133565523</v>
      </c>
      <c r="D123" s="44">
        <f>SUM(D121:D122)</f>
        <v>242690</v>
      </c>
      <c r="E123" s="44">
        <f t="shared" ref="E123:P123" si="17">SUM(E121:E122)</f>
        <v>229919.25412036164</v>
      </c>
      <c r="F123" s="44">
        <f t="shared" si="17"/>
        <v>190059</v>
      </c>
      <c r="G123" s="44">
        <f t="shared" si="17"/>
        <v>86451</v>
      </c>
      <c r="H123" s="44">
        <f t="shared" si="17"/>
        <v>88666</v>
      </c>
      <c r="I123" s="44">
        <f t="shared" si="17"/>
        <v>96416</v>
      </c>
      <c r="J123" s="44">
        <f t="shared" si="17"/>
        <v>89754</v>
      </c>
      <c r="K123" s="44">
        <f t="shared" si="17"/>
        <v>83890</v>
      </c>
      <c r="L123" s="44">
        <f t="shared" si="17"/>
        <v>70571.054726000002</v>
      </c>
      <c r="M123" s="44">
        <f t="shared" si="17"/>
        <v>57513</v>
      </c>
      <c r="N123" s="44">
        <f t="shared" si="17"/>
        <v>48302</v>
      </c>
      <c r="O123" s="44">
        <f t="shared" si="17"/>
        <v>47226.249524309998</v>
      </c>
      <c r="P123" s="44">
        <f t="shared" si="17"/>
        <v>39756.922628</v>
      </c>
      <c r="Q123" s="44">
        <f>SUM(Q121:Q122)</f>
        <v>39300.245947999996</v>
      </c>
      <c r="R123" s="44" t="e">
        <f>SUM(R121:R122)</f>
        <v>#NAME?</v>
      </c>
    </row>
    <row r="124" spans="2:18" ht="13.5" customHeight="1">
      <c r="B124" s="8" t="s">
        <v>24</v>
      </c>
      <c r="C124" s="9" t="e">
        <f>#REF!</f>
        <v>#REF!</v>
      </c>
      <c r="D124" s="9" t="e">
        <f>#REF!</f>
        <v>#REF!</v>
      </c>
      <c r="E124" s="9" t="e">
        <f>#REF!</f>
        <v>#REF!</v>
      </c>
      <c r="F124" s="9" t="e">
        <f>#REF!</f>
        <v>#REF!</v>
      </c>
      <c r="G124" s="9" t="e">
        <f>#REF!</f>
        <v>#REF!</v>
      </c>
      <c r="H124" s="9" t="e">
        <f>#REF!</f>
        <v>#REF!</v>
      </c>
      <c r="I124" s="9" t="e">
        <f>#REF!</f>
        <v>#REF!</v>
      </c>
      <c r="J124" s="9" t="e">
        <f>#REF!</f>
        <v>#REF!</v>
      </c>
      <c r="K124" s="9" t="e">
        <f>#REF!</f>
        <v>#REF!</v>
      </c>
      <c r="L124" s="9" t="e">
        <f>#REF!</f>
        <v>#REF!</v>
      </c>
      <c r="M124" s="9" t="e">
        <f>#REF!</f>
        <v>#REF!</v>
      </c>
      <c r="N124" s="9" t="e">
        <f>#REF!</f>
        <v>#REF!</v>
      </c>
      <c r="O124" s="9" t="e">
        <f>#REF!</f>
        <v>#REF!</v>
      </c>
      <c r="P124" s="9" t="e">
        <f>#REF!</f>
        <v>#REF!</v>
      </c>
      <c r="Q124" s="9" t="e">
        <f>#REF!</f>
        <v>#REF!</v>
      </c>
      <c r="R124" s="9" t="e">
        <f>#REF!</f>
        <v>#REF!</v>
      </c>
    </row>
    <row r="125" spans="2:18" ht="13.5" customHeight="1">
      <c r="B125" s="11" t="s">
        <v>159</v>
      </c>
      <c r="C125" s="141" t="e">
        <f>C123/C124</f>
        <v>#REF!</v>
      </c>
      <c r="D125" s="141" t="e">
        <f>D123/D124</f>
        <v>#REF!</v>
      </c>
      <c r="E125" s="141" t="e">
        <f t="shared" ref="E125:L125" si="18">E123/E124</f>
        <v>#REF!</v>
      </c>
      <c r="F125" s="141" t="e">
        <f t="shared" si="18"/>
        <v>#REF!</v>
      </c>
      <c r="G125" s="141" t="e">
        <f t="shared" si="18"/>
        <v>#REF!</v>
      </c>
      <c r="H125" s="141" t="e">
        <f t="shared" si="18"/>
        <v>#REF!</v>
      </c>
      <c r="I125" s="141" t="e">
        <f t="shared" si="18"/>
        <v>#REF!</v>
      </c>
      <c r="J125" s="141" t="e">
        <f t="shared" si="18"/>
        <v>#REF!</v>
      </c>
      <c r="K125" s="141" t="e">
        <f t="shared" si="18"/>
        <v>#REF!</v>
      </c>
      <c r="L125" s="141" t="e">
        <f t="shared" si="18"/>
        <v>#REF!</v>
      </c>
      <c r="M125" s="142" t="e">
        <f t="shared" ref="M125:R125" si="19">M123/M124</f>
        <v>#REF!</v>
      </c>
      <c r="N125" s="142" t="e">
        <f t="shared" si="19"/>
        <v>#REF!</v>
      </c>
      <c r="O125" s="142" t="e">
        <f t="shared" si="19"/>
        <v>#REF!</v>
      </c>
      <c r="P125" s="142" t="e">
        <f t="shared" si="19"/>
        <v>#REF!</v>
      </c>
      <c r="Q125" s="142" t="e">
        <f t="shared" si="19"/>
        <v>#REF!</v>
      </c>
      <c r="R125" s="142" t="e">
        <f t="shared" si="19"/>
        <v>#NAME?</v>
      </c>
    </row>
    <row r="126" spans="2:18" ht="13.5" customHeight="1">
      <c r="B126" s="8" t="s">
        <v>264</v>
      </c>
      <c r="C126" s="33"/>
      <c r="D126" s="33"/>
      <c r="E126" s="33"/>
      <c r="F126" s="33"/>
      <c r="G126" s="33"/>
      <c r="H126" s="33"/>
      <c r="I126" s="33"/>
      <c r="J126" s="33"/>
      <c r="K126" s="33"/>
      <c r="L126" s="33"/>
      <c r="M126" s="33"/>
      <c r="N126" s="33"/>
      <c r="O126" s="33"/>
    </row>
    <row r="127" spans="2:18" ht="13.5" customHeight="1">
      <c r="L127" s="9"/>
    </row>
    <row r="129" spans="2:22" ht="13.5" customHeight="1">
      <c r="B129" s="11"/>
      <c r="C129" s="41">
        <v>2009</v>
      </c>
      <c r="D129" s="140">
        <v>2010</v>
      </c>
      <c r="E129" s="39" t="s">
        <v>112</v>
      </c>
      <c r="F129" s="39" t="s">
        <v>113</v>
      </c>
      <c r="G129" s="39" t="s">
        <v>114</v>
      </c>
      <c r="H129" s="140" t="s">
        <v>115</v>
      </c>
      <c r="I129" s="39" t="s">
        <v>112</v>
      </c>
      <c r="J129" s="39" t="s">
        <v>113</v>
      </c>
      <c r="K129" s="39" t="s">
        <v>114</v>
      </c>
      <c r="L129" s="140" t="s">
        <v>115</v>
      </c>
      <c r="M129" s="39" t="str">
        <f>+M120</f>
        <v>Q1</v>
      </c>
      <c r="N129" s="39" t="s">
        <v>113</v>
      </c>
      <c r="O129" s="39" t="s">
        <v>114</v>
      </c>
      <c r="P129" s="39" t="s">
        <v>115</v>
      </c>
      <c r="Q129" s="39" t="s">
        <v>112</v>
      </c>
      <c r="R129" s="39" t="s">
        <v>113</v>
      </c>
    </row>
    <row r="130" spans="2:22" ht="13.5" customHeight="1">
      <c r="B130" s="8" t="s">
        <v>165</v>
      </c>
      <c r="C130" s="9">
        <v>81523.865051633198</v>
      </c>
      <c r="D130" s="9">
        <v>111449.49647899999</v>
      </c>
      <c r="E130" s="9">
        <v>116504.571023</v>
      </c>
      <c r="F130" s="9">
        <v>89382.511243999994</v>
      </c>
      <c r="G130" s="9">
        <v>64455.790651000003</v>
      </c>
      <c r="H130" s="9">
        <v>59261.664843999999</v>
      </c>
      <c r="I130" s="9">
        <v>59521.471209000003</v>
      </c>
      <c r="J130" s="9">
        <v>46580.079325999999</v>
      </c>
      <c r="K130" s="9">
        <v>38795.313749000001</v>
      </c>
      <c r="L130" s="9">
        <v>33934.220321000001</v>
      </c>
      <c r="M130" s="9">
        <v>31502</v>
      </c>
      <c r="N130" s="9">
        <v>31544</v>
      </c>
      <c r="O130" s="9">
        <f>33399</f>
        <v>33399</v>
      </c>
      <c r="P130" s="9">
        <v>28757.285471000003</v>
      </c>
      <c r="Q130" s="9">
        <v>26855.711662999998</v>
      </c>
      <c r="R130" s="190"/>
    </row>
    <row r="131" spans="2:22" ht="13.5" customHeight="1">
      <c r="B131" s="8" t="s">
        <v>24</v>
      </c>
      <c r="C131" s="9" t="e">
        <f t="shared" ref="C131:Q131" si="20">C124</f>
        <v>#REF!</v>
      </c>
      <c r="D131" s="9" t="e">
        <f t="shared" si="20"/>
        <v>#REF!</v>
      </c>
      <c r="E131" s="9" t="e">
        <f t="shared" si="20"/>
        <v>#REF!</v>
      </c>
      <c r="F131" s="9" t="e">
        <f t="shared" si="20"/>
        <v>#REF!</v>
      </c>
      <c r="G131" s="9" t="e">
        <f t="shared" si="20"/>
        <v>#REF!</v>
      </c>
      <c r="H131" s="9" t="e">
        <f t="shared" si="20"/>
        <v>#REF!</v>
      </c>
      <c r="I131" s="9" t="e">
        <f t="shared" si="20"/>
        <v>#REF!</v>
      </c>
      <c r="J131" s="9" t="e">
        <f t="shared" si="20"/>
        <v>#REF!</v>
      </c>
      <c r="K131" s="9" t="e">
        <f t="shared" si="20"/>
        <v>#REF!</v>
      </c>
      <c r="L131" s="9" t="e">
        <f t="shared" si="20"/>
        <v>#REF!</v>
      </c>
      <c r="M131" s="9" t="e">
        <f t="shared" si="20"/>
        <v>#REF!</v>
      </c>
      <c r="N131" s="9" t="e">
        <f t="shared" si="20"/>
        <v>#REF!</v>
      </c>
      <c r="O131" s="9" t="e">
        <f t="shared" si="20"/>
        <v>#REF!</v>
      </c>
      <c r="P131" s="9" t="e">
        <f t="shared" si="20"/>
        <v>#REF!</v>
      </c>
      <c r="Q131" s="9" t="e">
        <f t="shared" si="20"/>
        <v>#REF!</v>
      </c>
      <c r="R131" s="190"/>
    </row>
    <row r="132" spans="2:22" ht="13.5" customHeight="1">
      <c r="B132" s="11" t="s">
        <v>166</v>
      </c>
      <c r="C132" s="141" t="e">
        <f t="shared" ref="C132:K132" si="21">C130/C131</f>
        <v>#REF!</v>
      </c>
      <c r="D132" s="141" t="e">
        <f t="shared" si="21"/>
        <v>#REF!</v>
      </c>
      <c r="E132" s="141" t="e">
        <f t="shared" si="21"/>
        <v>#REF!</v>
      </c>
      <c r="F132" s="141" t="e">
        <f t="shared" si="21"/>
        <v>#REF!</v>
      </c>
      <c r="G132" s="141" t="e">
        <f t="shared" si="21"/>
        <v>#REF!</v>
      </c>
      <c r="H132" s="141" t="e">
        <f t="shared" si="21"/>
        <v>#REF!</v>
      </c>
      <c r="I132" s="141" t="e">
        <f t="shared" si="21"/>
        <v>#REF!</v>
      </c>
      <c r="J132" s="141" t="e">
        <f t="shared" si="21"/>
        <v>#REF!</v>
      </c>
      <c r="K132" s="141" t="e">
        <f t="shared" si="21"/>
        <v>#REF!</v>
      </c>
      <c r="L132" s="141" t="e">
        <f>(L130/L131)</f>
        <v>#REF!</v>
      </c>
      <c r="M132" s="141" t="e">
        <f t="shared" ref="M132:R132" si="22">(M130/M131)</f>
        <v>#REF!</v>
      </c>
      <c r="N132" s="141" t="e">
        <f t="shared" si="22"/>
        <v>#REF!</v>
      </c>
      <c r="O132" s="141" t="e">
        <f t="shared" si="22"/>
        <v>#REF!</v>
      </c>
      <c r="P132" s="141" t="e">
        <f t="shared" si="22"/>
        <v>#REF!</v>
      </c>
      <c r="Q132" s="141" t="e">
        <f t="shared" si="22"/>
        <v>#REF!</v>
      </c>
      <c r="R132" s="141" t="e">
        <f t="shared" si="22"/>
        <v>#DIV/0!</v>
      </c>
      <c r="S132" s="42"/>
    </row>
    <row r="135" spans="2:22" ht="13.5" customHeight="1">
      <c r="C135" s="41">
        <v>2009</v>
      </c>
      <c r="D135" s="140">
        <v>2010</v>
      </c>
      <c r="E135" s="39" t="s">
        <v>112</v>
      </c>
      <c r="F135" s="39" t="s">
        <v>113</v>
      </c>
      <c r="G135" s="39" t="s">
        <v>114</v>
      </c>
      <c r="H135" s="140" t="s">
        <v>115</v>
      </c>
      <c r="I135" s="39" t="s">
        <v>112</v>
      </c>
      <c r="J135" s="39" t="s">
        <v>113</v>
      </c>
      <c r="K135" s="39" t="s">
        <v>114</v>
      </c>
      <c r="L135" s="140" t="s">
        <v>115</v>
      </c>
      <c r="M135" s="39" t="str">
        <f>+M120</f>
        <v>Q1</v>
      </c>
      <c r="N135" s="39" t="s">
        <v>113</v>
      </c>
      <c r="O135" s="39" t="s">
        <v>114</v>
      </c>
      <c r="P135" s="39" t="s">
        <v>115</v>
      </c>
      <c r="Q135" s="39" t="s">
        <v>112</v>
      </c>
      <c r="R135" s="39" t="s">
        <v>113</v>
      </c>
    </row>
    <row r="136" spans="2:22" ht="13.5" customHeight="1">
      <c r="B136" s="11" t="s">
        <v>158</v>
      </c>
      <c r="C136" s="44">
        <f t="shared" ref="C136:L136" si="23">C123</f>
        <v>158812.7133565523</v>
      </c>
      <c r="D136" s="44">
        <f t="shared" si="23"/>
        <v>242690</v>
      </c>
      <c r="E136" s="44">
        <f t="shared" si="23"/>
        <v>229919.25412036164</v>
      </c>
      <c r="F136" s="44">
        <f t="shared" si="23"/>
        <v>190059</v>
      </c>
      <c r="G136" s="44">
        <f t="shared" si="23"/>
        <v>86451</v>
      </c>
      <c r="H136" s="44">
        <f t="shared" si="23"/>
        <v>88666</v>
      </c>
      <c r="I136" s="44">
        <f t="shared" si="23"/>
        <v>96416</v>
      </c>
      <c r="J136" s="44">
        <f t="shared" si="23"/>
        <v>89754</v>
      </c>
      <c r="K136" s="44">
        <f t="shared" si="23"/>
        <v>83890</v>
      </c>
      <c r="L136" s="44">
        <f t="shared" si="23"/>
        <v>70571.054726000002</v>
      </c>
      <c r="M136" s="44">
        <f t="shared" ref="M136:R136" si="24">M123</f>
        <v>57513</v>
      </c>
      <c r="N136" s="44">
        <f t="shared" si="24"/>
        <v>48302</v>
      </c>
      <c r="O136" s="44">
        <f t="shared" si="24"/>
        <v>47226.249524309998</v>
      </c>
      <c r="P136" s="44">
        <f t="shared" si="24"/>
        <v>39756.922628</v>
      </c>
      <c r="Q136" s="44">
        <f t="shared" si="24"/>
        <v>39300.245947999996</v>
      </c>
      <c r="R136" s="44" t="e">
        <f t="shared" si="24"/>
        <v>#NAME?</v>
      </c>
    </row>
    <row r="137" spans="2:22" ht="4.5" customHeight="1">
      <c r="C137" s="9"/>
      <c r="D137" s="9"/>
      <c r="E137" s="9"/>
      <c r="F137" s="9"/>
      <c r="G137" s="9"/>
      <c r="H137" s="9"/>
      <c r="I137" s="9"/>
      <c r="J137" s="9"/>
      <c r="K137" s="9"/>
      <c r="L137" s="9"/>
      <c r="M137" s="9"/>
    </row>
    <row r="138" spans="2:22" ht="13.5" customHeight="1">
      <c r="B138" s="11" t="s">
        <v>216</v>
      </c>
      <c r="T138" s="175"/>
      <c r="U138" s="175"/>
      <c r="V138" s="175"/>
    </row>
    <row r="139" spans="2:22" ht="13.5" customHeight="1">
      <c r="B139" s="8" t="s">
        <v>217</v>
      </c>
      <c r="C139" s="9">
        <f>C130</f>
        <v>81523.865051633198</v>
      </c>
      <c r="D139" s="9">
        <f t="shared" ref="D139:J139" si="25">D130</f>
        <v>111449.49647899999</v>
      </c>
      <c r="E139" s="9">
        <f t="shared" si="25"/>
        <v>116504.571023</v>
      </c>
      <c r="F139" s="9">
        <f t="shared" si="25"/>
        <v>89382.511243999994</v>
      </c>
      <c r="G139" s="9">
        <f t="shared" si="25"/>
        <v>64455.790651000003</v>
      </c>
      <c r="H139" s="9">
        <f t="shared" si="25"/>
        <v>59261.664843999999</v>
      </c>
      <c r="I139" s="9">
        <f t="shared" si="25"/>
        <v>59521.471209000003</v>
      </c>
      <c r="J139" s="9">
        <f t="shared" si="25"/>
        <v>46580.079325999999</v>
      </c>
      <c r="K139" s="9">
        <f>K130</f>
        <v>38795.313749000001</v>
      </c>
      <c r="L139" s="192">
        <v>17674.001953999999</v>
      </c>
      <c r="M139" s="192">
        <v>15736.439423</v>
      </c>
      <c r="N139" s="192">
        <v>14731.78896</v>
      </c>
      <c r="O139" s="9">
        <v>15094.035858310001</v>
      </c>
      <c r="P139" s="9">
        <v>8047.4705249999997</v>
      </c>
      <c r="Q139" s="9">
        <v>7348.8358939999998</v>
      </c>
      <c r="R139" s="190"/>
      <c r="T139" s="9"/>
      <c r="U139" s="9"/>
      <c r="V139" s="9"/>
    </row>
    <row r="140" spans="2:22" ht="13.5" customHeight="1">
      <c r="B140" s="8" t="s">
        <v>289</v>
      </c>
      <c r="C140" s="9"/>
      <c r="D140" s="9"/>
      <c r="E140" s="9"/>
      <c r="F140" s="9"/>
      <c r="G140" s="9"/>
      <c r="H140" s="9"/>
      <c r="I140" s="9"/>
      <c r="J140" s="9"/>
      <c r="K140" s="9"/>
      <c r="L140" s="192"/>
      <c r="M140" s="192"/>
      <c r="N140" s="192"/>
      <c r="O140" s="9"/>
      <c r="P140" s="9">
        <v>12280.161994</v>
      </c>
      <c r="Q140" s="9">
        <v>7631.0278500000004</v>
      </c>
      <c r="R140" s="190"/>
      <c r="T140" s="9"/>
      <c r="U140" s="9"/>
      <c r="V140" s="9"/>
    </row>
    <row r="141" spans="2:22" ht="13.5" customHeight="1">
      <c r="B141" s="8" t="s">
        <v>218</v>
      </c>
      <c r="D141" s="9"/>
      <c r="E141" s="9"/>
      <c r="F141" s="9"/>
      <c r="G141" s="9"/>
      <c r="H141" s="9"/>
      <c r="I141" s="9"/>
      <c r="J141" s="9"/>
      <c r="K141" s="9">
        <v>11455.235414000001</v>
      </c>
      <c r="L141" s="192">
        <v>11903.109598999999</v>
      </c>
      <c r="M141" s="192">
        <v>11179.293931000002</v>
      </c>
      <c r="N141" s="192">
        <v>13820.697561000001</v>
      </c>
      <c r="O141" s="9">
        <v>14163.498244999999</v>
      </c>
      <c r="P141" s="9">
        <v>5985.3139540000002</v>
      </c>
      <c r="Q141" s="9">
        <v>7458.5904890000002</v>
      </c>
      <c r="R141" s="190"/>
      <c r="T141" s="9"/>
      <c r="U141" s="9"/>
      <c r="V141" s="9"/>
    </row>
    <row r="142" spans="2:22" ht="13.5" customHeight="1">
      <c r="B142" s="8" t="s">
        <v>224</v>
      </c>
      <c r="C142" s="9"/>
      <c r="D142" s="9"/>
      <c r="E142" s="9"/>
      <c r="F142" s="9"/>
      <c r="G142" s="9"/>
      <c r="H142" s="9"/>
      <c r="I142" s="9"/>
      <c r="J142" s="9"/>
      <c r="K142" s="9"/>
      <c r="L142" s="192">
        <v>4792.8562600000005</v>
      </c>
      <c r="M142" s="192">
        <v>5475.999433</v>
      </c>
      <c r="N142" s="192">
        <v>2991.1448500000001</v>
      </c>
      <c r="O142" s="9">
        <v>2998.8754039999999</v>
      </c>
      <c r="P142" s="9">
        <v>2297.6531070000001</v>
      </c>
      <c r="Q142" s="9">
        <v>4266.2999770000006</v>
      </c>
      <c r="R142" s="190"/>
      <c r="T142" s="9"/>
      <c r="U142" s="9"/>
      <c r="V142" s="9"/>
    </row>
    <row r="143" spans="2:22" ht="13.5" customHeight="1">
      <c r="B143" s="8" t="s">
        <v>170</v>
      </c>
      <c r="C143" s="9"/>
      <c r="D143" s="9"/>
      <c r="E143" s="9"/>
      <c r="F143" s="9"/>
      <c r="G143" s="9"/>
      <c r="H143" s="9"/>
      <c r="I143" s="9"/>
      <c r="J143" s="9"/>
      <c r="K143" s="9">
        <v>10974.649598</v>
      </c>
      <c r="L143" s="192">
        <v>23842.260987000001</v>
      </c>
      <c r="M143" s="192">
        <v>10026.821169999999</v>
      </c>
      <c r="N143" s="192">
        <v>8485.3502019999996</v>
      </c>
      <c r="O143" s="9">
        <v>988.62668299999996</v>
      </c>
      <c r="P143" s="9">
        <v>146.685891</v>
      </c>
      <c r="Q143" s="9">
        <v>150.95745299999999</v>
      </c>
      <c r="R143" s="190"/>
      <c r="T143" s="9"/>
      <c r="U143" s="9"/>
      <c r="V143" s="9"/>
    </row>
    <row r="144" spans="2:22" ht="13.5" customHeight="1">
      <c r="B144" s="8" t="s">
        <v>169</v>
      </c>
      <c r="C144" s="9"/>
      <c r="D144" s="9"/>
      <c r="E144" s="9"/>
      <c r="F144" s="9"/>
      <c r="G144" s="9"/>
      <c r="H144" s="9"/>
      <c r="I144" s="9"/>
      <c r="J144" s="9"/>
      <c r="K144" s="9">
        <v>4643.1186710000002</v>
      </c>
      <c r="L144" s="192">
        <v>5961.0330089999998</v>
      </c>
      <c r="M144" s="192">
        <v>9412.0259059999917</v>
      </c>
      <c r="N144" s="192">
        <v>2242.2660519999999</v>
      </c>
      <c r="O144" s="9">
        <v>7574.9309380000004</v>
      </c>
      <c r="P144" s="9">
        <v>1710.382883</v>
      </c>
      <c r="Q144" s="9">
        <v>1342.5658410000001</v>
      </c>
      <c r="R144" s="190"/>
      <c r="T144" s="9"/>
      <c r="U144" s="9"/>
      <c r="V144" s="9"/>
    </row>
    <row r="145" spans="2:22" ht="13.5" customHeight="1">
      <c r="B145" s="8" t="s">
        <v>186</v>
      </c>
      <c r="C145" s="9"/>
      <c r="D145" s="9"/>
      <c r="E145" s="9"/>
      <c r="F145" s="9"/>
      <c r="G145" s="9"/>
      <c r="H145" s="9"/>
      <c r="I145" s="9"/>
      <c r="J145" s="9"/>
      <c r="K145" s="9">
        <v>1186.2668200000001</v>
      </c>
      <c r="L145" s="192">
        <v>4860.337329</v>
      </c>
      <c r="M145" s="192">
        <v>4143.4544580000002</v>
      </c>
      <c r="N145" s="192">
        <v>895.91383599999995</v>
      </c>
      <c r="O145" s="9">
        <v>682.79699699999992</v>
      </c>
      <c r="P145" s="9">
        <v>521.68386299999997</v>
      </c>
      <c r="Q145" s="9">
        <v>2112.7957660000002</v>
      </c>
      <c r="R145" s="190"/>
      <c r="T145" s="9"/>
      <c r="U145" s="9"/>
      <c r="V145" s="9"/>
    </row>
    <row r="146" spans="2:22" ht="13.5" customHeight="1">
      <c r="B146" s="8" t="s">
        <v>222</v>
      </c>
      <c r="C146" s="9"/>
      <c r="D146" s="9"/>
      <c r="E146" s="9"/>
      <c r="F146" s="9"/>
      <c r="G146" s="9"/>
      <c r="H146" s="9"/>
      <c r="I146" s="9"/>
      <c r="J146" s="9"/>
      <c r="K146" s="9"/>
      <c r="L146" s="192">
        <v>4792.8562600000005</v>
      </c>
      <c r="M146" s="192">
        <v>0</v>
      </c>
      <c r="N146" s="192">
        <v>570.47384999999997</v>
      </c>
      <c r="O146" s="9">
        <v>0</v>
      </c>
      <c r="P146" s="9">
        <v>1570.273614</v>
      </c>
      <c r="Q146" s="9">
        <v>3350.9218919999998</v>
      </c>
      <c r="R146" s="190"/>
      <c r="T146" s="9"/>
      <c r="U146" s="9"/>
      <c r="V146" s="9"/>
    </row>
    <row r="147" spans="2:22" ht="13.5" customHeight="1">
      <c r="B147" s="8" t="s">
        <v>221</v>
      </c>
      <c r="C147" s="9"/>
      <c r="D147" s="9"/>
      <c r="E147" s="9"/>
      <c r="F147" s="9"/>
      <c r="G147" s="9"/>
      <c r="H147" s="9"/>
      <c r="I147" s="9"/>
      <c r="J147" s="9"/>
      <c r="K147" s="9"/>
      <c r="L147" s="192">
        <v>1537.4555880000078</v>
      </c>
      <c r="M147" s="192">
        <v>1538.7567840000002</v>
      </c>
      <c r="N147" s="192">
        <v>4563.9942070000061</v>
      </c>
      <c r="O147" s="9">
        <v>5723</v>
      </c>
      <c r="P147" s="9">
        <v>7197.8104498740104</v>
      </c>
      <c r="Q147" s="9">
        <v>5637.1026978143045</v>
      </c>
      <c r="R147" s="190"/>
      <c r="T147" s="9"/>
      <c r="U147" s="9"/>
      <c r="V147" s="9"/>
    </row>
    <row r="148" spans="2:22" ht="13.5" customHeight="1">
      <c r="B148" s="11" t="s">
        <v>26</v>
      </c>
      <c r="C148" s="44">
        <f t="shared" ref="C148:K148" si="26">SUM(C139:C145)</f>
        <v>81523.865051633198</v>
      </c>
      <c r="D148" s="44">
        <f t="shared" si="26"/>
        <v>111449.49647899999</v>
      </c>
      <c r="E148" s="44">
        <f t="shared" si="26"/>
        <v>116504.571023</v>
      </c>
      <c r="F148" s="44">
        <f t="shared" si="26"/>
        <v>89382.511243999994</v>
      </c>
      <c r="G148" s="44">
        <f t="shared" si="26"/>
        <v>64455.790651000003</v>
      </c>
      <c r="H148" s="44">
        <f t="shared" si="26"/>
        <v>59261.664843999999</v>
      </c>
      <c r="I148" s="44">
        <f t="shared" si="26"/>
        <v>59521.471209000003</v>
      </c>
      <c r="J148" s="44">
        <f t="shared" si="26"/>
        <v>46580.079325999999</v>
      </c>
      <c r="K148" s="44">
        <f t="shared" si="26"/>
        <v>67054.584252000015</v>
      </c>
      <c r="L148" s="44">
        <f t="shared" ref="L148:Q148" si="27">SUM(L139:L147)</f>
        <v>75363.910986000003</v>
      </c>
      <c r="M148" s="44">
        <f t="shared" si="27"/>
        <v>57512.791104999989</v>
      </c>
      <c r="N148" s="44">
        <f t="shared" si="27"/>
        <v>48301.629518000002</v>
      </c>
      <c r="O148" s="44">
        <f t="shared" si="27"/>
        <v>47225.764125309994</v>
      </c>
      <c r="P148" s="44">
        <f t="shared" si="27"/>
        <v>39757.436280874012</v>
      </c>
      <c r="Q148" s="44">
        <f t="shared" si="27"/>
        <v>39299.097859814305</v>
      </c>
    </row>
    <row r="149" spans="2:22" ht="13.5" customHeight="1">
      <c r="B149" s="8" t="s">
        <v>104</v>
      </c>
      <c r="C149" s="9">
        <f t="shared" ref="C149:Q149" si="28">C136-C148</f>
        <v>77288.848304919098</v>
      </c>
      <c r="D149" s="9">
        <f t="shared" si="28"/>
        <v>131240.50352100001</v>
      </c>
      <c r="E149" s="9">
        <f t="shared" si="28"/>
        <v>113414.68309736165</v>
      </c>
      <c r="F149" s="9">
        <f t="shared" si="28"/>
        <v>100676.48875600001</v>
      </c>
      <c r="G149" s="9">
        <f t="shared" si="28"/>
        <v>21995.209348999997</v>
      </c>
      <c r="H149" s="9">
        <f t="shared" si="28"/>
        <v>29404.335156000001</v>
      </c>
      <c r="I149" s="9">
        <f t="shared" si="28"/>
        <v>36894.528790999997</v>
      </c>
      <c r="J149" s="9">
        <f t="shared" si="28"/>
        <v>43173.920674000001</v>
      </c>
      <c r="K149" s="9">
        <f t="shared" si="28"/>
        <v>16835.415747999985</v>
      </c>
      <c r="L149" s="9">
        <f t="shared" si="28"/>
        <v>-4792.8562600000005</v>
      </c>
      <c r="M149" s="9">
        <f t="shared" si="28"/>
        <v>0.20889500001067063</v>
      </c>
      <c r="N149" s="9">
        <f t="shared" si="28"/>
        <v>0.37048199999844655</v>
      </c>
      <c r="O149" s="9">
        <f t="shared" si="28"/>
        <v>0.48539900000469061</v>
      </c>
      <c r="P149" s="9">
        <f t="shared" si="28"/>
        <v>-0.51365287401131354</v>
      </c>
      <c r="Q149" s="9">
        <f t="shared" si="28"/>
        <v>1.1480881856914493</v>
      </c>
    </row>
    <row r="152" spans="2:22" ht="13.5" customHeight="1">
      <c r="B152" s="8" t="s">
        <v>158</v>
      </c>
      <c r="C152" s="40" t="e">
        <f t="shared" ref="C152:M152" si="29">C125</f>
        <v>#REF!</v>
      </c>
      <c r="D152" s="40" t="e">
        <f t="shared" si="29"/>
        <v>#REF!</v>
      </c>
      <c r="E152" s="40" t="e">
        <f t="shared" si="29"/>
        <v>#REF!</v>
      </c>
      <c r="F152" s="40" t="e">
        <f t="shared" si="29"/>
        <v>#REF!</v>
      </c>
      <c r="G152" s="40" t="e">
        <f t="shared" si="29"/>
        <v>#REF!</v>
      </c>
      <c r="H152" s="40" t="e">
        <f t="shared" si="29"/>
        <v>#REF!</v>
      </c>
      <c r="I152" s="40" t="e">
        <f t="shared" si="29"/>
        <v>#REF!</v>
      </c>
      <c r="J152" s="40" t="e">
        <f t="shared" si="29"/>
        <v>#REF!</v>
      </c>
      <c r="K152" s="40" t="e">
        <f t="shared" si="29"/>
        <v>#REF!</v>
      </c>
      <c r="L152" s="40" t="e">
        <f t="shared" si="29"/>
        <v>#REF!</v>
      </c>
      <c r="M152" s="40" t="e">
        <f t="shared" si="29"/>
        <v>#REF!</v>
      </c>
      <c r="N152" s="40" t="e">
        <f>N125</f>
        <v>#REF!</v>
      </c>
      <c r="O152" s="40" t="e">
        <f>O125</f>
        <v>#REF!</v>
      </c>
      <c r="P152" s="40" t="e">
        <f>P125</f>
        <v>#REF!</v>
      </c>
      <c r="Q152" s="40" t="e">
        <f>Q125</f>
        <v>#REF!</v>
      </c>
    </row>
    <row r="153" spans="2:22" ht="13.5" customHeight="1">
      <c r="B153" s="11" t="s">
        <v>164</v>
      </c>
    </row>
    <row r="154" spans="2:22" ht="13.5" customHeight="1">
      <c r="B154" s="8" t="s">
        <v>217</v>
      </c>
      <c r="C154" s="40" t="e">
        <f t="shared" ref="C154:K154" si="30">C139/C$124</f>
        <v>#REF!</v>
      </c>
      <c r="D154" s="40" t="e">
        <f t="shared" si="30"/>
        <v>#REF!</v>
      </c>
      <c r="E154" s="40" t="e">
        <f t="shared" si="30"/>
        <v>#REF!</v>
      </c>
      <c r="F154" s="40" t="e">
        <f t="shared" si="30"/>
        <v>#REF!</v>
      </c>
      <c r="G154" s="40" t="e">
        <f t="shared" si="30"/>
        <v>#REF!</v>
      </c>
      <c r="H154" s="40" t="e">
        <f t="shared" si="30"/>
        <v>#REF!</v>
      </c>
      <c r="I154" s="40" t="e">
        <f t="shared" si="30"/>
        <v>#REF!</v>
      </c>
      <c r="J154" s="40" t="e">
        <f t="shared" si="30"/>
        <v>#REF!</v>
      </c>
      <c r="K154" s="40" t="e">
        <f t="shared" si="30"/>
        <v>#REF!</v>
      </c>
      <c r="L154" s="143" t="e">
        <f>(L139/L$124)*100</f>
        <v>#REF!</v>
      </c>
      <c r="M154" s="143" t="e">
        <f>(M139/M$124)*100</f>
        <v>#REF!</v>
      </c>
      <c r="N154" s="143" t="e">
        <f>(N139/N$124)*100</f>
        <v>#REF!</v>
      </c>
      <c r="O154" s="8">
        <v>2.6</v>
      </c>
      <c r="P154" s="143" t="e">
        <f>(P139/P$124)*100</f>
        <v>#REF!</v>
      </c>
      <c r="Q154" s="143" t="e">
        <f t="shared" ref="Q154:Q161" si="31">(Q139/Q$124)*100</f>
        <v>#REF!</v>
      </c>
    </row>
    <row r="155" spans="2:22" ht="13.5" customHeight="1">
      <c r="B155" s="8" t="s">
        <v>289</v>
      </c>
      <c r="C155" s="40"/>
      <c r="D155" s="40"/>
      <c r="E155" s="40"/>
      <c r="F155" s="40"/>
      <c r="G155" s="40"/>
      <c r="H155" s="40"/>
      <c r="I155" s="40"/>
      <c r="J155" s="40"/>
      <c r="K155" s="40"/>
      <c r="L155" s="143"/>
      <c r="M155" s="143"/>
      <c r="N155" s="143"/>
      <c r="P155" s="143" t="e">
        <f>(P140/P$124)*100</f>
        <v>#REF!</v>
      </c>
      <c r="Q155" s="143" t="e">
        <f t="shared" si="31"/>
        <v>#REF!</v>
      </c>
    </row>
    <row r="156" spans="2:22" ht="13.5" customHeight="1">
      <c r="B156" s="8" t="s">
        <v>218</v>
      </c>
      <c r="C156" s="40" t="e">
        <f>D140/C$124</f>
        <v>#REF!</v>
      </c>
      <c r="D156" s="40" t="e">
        <f t="shared" ref="D156:K156" si="32">D141/D$124</f>
        <v>#REF!</v>
      </c>
      <c r="E156" s="40" t="e">
        <f t="shared" si="32"/>
        <v>#REF!</v>
      </c>
      <c r="F156" s="40" t="e">
        <f t="shared" si="32"/>
        <v>#REF!</v>
      </c>
      <c r="G156" s="40" t="e">
        <f t="shared" si="32"/>
        <v>#REF!</v>
      </c>
      <c r="H156" s="40" t="e">
        <f t="shared" si="32"/>
        <v>#REF!</v>
      </c>
      <c r="I156" s="40" t="e">
        <f t="shared" si="32"/>
        <v>#REF!</v>
      </c>
      <c r="J156" s="40" t="e">
        <f t="shared" si="32"/>
        <v>#REF!</v>
      </c>
      <c r="K156" s="40" t="e">
        <f t="shared" si="32"/>
        <v>#REF!</v>
      </c>
      <c r="L156" s="143" t="e">
        <f>(L141/L$124)*100</f>
        <v>#REF!</v>
      </c>
      <c r="M156" s="143" t="e">
        <f>(M141/M$124)*100</f>
        <v>#REF!</v>
      </c>
      <c r="N156" s="143" t="e">
        <f>(N141/N$124)*100</f>
        <v>#REF!</v>
      </c>
      <c r="O156" s="8">
        <v>2.5</v>
      </c>
      <c r="P156" s="143" t="e">
        <f>(P141/P$124)*100</f>
        <v>#REF!</v>
      </c>
      <c r="Q156" s="143" t="e">
        <f t="shared" si="31"/>
        <v>#REF!</v>
      </c>
    </row>
    <row r="157" spans="2:22" ht="13.5" customHeight="1">
      <c r="B157" s="8" t="s">
        <v>226</v>
      </c>
      <c r="C157" s="40"/>
      <c r="D157" s="40"/>
      <c r="E157" s="40"/>
      <c r="F157" s="40"/>
      <c r="G157" s="40"/>
      <c r="H157" s="40"/>
      <c r="I157" s="40"/>
      <c r="J157" s="40"/>
      <c r="K157" s="40"/>
      <c r="L157" s="143" t="e">
        <f>((L142/L$124)*100)</f>
        <v>#REF!</v>
      </c>
      <c r="M157" s="143" t="e">
        <f>((M142/M$124)*100)-0.1</f>
        <v>#REF!</v>
      </c>
      <c r="N157" s="143" t="e">
        <f>((N142/N$124)*100)</f>
        <v>#REF!</v>
      </c>
      <c r="O157" s="8">
        <v>0.5</v>
      </c>
      <c r="P157" s="143" t="e">
        <f>((P142/P$124)*100)</f>
        <v>#REF!</v>
      </c>
      <c r="Q157" s="143" t="e">
        <f t="shared" si="31"/>
        <v>#REF!</v>
      </c>
    </row>
    <row r="158" spans="2:22" ht="13.5" customHeight="1">
      <c r="B158" s="8" t="s">
        <v>266</v>
      </c>
      <c r="C158" s="40"/>
      <c r="D158" s="40"/>
      <c r="E158" s="40"/>
      <c r="F158" s="40"/>
      <c r="G158" s="40"/>
      <c r="H158" s="40"/>
      <c r="I158" s="40"/>
      <c r="J158" s="40"/>
      <c r="K158" s="40"/>
      <c r="L158" s="143"/>
      <c r="M158" s="143"/>
      <c r="N158" s="143"/>
      <c r="O158" s="8">
        <v>0.2</v>
      </c>
      <c r="P158" s="143" t="e">
        <f>((P143/P$124)*100)</f>
        <v>#REF!</v>
      </c>
      <c r="Q158" s="143" t="e">
        <f t="shared" si="31"/>
        <v>#REF!</v>
      </c>
    </row>
    <row r="159" spans="2:22" ht="13.5" customHeight="1">
      <c r="B159" s="8" t="s">
        <v>228</v>
      </c>
      <c r="C159" s="40" t="e">
        <f t="shared" ref="C159:K159" si="33">C143/C$124</f>
        <v>#REF!</v>
      </c>
      <c r="D159" s="40" t="e">
        <f t="shared" si="33"/>
        <v>#REF!</v>
      </c>
      <c r="E159" s="40" t="e">
        <f t="shared" si="33"/>
        <v>#REF!</v>
      </c>
      <c r="F159" s="40" t="e">
        <f t="shared" si="33"/>
        <v>#REF!</v>
      </c>
      <c r="G159" s="40" t="e">
        <f t="shared" si="33"/>
        <v>#REF!</v>
      </c>
      <c r="H159" s="40" t="e">
        <f t="shared" si="33"/>
        <v>#REF!</v>
      </c>
      <c r="I159" s="40" t="e">
        <f t="shared" si="33"/>
        <v>#REF!</v>
      </c>
      <c r="J159" s="40" t="e">
        <f t="shared" si="33"/>
        <v>#REF!</v>
      </c>
      <c r="K159" s="40" t="e">
        <f t="shared" si="33"/>
        <v>#REF!</v>
      </c>
      <c r="L159" s="143" t="e">
        <f t="shared" ref="L159:M161" si="34">(L143/L$124)*100</f>
        <v>#REF!</v>
      </c>
      <c r="M159" s="143" t="e">
        <f t="shared" si="34"/>
        <v>#REF!</v>
      </c>
      <c r="N159" s="143" t="e">
        <f>(N143/N$124)*100</f>
        <v>#REF!</v>
      </c>
      <c r="O159" s="8">
        <v>1.3</v>
      </c>
      <c r="P159" s="143" t="e">
        <f>(P144/P$124)*100</f>
        <v>#REF!</v>
      </c>
      <c r="Q159" s="143" t="e">
        <f t="shared" si="31"/>
        <v>#REF!</v>
      </c>
    </row>
    <row r="160" spans="2:22" ht="13.5" customHeight="1">
      <c r="B160" s="8" t="s">
        <v>227</v>
      </c>
      <c r="C160" s="40" t="e">
        <f t="shared" ref="C160:K160" si="35">C144/C$124</f>
        <v>#REF!</v>
      </c>
      <c r="D160" s="40" t="e">
        <f t="shared" si="35"/>
        <v>#REF!</v>
      </c>
      <c r="E160" s="40" t="e">
        <f t="shared" si="35"/>
        <v>#REF!</v>
      </c>
      <c r="F160" s="40" t="e">
        <f t="shared" si="35"/>
        <v>#REF!</v>
      </c>
      <c r="G160" s="40" t="e">
        <f t="shared" si="35"/>
        <v>#REF!</v>
      </c>
      <c r="H160" s="40" t="e">
        <f t="shared" si="35"/>
        <v>#REF!</v>
      </c>
      <c r="I160" s="40" t="e">
        <f t="shared" si="35"/>
        <v>#REF!</v>
      </c>
      <c r="J160" s="40" t="e">
        <f t="shared" si="35"/>
        <v>#REF!</v>
      </c>
      <c r="K160" s="40" t="e">
        <f t="shared" si="35"/>
        <v>#REF!</v>
      </c>
      <c r="L160" s="143" t="e">
        <f t="shared" si="34"/>
        <v>#REF!</v>
      </c>
      <c r="M160" s="143" t="e">
        <f t="shared" si="34"/>
        <v>#REF!</v>
      </c>
      <c r="N160" s="143" t="e">
        <f>(N144/N$124)*100</f>
        <v>#REF!</v>
      </c>
      <c r="O160" s="8">
        <v>0.1</v>
      </c>
      <c r="P160" s="143" t="e">
        <f>(P145/P$124)*100</f>
        <v>#REF!</v>
      </c>
      <c r="Q160" s="143" t="e">
        <f t="shared" si="31"/>
        <v>#REF!</v>
      </c>
    </row>
    <row r="161" spans="1:19" ht="13.5" customHeight="1">
      <c r="B161" s="8" t="s">
        <v>229</v>
      </c>
      <c r="C161" s="40" t="e">
        <f t="shared" ref="C161:K161" si="36">C145/C$124</f>
        <v>#REF!</v>
      </c>
      <c r="D161" s="40" t="e">
        <f t="shared" si="36"/>
        <v>#REF!</v>
      </c>
      <c r="E161" s="40" t="e">
        <f t="shared" si="36"/>
        <v>#REF!</v>
      </c>
      <c r="F161" s="40" t="e">
        <f t="shared" si="36"/>
        <v>#REF!</v>
      </c>
      <c r="G161" s="40" t="e">
        <f t="shared" si="36"/>
        <v>#REF!</v>
      </c>
      <c r="H161" s="40" t="e">
        <f t="shared" si="36"/>
        <v>#REF!</v>
      </c>
      <c r="I161" s="40" t="e">
        <f t="shared" si="36"/>
        <v>#REF!</v>
      </c>
      <c r="J161" s="40" t="e">
        <f t="shared" si="36"/>
        <v>#REF!</v>
      </c>
      <c r="K161" s="40" t="e">
        <f t="shared" si="36"/>
        <v>#REF!</v>
      </c>
      <c r="L161" s="143" t="e">
        <f t="shared" si="34"/>
        <v>#REF!</v>
      </c>
      <c r="M161" s="143" t="e">
        <f t="shared" si="34"/>
        <v>#REF!</v>
      </c>
      <c r="N161" s="143" t="e">
        <f>(N145/N$124)*100</f>
        <v>#REF!</v>
      </c>
      <c r="O161" s="42">
        <v>0</v>
      </c>
      <c r="P161" s="143" t="e">
        <f>(P146/P$124)*100</f>
        <v>#REF!</v>
      </c>
      <c r="Q161" s="143" t="e">
        <f t="shared" si="31"/>
        <v>#REF!</v>
      </c>
    </row>
    <row r="162" spans="1:19" ht="13.5" customHeight="1">
      <c r="B162" s="8" t="s">
        <v>223</v>
      </c>
      <c r="C162" s="40"/>
      <c r="D162" s="40"/>
      <c r="E162" s="40"/>
      <c r="F162" s="40"/>
      <c r="G162" s="40"/>
      <c r="H162" s="40"/>
      <c r="I162" s="40"/>
      <c r="J162" s="40"/>
      <c r="K162" s="40"/>
      <c r="L162" s="143"/>
      <c r="M162" s="143"/>
      <c r="N162" s="143"/>
      <c r="P162" s="143"/>
    </row>
    <row r="163" spans="1:19" ht="13.5" customHeight="1">
      <c r="B163" s="8" t="s">
        <v>221</v>
      </c>
      <c r="C163" s="40" t="e">
        <f t="shared" ref="C163:K163" si="37">C146/C$124</f>
        <v>#REF!</v>
      </c>
      <c r="D163" s="40" t="e">
        <f t="shared" si="37"/>
        <v>#REF!</v>
      </c>
      <c r="E163" s="40" t="e">
        <f t="shared" si="37"/>
        <v>#REF!</v>
      </c>
      <c r="F163" s="40" t="e">
        <f t="shared" si="37"/>
        <v>#REF!</v>
      </c>
      <c r="G163" s="40" t="e">
        <f t="shared" si="37"/>
        <v>#REF!</v>
      </c>
      <c r="H163" s="40" t="e">
        <f t="shared" si="37"/>
        <v>#REF!</v>
      </c>
      <c r="I163" s="40" t="e">
        <f t="shared" si="37"/>
        <v>#REF!</v>
      </c>
      <c r="J163" s="40" t="e">
        <f t="shared" si="37"/>
        <v>#REF!</v>
      </c>
      <c r="K163" s="40" t="e">
        <f t="shared" si="37"/>
        <v>#REF!</v>
      </c>
      <c r="L163" s="143" t="e">
        <f>(L147/L$124)*100</f>
        <v>#REF!</v>
      </c>
      <c r="M163" s="143" t="e">
        <f>(M147/M$124)*100</f>
        <v>#REF!</v>
      </c>
      <c r="N163" s="143" t="e">
        <f>(N147/N$124)*100</f>
        <v>#REF!</v>
      </c>
      <c r="O163" s="42">
        <v>1</v>
      </c>
      <c r="P163" s="143" t="e">
        <f>(P147/P$124)*100</f>
        <v>#REF!</v>
      </c>
      <c r="Q163" s="143" t="e">
        <f>(Q147/Q$124)*100</f>
        <v>#REF!</v>
      </c>
    </row>
    <row r="164" spans="1:19" ht="13.5" customHeight="1">
      <c r="C164" s="40"/>
      <c r="D164" s="40"/>
      <c r="E164" s="40"/>
      <c r="F164" s="40"/>
      <c r="G164" s="40"/>
      <c r="H164" s="40"/>
      <c r="I164" s="40"/>
      <c r="J164" s="40"/>
      <c r="K164" s="40"/>
      <c r="L164" s="143"/>
      <c r="M164" s="143"/>
    </row>
    <row r="165" spans="1:19" ht="13.5" customHeight="1">
      <c r="B165" s="11" t="s">
        <v>26</v>
      </c>
      <c r="C165" s="68" t="e">
        <f>SUM(C154:C163)</f>
        <v>#REF!</v>
      </c>
      <c r="D165" s="68" t="e">
        <f t="shared" ref="D165:K165" si="38">SUM(D154:D163)</f>
        <v>#REF!</v>
      </c>
      <c r="E165" s="68" t="e">
        <f t="shared" si="38"/>
        <v>#REF!</v>
      </c>
      <c r="F165" s="68" t="e">
        <f t="shared" si="38"/>
        <v>#REF!</v>
      </c>
      <c r="G165" s="68" t="e">
        <f t="shared" si="38"/>
        <v>#REF!</v>
      </c>
      <c r="H165" s="68" t="e">
        <f t="shared" si="38"/>
        <v>#REF!</v>
      </c>
      <c r="I165" s="68" t="e">
        <f t="shared" si="38"/>
        <v>#REF!</v>
      </c>
      <c r="J165" s="68" t="e">
        <f t="shared" si="38"/>
        <v>#REF!</v>
      </c>
      <c r="K165" s="68" t="e">
        <f t="shared" si="38"/>
        <v>#REF!</v>
      </c>
      <c r="L165" s="144" t="e">
        <f t="shared" ref="L165:Q165" si="39">SUM(L154:L164)</f>
        <v>#REF!</v>
      </c>
      <c r="M165" s="144" t="e">
        <f t="shared" si="39"/>
        <v>#REF!</v>
      </c>
      <c r="N165" s="144" t="e">
        <f t="shared" si="39"/>
        <v>#REF!</v>
      </c>
      <c r="O165" s="144">
        <f t="shared" si="39"/>
        <v>8.1999999999999993</v>
      </c>
      <c r="P165" s="144" t="e">
        <f t="shared" si="39"/>
        <v>#REF!</v>
      </c>
      <c r="Q165" s="144" t="e">
        <f t="shared" si="39"/>
        <v>#REF!</v>
      </c>
    </row>
    <row r="166" spans="1:19" ht="13.5" customHeight="1">
      <c r="B166" s="8" t="s">
        <v>167</v>
      </c>
      <c r="C166" s="40" t="e">
        <f>C152-C165</f>
        <v>#REF!</v>
      </c>
      <c r="D166" s="40" t="e">
        <f t="shared" ref="D166:K166" si="40">D152-D165</f>
        <v>#REF!</v>
      </c>
      <c r="E166" s="40" t="e">
        <f t="shared" si="40"/>
        <v>#REF!</v>
      </c>
      <c r="F166" s="40" t="e">
        <f t="shared" si="40"/>
        <v>#REF!</v>
      </c>
      <c r="G166" s="40" t="e">
        <f t="shared" si="40"/>
        <v>#REF!</v>
      </c>
      <c r="H166" s="40" t="e">
        <f t="shared" si="40"/>
        <v>#REF!</v>
      </c>
      <c r="I166" s="40" t="e">
        <f t="shared" si="40"/>
        <v>#REF!</v>
      </c>
      <c r="J166" s="40" t="e">
        <f t="shared" si="40"/>
        <v>#REF!</v>
      </c>
      <c r="K166" s="40" t="e">
        <f t="shared" si="40"/>
        <v>#REF!</v>
      </c>
      <c r="L166" s="40" t="e">
        <f t="shared" ref="L166:Q166" si="41">L152-L165/100</f>
        <v>#REF!</v>
      </c>
      <c r="M166" s="40" t="e">
        <f t="shared" si="41"/>
        <v>#REF!</v>
      </c>
      <c r="N166" s="40" t="e">
        <f t="shared" si="41"/>
        <v>#REF!</v>
      </c>
      <c r="O166" s="40" t="e">
        <f t="shared" si="41"/>
        <v>#REF!</v>
      </c>
      <c r="P166" s="40" t="e">
        <f t="shared" si="41"/>
        <v>#REF!</v>
      </c>
      <c r="Q166" s="40" t="e">
        <f t="shared" si="41"/>
        <v>#REF!</v>
      </c>
    </row>
    <row r="168" spans="1:19" ht="13.5" customHeight="1">
      <c r="C168" s="11">
        <v>2009</v>
      </c>
      <c r="D168" s="39">
        <v>2010</v>
      </c>
      <c r="E168" s="39" t="s">
        <v>112</v>
      </c>
      <c r="F168" s="39" t="s">
        <v>113</v>
      </c>
      <c r="G168" s="39" t="s">
        <v>114</v>
      </c>
      <c r="H168" s="39">
        <v>2011</v>
      </c>
      <c r="I168" s="39" t="s">
        <v>112</v>
      </c>
      <c r="J168" s="39" t="s">
        <v>113</v>
      </c>
      <c r="K168" s="39" t="s">
        <v>114</v>
      </c>
      <c r="L168" s="39">
        <v>2012</v>
      </c>
      <c r="M168" s="39" t="s">
        <v>112</v>
      </c>
      <c r="N168" s="39" t="s">
        <v>113</v>
      </c>
      <c r="O168" s="39" t="s">
        <v>114</v>
      </c>
      <c r="P168" s="39" t="s">
        <v>115</v>
      </c>
      <c r="Q168" s="39" t="s">
        <v>112</v>
      </c>
      <c r="R168" s="39" t="s">
        <v>113</v>
      </c>
    </row>
    <row r="169" spans="1:19" ht="13.5" customHeight="1">
      <c r="B169" s="8" t="s">
        <v>225</v>
      </c>
      <c r="C169" s="143"/>
      <c r="D169" s="145" t="e">
        <f t="shared" ref="D169:M169" si="42">D132*100</f>
        <v>#REF!</v>
      </c>
      <c r="E169" s="145" t="e">
        <f t="shared" si="42"/>
        <v>#REF!</v>
      </c>
      <c r="F169" s="145" t="e">
        <f t="shared" si="42"/>
        <v>#REF!</v>
      </c>
      <c r="G169" s="145" t="e">
        <f t="shared" si="42"/>
        <v>#REF!</v>
      </c>
      <c r="H169" s="145" t="e">
        <f t="shared" si="42"/>
        <v>#REF!</v>
      </c>
      <c r="I169" s="145" t="e">
        <f t="shared" si="42"/>
        <v>#REF!</v>
      </c>
      <c r="J169" s="145" t="e">
        <f t="shared" si="42"/>
        <v>#REF!</v>
      </c>
      <c r="K169" s="145" t="e">
        <f t="shared" si="42"/>
        <v>#REF!</v>
      </c>
      <c r="L169" s="145" t="e">
        <f t="shared" si="42"/>
        <v>#REF!</v>
      </c>
      <c r="M169" s="145" t="e">
        <f t="shared" si="42"/>
        <v>#REF!</v>
      </c>
      <c r="N169" s="145" t="e">
        <f>(N132*100)</f>
        <v>#REF!</v>
      </c>
      <c r="O169" s="145" t="e">
        <f>(O132*100)</f>
        <v>#REF!</v>
      </c>
      <c r="P169" s="145" t="e">
        <f>(P132*100)</f>
        <v>#REF!</v>
      </c>
      <c r="Q169" s="145" t="e">
        <f>(Q132*100)</f>
        <v>#REF!</v>
      </c>
    </row>
    <row r="170" spans="1:19" ht="13.5" customHeight="1">
      <c r="B170" s="8" t="s">
        <v>250</v>
      </c>
      <c r="D170" s="143" t="e">
        <f>D171-D169</f>
        <v>#REF!</v>
      </c>
      <c r="E170" s="143" t="e">
        <f t="shared" ref="E170:M170" si="43">E171-E169</f>
        <v>#REF!</v>
      </c>
      <c r="F170" s="143" t="e">
        <f t="shared" si="43"/>
        <v>#REF!</v>
      </c>
      <c r="G170" s="143" t="e">
        <f t="shared" si="43"/>
        <v>#REF!</v>
      </c>
      <c r="H170" s="143" t="e">
        <f t="shared" si="43"/>
        <v>#REF!</v>
      </c>
      <c r="I170" s="143" t="e">
        <f t="shared" si="43"/>
        <v>#REF!</v>
      </c>
      <c r="J170" s="143" t="e">
        <f t="shared" si="43"/>
        <v>#REF!</v>
      </c>
      <c r="K170" s="143" t="e">
        <f t="shared" si="43"/>
        <v>#REF!</v>
      </c>
      <c r="L170" s="143" t="e">
        <f t="shared" si="43"/>
        <v>#REF!</v>
      </c>
      <c r="M170" s="143" t="e">
        <f t="shared" si="43"/>
        <v>#REF!</v>
      </c>
      <c r="N170" s="143" t="e">
        <f>(N171-N169)-0.005</f>
        <v>#REF!</v>
      </c>
      <c r="O170" s="143" t="e">
        <f>(O171-O169)</f>
        <v>#REF!</v>
      </c>
      <c r="P170" s="143" t="e">
        <f>(P171-P169)</f>
        <v>#REF!</v>
      </c>
      <c r="Q170" s="143" t="e">
        <f>(Q171-Q169)</f>
        <v>#REF!</v>
      </c>
    </row>
    <row r="171" spans="1:19" ht="13.5" customHeight="1">
      <c r="B171" s="8" t="s">
        <v>158</v>
      </c>
      <c r="C171" s="143" t="e">
        <f t="shared" ref="C171:O171" si="44">C125*100</f>
        <v>#REF!</v>
      </c>
      <c r="D171" s="143" t="e">
        <f t="shared" si="44"/>
        <v>#REF!</v>
      </c>
      <c r="E171" s="143" t="e">
        <f t="shared" si="44"/>
        <v>#REF!</v>
      </c>
      <c r="F171" s="143" t="e">
        <f t="shared" si="44"/>
        <v>#REF!</v>
      </c>
      <c r="G171" s="143" t="e">
        <f t="shared" si="44"/>
        <v>#REF!</v>
      </c>
      <c r="H171" s="143" t="e">
        <f t="shared" si="44"/>
        <v>#REF!</v>
      </c>
      <c r="I171" s="143" t="e">
        <f t="shared" si="44"/>
        <v>#REF!</v>
      </c>
      <c r="J171" s="143" t="e">
        <f t="shared" si="44"/>
        <v>#REF!</v>
      </c>
      <c r="K171" s="143" t="e">
        <f t="shared" si="44"/>
        <v>#REF!</v>
      </c>
      <c r="L171" s="143" t="e">
        <f t="shared" si="44"/>
        <v>#REF!</v>
      </c>
      <c r="M171" s="143" t="e">
        <f t="shared" si="44"/>
        <v>#REF!</v>
      </c>
      <c r="N171" s="143" t="e">
        <f t="shared" si="44"/>
        <v>#REF!</v>
      </c>
      <c r="O171" s="143" t="e">
        <f t="shared" si="44"/>
        <v>#REF!</v>
      </c>
      <c r="P171" s="143" t="e">
        <f>P125*100</f>
        <v>#REF!</v>
      </c>
      <c r="Q171" s="143" t="e">
        <f>Q125*100</f>
        <v>#REF!</v>
      </c>
    </row>
    <row r="172" spans="1:19" ht="13.5" customHeight="1">
      <c r="C172" s="143"/>
      <c r="D172" s="143"/>
      <c r="E172" s="143"/>
    </row>
    <row r="173" spans="1:19" ht="13.5" customHeight="1">
      <c r="C173" s="143"/>
      <c r="D173" s="143"/>
      <c r="E173" s="143"/>
      <c r="F173" s="39" t="s">
        <v>279</v>
      </c>
      <c r="G173" s="39" t="s">
        <v>280</v>
      </c>
      <c r="H173" s="39" t="s">
        <v>281</v>
      </c>
      <c r="I173" s="39" t="s">
        <v>282</v>
      </c>
      <c r="J173" s="39" t="s">
        <v>283</v>
      </c>
      <c r="K173" s="39" t="s">
        <v>278</v>
      </c>
      <c r="N173" s="11">
        <v>2010</v>
      </c>
      <c r="O173" s="11">
        <v>2011</v>
      </c>
      <c r="P173" s="11">
        <v>2012</v>
      </c>
      <c r="Q173" s="11">
        <v>2013</v>
      </c>
      <c r="R173" s="39" t="s">
        <v>283</v>
      </c>
      <c r="S173" s="39" t="s">
        <v>278</v>
      </c>
    </row>
    <row r="174" spans="1:19" ht="13.5" customHeight="1">
      <c r="C174" s="39">
        <v>2010</v>
      </c>
      <c r="D174" s="39">
        <f>H168</f>
        <v>2011</v>
      </c>
      <c r="E174" s="39">
        <f>L168</f>
        <v>2012</v>
      </c>
      <c r="F174" s="39" t="s">
        <v>232</v>
      </c>
      <c r="G174" s="39" t="s">
        <v>236</v>
      </c>
      <c r="H174" s="39" t="s">
        <v>263</v>
      </c>
      <c r="I174" s="39" t="s">
        <v>284</v>
      </c>
      <c r="J174" s="39" t="s">
        <v>285</v>
      </c>
      <c r="K174" s="39" t="s">
        <v>286</v>
      </c>
      <c r="N174" s="11">
        <v>2010</v>
      </c>
      <c r="O174" s="11">
        <v>2011</v>
      </c>
      <c r="P174" s="11">
        <v>2012</v>
      </c>
      <c r="Q174" s="11">
        <v>2013</v>
      </c>
      <c r="R174" s="39" t="s">
        <v>285</v>
      </c>
      <c r="S174" s="39" t="s">
        <v>286</v>
      </c>
    </row>
    <row r="175" spans="1:19" ht="13.5" customHeight="1">
      <c r="A175" s="8" t="s">
        <v>290</v>
      </c>
      <c r="B175" s="8" t="s">
        <v>251</v>
      </c>
      <c r="C175" s="143" t="e">
        <f>D169</f>
        <v>#REF!</v>
      </c>
      <c r="D175" s="143" t="e">
        <f>H169</f>
        <v>#REF!</v>
      </c>
      <c r="E175" s="143" t="e">
        <f>L169</f>
        <v>#REF!</v>
      </c>
      <c r="F175" s="143" t="e">
        <f t="shared" ref="F175:G177" si="45">M169</f>
        <v>#REF!</v>
      </c>
      <c r="G175" s="143" t="e">
        <f t="shared" si="45"/>
        <v>#REF!</v>
      </c>
      <c r="H175" s="143">
        <f>SUM(O154:O158)</f>
        <v>5.8</v>
      </c>
      <c r="I175" s="143" t="e">
        <f>SUM(P154:P158)</f>
        <v>#REF!</v>
      </c>
      <c r="J175" s="143" t="e">
        <f>SUM(Q154:Q158)</f>
        <v>#REF!</v>
      </c>
      <c r="K175" s="143">
        <f>SUM(R154:R158)</f>
        <v>0</v>
      </c>
      <c r="N175" s="143" t="e">
        <f t="shared" ref="N175:P177" si="46">+C175</f>
        <v>#REF!</v>
      </c>
      <c r="O175" s="143" t="e">
        <f t="shared" si="46"/>
        <v>#REF!</v>
      </c>
      <c r="P175" s="143" t="e">
        <f t="shared" si="46"/>
        <v>#REF!</v>
      </c>
      <c r="Q175" s="143" t="e">
        <f t="shared" ref="Q175:S177" si="47">+I175</f>
        <v>#REF!</v>
      </c>
      <c r="R175" s="143" t="e">
        <f t="shared" si="47"/>
        <v>#REF!</v>
      </c>
      <c r="S175" s="8">
        <f t="shared" si="47"/>
        <v>0</v>
      </c>
    </row>
    <row r="176" spans="1:19" ht="13.5" customHeight="1">
      <c r="A176" s="8" t="s">
        <v>291</v>
      </c>
      <c r="B176" s="8" t="s">
        <v>250</v>
      </c>
      <c r="C176" s="143" t="e">
        <f>D170</f>
        <v>#REF!</v>
      </c>
      <c r="D176" s="143" t="e">
        <f>H170</f>
        <v>#REF!</v>
      </c>
      <c r="E176" s="143" t="e">
        <f>L170</f>
        <v>#REF!</v>
      </c>
      <c r="F176" s="143" t="e">
        <f t="shared" si="45"/>
        <v>#REF!</v>
      </c>
      <c r="G176" s="143" t="e">
        <f t="shared" si="45"/>
        <v>#REF!</v>
      </c>
      <c r="H176" s="143">
        <f>SUM(O159:O163)</f>
        <v>2.4000000000000004</v>
      </c>
      <c r="I176" s="143" t="e">
        <f>SUM(P159:P163)</f>
        <v>#REF!</v>
      </c>
      <c r="J176" s="143" t="e">
        <f>SUM(Q159:Q163)</f>
        <v>#REF!</v>
      </c>
      <c r="K176" s="143">
        <f>SUM(R159:R163)</f>
        <v>0</v>
      </c>
      <c r="N176" s="143" t="e">
        <f t="shared" si="46"/>
        <v>#REF!</v>
      </c>
      <c r="O176" s="143" t="e">
        <f t="shared" si="46"/>
        <v>#REF!</v>
      </c>
      <c r="P176" s="143" t="e">
        <f t="shared" si="46"/>
        <v>#REF!</v>
      </c>
      <c r="Q176" s="143" t="e">
        <f t="shared" si="47"/>
        <v>#REF!</v>
      </c>
      <c r="R176" s="143" t="e">
        <f t="shared" si="47"/>
        <v>#REF!</v>
      </c>
      <c r="S176" s="8">
        <f t="shared" si="47"/>
        <v>0</v>
      </c>
    </row>
    <row r="177" spans="2:19" ht="13.5" customHeight="1">
      <c r="B177" s="8" t="s">
        <v>158</v>
      </c>
      <c r="C177" s="143" t="e">
        <f>D171</f>
        <v>#REF!</v>
      </c>
      <c r="D177" s="143" t="e">
        <f>H171</f>
        <v>#REF!</v>
      </c>
      <c r="E177" s="143" t="e">
        <f>L171</f>
        <v>#REF!</v>
      </c>
      <c r="F177" s="143" t="e">
        <f t="shared" si="45"/>
        <v>#REF!</v>
      </c>
      <c r="G177" s="143" t="e">
        <f t="shared" si="45"/>
        <v>#REF!</v>
      </c>
      <c r="H177" s="143">
        <f>SUM(H175:H176)</f>
        <v>8.1999999999999993</v>
      </c>
      <c r="I177" s="143" t="e">
        <f>SUM(I175:I176)</f>
        <v>#REF!</v>
      </c>
      <c r="J177" s="143" t="e">
        <f>SUM(J175:J176)</f>
        <v>#REF!</v>
      </c>
      <c r="K177" s="143">
        <f>SUM(K175:K176)</f>
        <v>0</v>
      </c>
      <c r="N177" s="143" t="e">
        <f t="shared" si="46"/>
        <v>#REF!</v>
      </c>
      <c r="O177" s="143" t="e">
        <f t="shared" si="46"/>
        <v>#REF!</v>
      </c>
      <c r="P177" s="143" t="e">
        <f t="shared" si="46"/>
        <v>#REF!</v>
      </c>
      <c r="Q177" s="42" t="e">
        <f t="shared" si="47"/>
        <v>#REF!</v>
      </c>
      <c r="R177" s="143" t="e">
        <f t="shared" si="47"/>
        <v>#REF!</v>
      </c>
      <c r="S177" s="8">
        <f t="shared" si="47"/>
        <v>0</v>
      </c>
    </row>
    <row r="194" spans="2:19" ht="13.5" customHeight="1">
      <c r="C194" s="288" t="s">
        <v>158</v>
      </c>
      <c r="D194" s="288"/>
      <c r="E194" s="288"/>
      <c r="F194" s="288"/>
      <c r="G194" s="288"/>
      <c r="H194" s="288" t="s">
        <v>183</v>
      </c>
      <c r="I194" s="288"/>
      <c r="J194" s="288"/>
      <c r="K194" s="288"/>
      <c r="M194" s="288" t="s">
        <v>197</v>
      </c>
      <c r="N194" s="288"/>
    </row>
    <row r="195" spans="2:19" ht="12.75" customHeight="1">
      <c r="B195" s="90"/>
      <c r="C195" s="286" t="s">
        <v>147</v>
      </c>
      <c r="D195" s="287"/>
      <c r="E195" s="286" t="s">
        <v>215</v>
      </c>
      <c r="F195" s="287"/>
      <c r="G195" s="93" t="s">
        <v>175</v>
      </c>
      <c r="H195" s="94" t="s">
        <v>177</v>
      </c>
      <c r="I195" s="99" t="s">
        <v>178</v>
      </c>
      <c r="J195" s="93" t="s">
        <v>189</v>
      </c>
      <c r="K195" s="106" t="s">
        <v>191</v>
      </c>
      <c r="L195" s="106" t="s">
        <v>193</v>
      </c>
      <c r="M195" s="94" t="s">
        <v>13</v>
      </c>
      <c r="N195" s="90"/>
      <c r="O195" s="90"/>
      <c r="P195" s="99" t="s">
        <v>184</v>
      </c>
      <c r="Q195" s="99" t="s">
        <v>198</v>
      </c>
    </row>
    <row r="196" spans="2:19" ht="12.75" customHeight="1">
      <c r="B196" s="91" t="s">
        <v>27</v>
      </c>
      <c r="C196" s="97" t="s">
        <v>210</v>
      </c>
      <c r="D196" s="98" t="s">
        <v>211</v>
      </c>
      <c r="E196" s="97" t="s">
        <v>210</v>
      </c>
      <c r="F196" s="98" t="s">
        <v>211</v>
      </c>
      <c r="G196" s="97" t="s">
        <v>176</v>
      </c>
      <c r="H196" s="98" t="s">
        <v>179</v>
      </c>
      <c r="I196" s="100" t="s">
        <v>174</v>
      </c>
      <c r="J196" s="97" t="s">
        <v>190</v>
      </c>
      <c r="K196" s="101" t="s">
        <v>192</v>
      </c>
      <c r="L196" s="101" t="s">
        <v>12</v>
      </c>
      <c r="M196" s="98" t="s">
        <v>194</v>
      </c>
      <c r="N196" s="100" t="s">
        <v>26</v>
      </c>
      <c r="O196" s="100" t="s">
        <v>26</v>
      </c>
      <c r="P196" s="100" t="s">
        <v>185</v>
      </c>
      <c r="Q196" s="100" t="s">
        <v>199</v>
      </c>
    </row>
    <row r="197" spans="2:19" ht="12.75" customHeight="1">
      <c r="B197" s="90" t="s">
        <v>28</v>
      </c>
      <c r="C197" s="146">
        <v>23201</v>
      </c>
      <c r="D197" s="147">
        <v>452</v>
      </c>
      <c r="E197" s="148">
        <v>-13977</v>
      </c>
      <c r="F197" s="149">
        <v>-130</v>
      </c>
      <c r="G197" s="146">
        <f>SUM(C197:F197)</f>
        <v>9546</v>
      </c>
      <c r="H197" s="150">
        <v>15449.727809795853</v>
      </c>
      <c r="I197" s="151">
        <f>G197+H197</f>
        <v>24995.727809795855</v>
      </c>
      <c r="J197" s="152">
        <v>24996.589544395662</v>
      </c>
      <c r="K197" s="153">
        <v>0</v>
      </c>
      <c r="L197" s="153">
        <v>0</v>
      </c>
      <c r="M197" s="150">
        <v>0</v>
      </c>
      <c r="N197" s="151">
        <f>SUM(J197:M197)</f>
        <v>24996.589544395662</v>
      </c>
      <c r="O197" s="154">
        <f>MIN(SUM($J197:$M197),$I197)</f>
        <v>24995.727809795855</v>
      </c>
      <c r="P197" s="155">
        <f>O197/I197</f>
        <v>1</v>
      </c>
      <c r="Q197" s="155">
        <f>(I197-O197)/I197</f>
        <v>0</v>
      </c>
      <c r="R197" s="9">
        <f>N197-O197</f>
        <v>0.86173459980636835</v>
      </c>
      <c r="S197" s="9"/>
    </row>
    <row r="198" spans="2:19" ht="12.75" customHeight="1">
      <c r="B198" s="156" t="s">
        <v>181</v>
      </c>
      <c r="C198" s="157">
        <v>3522</v>
      </c>
      <c r="D198" s="149">
        <v>82</v>
      </c>
      <c r="E198" s="9">
        <v>-1825</v>
      </c>
      <c r="F198" s="149">
        <v>-25</v>
      </c>
      <c r="G198" s="157">
        <f>SUM(C198:F198)</f>
        <v>1754</v>
      </c>
      <c r="H198" s="161">
        <v>719.65300416155696</v>
      </c>
      <c r="I198" s="159">
        <f t="shared" ref="I198:I207" si="48">G198+H198</f>
        <v>2473.653004161557</v>
      </c>
      <c r="J198" s="160">
        <v>2278.9596883918998</v>
      </c>
      <c r="K198" s="161">
        <v>0</v>
      </c>
      <c r="L198" s="161">
        <v>20.881592999999999</v>
      </c>
      <c r="M198" s="158">
        <v>60.00139282</v>
      </c>
      <c r="N198" s="159">
        <f t="shared" ref="N198:N207" si="49">SUM(J198:M198)</f>
        <v>2359.8426742119</v>
      </c>
      <c r="O198" s="162">
        <f>MIN(SUM($J198:$M198),$I198)</f>
        <v>2359.8426742119</v>
      </c>
      <c r="P198" s="163">
        <f>O198/I198</f>
        <v>0.95399098832447882</v>
      </c>
      <c r="Q198" s="163">
        <f>(I198-O198)/I198</f>
        <v>4.6009011675521128E-2</v>
      </c>
      <c r="R198" s="9">
        <f t="shared" ref="R198:R207" si="50">N198-O198</f>
        <v>0</v>
      </c>
      <c r="S198" s="9"/>
    </row>
    <row r="199" spans="2:19" ht="12.75" customHeight="1">
      <c r="B199" s="156" t="s">
        <v>171</v>
      </c>
      <c r="C199" s="157">
        <v>2011</v>
      </c>
      <c r="D199" s="149">
        <v>1618</v>
      </c>
      <c r="E199" s="9">
        <v>-700</v>
      </c>
      <c r="F199" s="149">
        <v>-461</v>
      </c>
      <c r="G199" s="157">
        <f t="shared" ref="G199:G206" si="51">SUM(C199:F199)</f>
        <v>2468</v>
      </c>
      <c r="H199" s="161">
        <v>311.07503647415405</v>
      </c>
      <c r="I199" s="159">
        <f t="shared" si="48"/>
        <v>2779.0750364741539</v>
      </c>
      <c r="J199" s="160">
        <v>230.97992288</v>
      </c>
      <c r="K199" s="161">
        <v>2126.4124887523999</v>
      </c>
      <c r="L199" s="161">
        <v>0.10735730239999999</v>
      </c>
      <c r="M199" s="158">
        <v>5.4558210000000003</v>
      </c>
      <c r="N199" s="159">
        <f t="shared" si="49"/>
        <v>2362.9555899347997</v>
      </c>
      <c r="O199" s="162">
        <f t="shared" ref="O199:O207" si="52">MIN(SUM($J199:$M199),$I199)</f>
        <v>2362.9555899347997</v>
      </c>
      <c r="P199" s="163">
        <f t="shared" ref="P199:P207" si="53">O199/I199</f>
        <v>0.85026692655722969</v>
      </c>
      <c r="Q199" s="163">
        <f t="shared" ref="Q199:Q207" si="54">(I199-O199)/I199</f>
        <v>0.14973307344277034</v>
      </c>
      <c r="R199" s="9">
        <f t="shared" si="50"/>
        <v>0</v>
      </c>
      <c r="S199" s="9"/>
    </row>
    <row r="200" spans="2:19" ht="12.75" customHeight="1">
      <c r="B200" s="156" t="s">
        <v>180</v>
      </c>
      <c r="C200" s="157">
        <v>197</v>
      </c>
      <c r="D200" s="149">
        <v>0</v>
      </c>
      <c r="E200" s="9">
        <v>-171</v>
      </c>
      <c r="F200" s="149">
        <v>0</v>
      </c>
      <c r="G200" s="157">
        <f t="shared" si="51"/>
        <v>26</v>
      </c>
      <c r="H200" s="161">
        <v>14.023354232840093</v>
      </c>
      <c r="I200" s="159">
        <f t="shared" si="48"/>
        <v>40.023354232840092</v>
      </c>
      <c r="J200" s="160">
        <v>11.330732529999999</v>
      </c>
      <c r="K200" s="161">
        <v>0</v>
      </c>
      <c r="L200" s="161">
        <v>0</v>
      </c>
      <c r="M200" s="158">
        <v>6.438402</v>
      </c>
      <c r="N200" s="159">
        <f t="shared" si="49"/>
        <v>17.769134529999999</v>
      </c>
      <c r="O200" s="162">
        <f t="shared" si="52"/>
        <v>17.769134529999999</v>
      </c>
      <c r="P200" s="163">
        <f t="shared" si="53"/>
        <v>0.44396914927784864</v>
      </c>
      <c r="Q200" s="163">
        <f t="shared" si="54"/>
        <v>0.5560308507221513</v>
      </c>
      <c r="R200" s="9">
        <f t="shared" si="50"/>
        <v>0</v>
      </c>
      <c r="S200" s="9"/>
    </row>
    <row r="201" spans="2:19" ht="12.75" customHeight="1">
      <c r="B201" s="156" t="s">
        <v>212</v>
      </c>
      <c r="C201" s="157">
        <v>5807</v>
      </c>
      <c r="D201" s="149">
        <v>0</v>
      </c>
      <c r="E201" s="9">
        <v>-2182</v>
      </c>
      <c r="F201" s="149">
        <v>0</v>
      </c>
      <c r="G201" s="157">
        <f t="shared" si="51"/>
        <v>3625</v>
      </c>
      <c r="H201" s="161">
        <v>1158.2633654914091</v>
      </c>
      <c r="I201" s="159">
        <f t="shared" si="48"/>
        <v>4783.2633654914089</v>
      </c>
      <c r="J201" s="160">
        <v>559.53607655760004</v>
      </c>
      <c r="K201" s="161">
        <v>0</v>
      </c>
      <c r="L201" s="161">
        <v>372.9239644347</v>
      </c>
      <c r="M201" s="158">
        <v>315.50204430619999</v>
      </c>
      <c r="N201" s="159">
        <f t="shared" si="49"/>
        <v>1247.9620852984999</v>
      </c>
      <c r="O201" s="162">
        <f t="shared" si="52"/>
        <v>1247.9620852984999</v>
      </c>
      <c r="P201" s="163">
        <f t="shared" si="53"/>
        <v>0.26090181324780354</v>
      </c>
      <c r="Q201" s="163">
        <f t="shared" si="54"/>
        <v>0.73909818675219641</v>
      </c>
      <c r="R201" s="9">
        <f t="shared" si="50"/>
        <v>0</v>
      </c>
      <c r="S201" s="9"/>
    </row>
    <row r="202" spans="2:19" ht="12.75" customHeight="1">
      <c r="B202" s="156" t="s">
        <v>213</v>
      </c>
      <c r="C202" s="157">
        <v>5891</v>
      </c>
      <c r="D202" s="149">
        <v>0</v>
      </c>
      <c r="E202" s="9">
        <v>-4328</v>
      </c>
      <c r="F202" s="149">
        <v>0</v>
      </c>
      <c r="G202" s="157">
        <f t="shared" si="51"/>
        <v>1563</v>
      </c>
      <c r="H202" s="161">
        <v>90.497442335799292</v>
      </c>
      <c r="I202" s="159">
        <f t="shared" si="48"/>
        <v>1653.4974423357994</v>
      </c>
      <c r="J202" s="160">
        <v>33.971345929999998</v>
      </c>
      <c r="K202" s="161">
        <v>0</v>
      </c>
      <c r="L202" s="161">
        <v>70.85092225999999</v>
      </c>
      <c r="M202" s="158">
        <v>317.55113326999998</v>
      </c>
      <c r="N202" s="159">
        <f t="shared" si="49"/>
        <v>422.37340145999997</v>
      </c>
      <c r="O202" s="162">
        <f t="shared" si="52"/>
        <v>422.37340145999997</v>
      </c>
      <c r="P202" s="163">
        <f t="shared" si="53"/>
        <v>0.25544242805924011</v>
      </c>
      <c r="Q202" s="163">
        <f t="shared" si="54"/>
        <v>0.74455757194075989</v>
      </c>
      <c r="R202" s="9">
        <f t="shared" si="50"/>
        <v>0</v>
      </c>
      <c r="S202" s="9"/>
    </row>
    <row r="203" spans="2:19" ht="12.75" customHeight="1">
      <c r="B203" s="156" t="s">
        <v>214</v>
      </c>
      <c r="C203" s="157">
        <v>927</v>
      </c>
      <c r="D203" s="149">
        <v>33</v>
      </c>
      <c r="E203" s="9">
        <v>-502</v>
      </c>
      <c r="F203" s="149">
        <v>-17</v>
      </c>
      <c r="G203" s="157">
        <f t="shared" si="51"/>
        <v>441</v>
      </c>
      <c r="H203" s="161">
        <v>52.681768972801976</v>
      </c>
      <c r="I203" s="159">
        <f t="shared" si="48"/>
        <v>493.68176897280199</v>
      </c>
      <c r="J203" s="160">
        <v>394.63301573000001</v>
      </c>
      <c r="K203" s="161">
        <v>0</v>
      </c>
      <c r="L203" s="161">
        <v>3.7515049999999999</v>
      </c>
      <c r="M203" s="158">
        <v>94.312206971836304</v>
      </c>
      <c r="N203" s="159">
        <f t="shared" si="49"/>
        <v>492.69672770183632</v>
      </c>
      <c r="O203" s="162">
        <f t="shared" si="52"/>
        <v>492.69672770183632</v>
      </c>
      <c r="P203" s="163">
        <f t="shared" si="53"/>
        <v>0.99800470397556862</v>
      </c>
      <c r="Q203" s="163">
        <f t="shared" si="54"/>
        <v>1.9952960244313473E-3</v>
      </c>
      <c r="R203" s="9">
        <f t="shared" si="50"/>
        <v>0</v>
      </c>
      <c r="S203" s="9"/>
    </row>
    <row r="204" spans="2:19" ht="12.75" customHeight="1">
      <c r="B204" s="156" t="s">
        <v>172</v>
      </c>
      <c r="C204" s="157">
        <v>362</v>
      </c>
      <c r="D204" s="149">
        <v>0</v>
      </c>
      <c r="E204" s="9">
        <v>-66</v>
      </c>
      <c r="F204" s="149">
        <v>0</v>
      </c>
      <c r="G204" s="157">
        <f t="shared" si="51"/>
        <v>296</v>
      </c>
      <c r="H204" s="161">
        <v>16.018237730251617</v>
      </c>
      <c r="I204" s="159">
        <f t="shared" si="48"/>
        <v>312.0182377302516</v>
      </c>
      <c r="J204" s="160">
        <v>35.252533739999997</v>
      </c>
      <c r="K204" s="161">
        <v>0</v>
      </c>
      <c r="L204" s="161">
        <v>3.2703120000000001</v>
      </c>
      <c r="M204" s="158">
        <v>31.106198130000003</v>
      </c>
      <c r="N204" s="159">
        <f t="shared" si="49"/>
        <v>69.629043870000004</v>
      </c>
      <c r="O204" s="162">
        <f t="shared" si="52"/>
        <v>69.629043870000004</v>
      </c>
      <c r="P204" s="163">
        <f t="shared" si="53"/>
        <v>0.22315696792761275</v>
      </c>
      <c r="Q204" s="163">
        <f t="shared" si="54"/>
        <v>0.77684303207238725</v>
      </c>
      <c r="R204" s="9">
        <f t="shared" si="50"/>
        <v>0</v>
      </c>
      <c r="S204" s="9"/>
    </row>
    <row r="205" spans="2:19" ht="12.75" customHeight="1">
      <c r="B205" s="156" t="s">
        <v>173</v>
      </c>
      <c r="C205" s="157">
        <v>1895</v>
      </c>
      <c r="D205" s="149">
        <v>21</v>
      </c>
      <c r="E205" s="9">
        <v>-787</v>
      </c>
      <c r="F205" s="149">
        <v>-21</v>
      </c>
      <c r="G205" s="157">
        <f t="shared" si="51"/>
        <v>1108</v>
      </c>
      <c r="H205" s="161">
        <v>47.36221614415264</v>
      </c>
      <c r="I205" s="159">
        <f t="shared" si="48"/>
        <v>1155.3622161441526</v>
      </c>
      <c r="J205" s="160">
        <v>138.44418399</v>
      </c>
      <c r="K205" s="161">
        <v>9.9999999999999995E-7</v>
      </c>
      <c r="L205" s="161">
        <v>0</v>
      </c>
      <c r="M205" s="158">
        <v>9.3457947200000007</v>
      </c>
      <c r="N205" s="159">
        <f t="shared" si="49"/>
        <v>147.78997971000001</v>
      </c>
      <c r="O205" s="162">
        <f t="shared" si="52"/>
        <v>147.78997971000001</v>
      </c>
      <c r="P205" s="163">
        <f t="shared" si="53"/>
        <v>0.12791657684914329</v>
      </c>
      <c r="Q205" s="163">
        <f t="shared" si="54"/>
        <v>0.87208342315085674</v>
      </c>
      <c r="R205" s="9">
        <f t="shared" si="50"/>
        <v>0</v>
      </c>
      <c r="S205" s="9"/>
    </row>
    <row r="206" spans="2:19" ht="12.75" customHeight="1">
      <c r="B206" s="156" t="s">
        <v>202</v>
      </c>
      <c r="C206" s="157">
        <v>35</v>
      </c>
      <c r="D206" s="149">
        <v>0</v>
      </c>
      <c r="E206" s="9">
        <v>-8</v>
      </c>
      <c r="F206" s="149">
        <v>0</v>
      </c>
      <c r="G206" s="157">
        <f t="shared" si="51"/>
        <v>27</v>
      </c>
      <c r="H206" s="161">
        <v>52.690154418597039</v>
      </c>
      <c r="I206" s="159">
        <f t="shared" si="48"/>
        <v>79.690154418597047</v>
      </c>
      <c r="J206" s="160">
        <v>40.523394140000001</v>
      </c>
      <c r="K206" s="161">
        <v>0</v>
      </c>
      <c r="L206" s="161">
        <v>0</v>
      </c>
      <c r="M206" s="158">
        <v>0</v>
      </c>
      <c r="N206" s="159">
        <f t="shared" si="49"/>
        <v>40.523394140000001</v>
      </c>
      <c r="O206" s="162">
        <f t="shared" si="52"/>
        <v>40.523394140000001</v>
      </c>
      <c r="P206" s="163">
        <f t="shared" si="53"/>
        <v>0.50851192892836439</v>
      </c>
      <c r="Q206" s="163">
        <f t="shared" si="54"/>
        <v>0.49148807107163567</v>
      </c>
      <c r="R206" s="9">
        <f t="shared" si="50"/>
        <v>0</v>
      </c>
      <c r="S206" s="9"/>
    </row>
    <row r="207" spans="2:19" ht="12.75" customHeight="1">
      <c r="B207" s="164" t="s">
        <v>182</v>
      </c>
      <c r="C207" s="165">
        <v>847</v>
      </c>
      <c r="D207" s="166">
        <v>0</v>
      </c>
      <c r="E207" s="167">
        <v>-367</v>
      </c>
      <c r="F207" s="166">
        <v>0</v>
      </c>
      <c r="G207" s="165">
        <f>SUM(C207:F207)</f>
        <v>480</v>
      </c>
      <c r="H207" s="161">
        <v>54.253558242580922</v>
      </c>
      <c r="I207" s="169">
        <f t="shared" si="48"/>
        <v>534.25355824258088</v>
      </c>
      <c r="J207" s="170">
        <v>110.13931135</v>
      </c>
      <c r="K207" s="171">
        <v>0</v>
      </c>
      <c r="L207" s="171">
        <v>0</v>
      </c>
      <c r="M207" s="168">
        <v>1.005339</v>
      </c>
      <c r="N207" s="169">
        <f t="shared" si="49"/>
        <v>111.14465035000001</v>
      </c>
      <c r="O207" s="162">
        <f t="shared" si="52"/>
        <v>111.14465035000001</v>
      </c>
      <c r="P207" s="163">
        <f t="shared" si="53"/>
        <v>0.20803726738968042</v>
      </c>
      <c r="Q207" s="163">
        <f t="shared" si="54"/>
        <v>0.79196273261031958</v>
      </c>
      <c r="R207" s="9">
        <f t="shared" si="50"/>
        <v>0</v>
      </c>
      <c r="S207" s="9"/>
    </row>
    <row r="208" spans="2:19" ht="12.75" customHeight="1" thickBot="1">
      <c r="B208" s="92" t="s">
        <v>26</v>
      </c>
      <c r="C208" s="95">
        <f t="shared" ref="C208:I208" si="55">SUM(C197:C207)</f>
        <v>44695</v>
      </c>
      <c r="D208" s="103">
        <f t="shared" si="55"/>
        <v>2206</v>
      </c>
      <c r="E208" s="109">
        <f t="shared" si="55"/>
        <v>-24913</v>
      </c>
      <c r="F208" s="96">
        <f t="shared" si="55"/>
        <v>-654</v>
      </c>
      <c r="G208" s="102">
        <f t="shared" si="55"/>
        <v>21334</v>
      </c>
      <c r="H208" s="103">
        <f t="shared" si="55"/>
        <v>17966.245947999996</v>
      </c>
      <c r="I208" s="104">
        <f t="shared" si="55"/>
        <v>39300.245947999996</v>
      </c>
      <c r="J208" s="102">
        <f t="shared" ref="J208:O208" si="56">SUM(J197:J207)</f>
        <v>28830.359749635165</v>
      </c>
      <c r="K208" s="105">
        <f t="shared" si="56"/>
        <v>2126.4124897523998</v>
      </c>
      <c r="L208" s="105">
        <f t="shared" si="56"/>
        <v>471.78565399709998</v>
      </c>
      <c r="M208" s="103">
        <f t="shared" si="56"/>
        <v>840.71833221803638</v>
      </c>
      <c r="N208" s="104">
        <f t="shared" si="56"/>
        <v>32269.276225602705</v>
      </c>
      <c r="O208" s="104">
        <f t="shared" si="56"/>
        <v>32268.414491002899</v>
      </c>
      <c r="P208" s="172">
        <f>O208/I208</f>
        <v>0.82107411067347402</v>
      </c>
      <c r="Q208" s="173">
        <f>(I208-O208)/I208</f>
        <v>0.17892588932652595</v>
      </c>
    </row>
    <row r="209" spans="1:9" ht="13.5" customHeight="1" thickTop="1">
      <c r="G209" s="9">
        <f>+G208-N121</f>
        <v>-10221</v>
      </c>
      <c r="I209" s="9">
        <f>+I208-M136</f>
        <v>-18212.754052000004</v>
      </c>
    </row>
    <row r="211" spans="1:9" ht="13.5" customHeight="1">
      <c r="C211" s="114" t="s">
        <v>292</v>
      </c>
    </row>
    <row r="212" spans="1:9" ht="13.5" customHeight="1">
      <c r="A212" s="8" t="s">
        <v>293</v>
      </c>
      <c r="B212" s="8" t="s">
        <v>187</v>
      </c>
      <c r="C212" s="193" t="e">
        <f>(J208/$Q$131)*100</f>
        <v>#REF!</v>
      </c>
    </row>
    <row r="213" spans="1:9" ht="13.5" customHeight="1">
      <c r="A213" s="8" t="s">
        <v>294</v>
      </c>
      <c r="B213" s="8" t="s">
        <v>188</v>
      </c>
      <c r="C213" s="193" t="e">
        <f>(K208/$Q$131)*100</f>
        <v>#REF!</v>
      </c>
    </row>
    <row r="214" spans="1:9" ht="13.5" customHeight="1">
      <c r="A214" s="8" t="s">
        <v>295</v>
      </c>
      <c r="B214" s="8" t="s">
        <v>220</v>
      </c>
      <c r="C214" s="193" t="e">
        <f>(L208/$Q$131)*100</f>
        <v>#REF!</v>
      </c>
    </row>
    <row r="215" spans="1:9" ht="13.5" customHeight="1">
      <c r="A215" s="8" t="s">
        <v>296</v>
      </c>
      <c r="B215" s="8" t="s">
        <v>195</v>
      </c>
      <c r="C215" s="193" t="e">
        <f>(M208/$Q$131)*100</f>
        <v>#REF!</v>
      </c>
    </row>
    <row r="216" spans="1:9" ht="13.5" customHeight="1">
      <c r="A216" s="8" t="s">
        <v>297</v>
      </c>
      <c r="B216" s="8" t="s">
        <v>196</v>
      </c>
      <c r="C216" s="193" t="e">
        <f>(((I208-N208)/$Q$131)*100)</f>
        <v>#REF!</v>
      </c>
    </row>
    <row r="217" spans="1:9" ht="13.5" customHeight="1">
      <c r="C217" s="144" t="e">
        <f>SUM(C212:C216)</f>
        <v>#REF!</v>
      </c>
      <c r="D217" s="8">
        <f>4.7+1.6+0.8+0.6+0.8</f>
        <v>8.5</v>
      </c>
    </row>
    <row r="218" spans="1:9" ht="13.5" customHeight="1">
      <c r="C218" s="44"/>
      <c r="D218" s="144"/>
    </row>
    <row r="219" spans="1:9" ht="13.5" customHeight="1">
      <c r="A219" s="8" t="s">
        <v>298</v>
      </c>
      <c r="B219" s="32" t="s">
        <v>252</v>
      </c>
      <c r="C219" s="194" t="e">
        <f>SUM(Q154:Q158)</f>
        <v>#REF!</v>
      </c>
      <c r="D219" s="144"/>
    </row>
    <row r="220" spans="1:9" ht="13.5" customHeight="1">
      <c r="A220" s="8" t="s">
        <v>299</v>
      </c>
      <c r="B220" s="32" t="s">
        <v>253</v>
      </c>
      <c r="C220" s="194" t="e">
        <f>Q159</f>
        <v>#REF!</v>
      </c>
      <c r="D220" s="144"/>
    </row>
    <row r="221" spans="1:9" ht="13.5" customHeight="1">
      <c r="A221" s="8" t="s">
        <v>300</v>
      </c>
      <c r="B221" s="32" t="s">
        <v>259</v>
      </c>
      <c r="C221" s="194" t="e">
        <f>Q160</f>
        <v>#REF!</v>
      </c>
      <c r="D221" s="144"/>
    </row>
    <row r="222" spans="1:9" ht="13.5" customHeight="1">
      <c r="A222" s="8" t="s">
        <v>301</v>
      </c>
      <c r="B222" s="32" t="s">
        <v>219</v>
      </c>
      <c r="C222" s="194" t="e">
        <f>Q161</f>
        <v>#REF!</v>
      </c>
      <c r="D222" s="144"/>
    </row>
    <row r="223" spans="1:9" ht="13.5" customHeight="1">
      <c r="A223" s="8" t="s">
        <v>302</v>
      </c>
      <c r="B223" s="8" t="s">
        <v>303</v>
      </c>
      <c r="C223" s="194" t="e">
        <f>Q163</f>
        <v>#REF!</v>
      </c>
      <c r="D223" s="144"/>
    </row>
    <row r="224" spans="1:9" ht="13.5" customHeight="1">
      <c r="C224" s="144" t="e">
        <f>SUM(C219:C223)</f>
        <v>#REF!</v>
      </c>
      <c r="D224" s="144">
        <f>5.8+1.3+0.1+0+1</f>
        <v>8.1999999999999993</v>
      </c>
    </row>
    <row r="227" spans="2:19" ht="13.5" customHeight="1">
      <c r="B227" s="174">
        <v>41274</v>
      </c>
    </row>
    <row r="228" spans="2:19" ht="13.5" customHeight="1">
      <c r="B228" s="90"/>
      <c r="C228" s="286" t="s">
        <v>147</v>
      </c>
      <c r="D228" s="287"/>
      <c r="E228" s="286" t="s">
        <v>215</v>
      </c>
      <c r="F228" s="287"/>
      <c r="G228" s="93" t="s">
        <v>175</v>
      </c>
      <c r="H228" s="94" t="s">
        <v>177</v>
      </c>
      <c r="I228" s="99" t="s">
        <v>178</v>
      </c>
      <c r="J228" s="93" t="s">
        <v>189</v>
      </c>
      <c r="K228" s="106" t="s">
        <v>191</v>
      </c>
      <c r="L228" s="106" t="s">
        <v>193</v>
      </c>
      <c r="M228" s="94" t="s">
        <v>13</v>
      </c>
      <c r="N228" s="90"/>
      <c r="O228" s="90"/>
      <c r="P228" s="99" t="s">
        <v>184</v>
      </c>
      <c r="Q228" s="99" t="s">
        <v>198</v>
      </c>
    </row>
    <row r="229" spans="2:19" ht="13.5" customHeight="1">
      <c r="B229" s="91" t="s">
        <v>27</v>
      </c>
      <c r="C229" s="97" t="s">
        <v>210</v>
      </c>
      <c r="D229" s="98" t="s">
        <v>211</v>
      </c>
      <c r="E229" s="97" t="s">
        <v>210</v>
      </c>
      <c r="F229" s="98" t="s">
        <v>211</v>
      </c>
      <c r="G229" s="97" t="s">
        <v>176</v>
      </c>
      <c r="H229" s="98" t="s">
        <v>179</v>
      </c>
      <c r="I229" s="100" t="s">
        <v>174</v>
      </c>
      <c r="J229" s="97" t="s">
        <v>190</v>
      </c>
      <c r="K229" s="101" t="s">
        <v>192</v>
      </c>
      <c r="L229" s="101" t="s">
        <v>12</v>
      </c>
      <c r="M229" s="98" t="s">
        <v>194</v>
      </c>
      <c r="N229" s="100" t="s">
        <v>26</v>
      </c>
      <c r="O229" s="100" t="s">
        <v>26</v>
      </c>
      <c r="P229" s="100" t="s">
        <v>185</v>
      </c>
      <c r="Q229" s="100" t="s">
        <v>199</v>
      </c>
    </row>
    <row r="230" spans="2:19" ht="13.5" customHeight="1">
      <c r="B230" s="90" t="s">
        <v>28</v>
      </c>
      <c r="C230" s="146">
        <v>19397</v>
      </c>
      <c r="D230" s="147">
        <v>18626</v>
      </c>
      <c r="E230" s="148">
        <v>-13143</v>
      </c>
      <c r="F230" s="149">
        <v>-5032</v>
      </c>
      <c r="G230" s="146">
        <f>SUM(C230:F230)</f>
        <v>19848</v>
      </c>
      <c r="H230" s="147">
        <v>10145.54577349691</v>
      </c>
      <c r="I230" s="151">
        <f>G230+H230</f>
        <v>29993.54577349691</v>
      </c>
      <c r="J230" s="146">
        <v>29544.473733805</v>
      </c>
      <c r="K230" s="148">
        <v>9.5481010000000008</v>
      </c>
      <c r="L230" s="148">
        <v>193.31694047849999</v>
      </c>
      <c r="M230" s="147">
        <v>15.32161011</v>
      </c>
      <c r="N230" s="151">
        <f>SUM(J230:M230)</f>
        <v>29762.660385393501</v>
      </c>
      <c r="O230" s="154">
        <f>MIN(SUM($J230:$M230),$I230)</f>
        <v>29762.660385393501</v>
      </c>
      <c r="P230" s="155">
        <f>O230/I230</f>
        <v>0.99230216427737516</v>
      </c>
      <c r="Q230" s="155">
        <f>(I230-O230)/I230</f>
        <v>7.6978357226248576E-3</v>
      </c>
      <c r="R230" s="9">
        <f>N230-O230</f>
        <v>0</v>
      </c>
      <c r="S230" s="9"/>
    </row>
    <row r="231" spans="2:19" ht="13.5" customHeight="1">
      <c r="B231" s="156" t="s">
        <v>181</v>
      </c>
      <c r="C231" s="157">
        <v>10091</v>
      </c>
      <c r="D231" s="149">
        <v>4139</v>
      </c>
      <c r="E231" s="9">
        <v>-4684</v>
      </c>
      <c r="F231" s="149">
        <v>-1586</v>
      </c>
      <c r="G231" s="157">
        <f>SUM(C231:F231)</f>
        <v>7960</v>
      </c>
      <c r="H231" s="149">
        <v>1662.9277165739932</v>
      </c>
      <c r="I231" s="159">
        <f t="shared" ref="I231:I240" si="57">G231+H231</f>
        <v>9622.9277165739932</v>
      </c>
      <c r="J231" s="157">
        <v>9217.5145901222932</v>
      </c>
      <c r="K231" s="9">
        <v>0</v>
      </c>
      <c r="L231" s="9">
        <v>405.41312645170001</v>
      </c>
      <c r="M231" s="149">
        <v>0</v>
      </c>
      <c r="N231" s="159">
        <f t="shared" ref="N231:N240" si="58">SUM(J231:M231)</f>
        <v>9622.9277165739932</v>
      </c>
      <c r="O231" s="162">
        <f>MIN(SUM($J231:$M231),$I231)</f>
        <v>9622.9277165739932</v>
      </c>
      <c r="P231" s="163">
        <f>O231/I231</f>
        <v>1</v>
      </c>
      <c r="Q231" s="163">
        <f>(I231-O231)/I231</f>
        <v>0</v>
      </c>
      <c r="R231" s="9">
        <f t="shared" ref="R231:R240" si="59">N231-O231</f>
        <v>0</v>
      </c>
      <c r="S231" s="9"/>
    </row>
    <row r="232" spans="2:19" ht="13.5" customHeight="1">
      <c r="B232" s="156" t="s">
        <v>171</v>
      </c>
      <c r="C232" s="157">
        <v>4343</v>
      </c>
      <c r="D232" s="149">
        <v>6913</v>
      </c>
      <c r="E232" s="9">
        <v>-2361</v>
      </c>
      <c r="F232" s="149">
        <v>-2648</v>
      </c>
      <c r="G232" s="157">
        <f t="shared" ref="G232:G239" si="60">SUM(C232:F232)</f>
        <v>6247</v>
      </c>
      <c r="H232" s="149">
        <v>5096.1204874016121</v>
      </c>
      <c r="I232" s="159">
        <f t="shared" si="57"/>
        <v>11343.120487401611</v>
      </c>
      <c r="J232" s="157">
        <v>613.48290530589998</v>
      </c>
      <c r="K232" s="9">
        <v>10079.699740087211</v>
      </c>
      <c r="L232" s="9">
        <v>649.93784200849996</v>
      </c>
      <c r="M232" s="149">
        <v>0</v>
      </c>
      <c r="N232" s="159">
        <f t="shared" si="58"/>
        <v>11343.120487401611</v>
      </c>
      <c r="O232" s="162">
        <f t="shared" ref="O232:O240" si="61">MIN(SUM($J232:$M232),$I232)</f>
        <v>11343.120487401611</v>
      </c>
      <c r="P232" s="163">
        <f t="shared" ref="P232:P240" si="62">O232/I232</f>
        <v>1</v>
      </c>
      <c r="Q232" s="163">
        <f t="shared" ref="Q232:Q240" si="63">(I232-O232)/I232</f>
        <v>0</v>
      </c>
      <c r="R232" s="9">
        <f t="shared" si="59"/>
        <v>0</v>
      </c>
      <c r="S232" s="9"/>
    </row>
    <row r="233" spans="2:19" ht="13.5" customHeight="1">
      <c r="B233" s="156" t="s">
        <v>180</v>
      </c>
      <c r="C233" s="157">
        <v>11192</v>
      </c>
      <c r="D233" s="149">
        <v>307</v>
      </c>
      <c r="E233" s="9">
        <v>-7561</v>
      </c>
      <c r="F233" s="149">
        <v>-187</v>
      </c>
      <c r="G233" s="157">
        <f t="shared" si="60"/>
        <v>3751</v>
      </c>
      <c r="H233" s="149">
        <v>25.79982222528956</v>
      </c>
      <c r="I233" s="159">
        <f t="shared" si="57"/>
        <v>3776.7998222252895</v>
      </c>
      <c r="J233" s="157">
        <v>67.387969686600002</v>
      </c>
      <c r="K233" s="9">
        <v>0</v>
      </c>
      <c r="L233" s="9">
        <v>0</v>
      </c>
      <c r="M233" s="149">
        <v>32.716023499999999</v>
      </c>
      <c r="N233" s="159">
        <f t="shared" si="58"/>
        <v>100.10399318660001</v>
      </c>
      <c r="O233" s="162">
        <f t="shared" si="61"/>
        <v>100.10399318660001</v>
      </c>
      <c r="P233" s="163">
        <f t="shared" si="62"/>
        <v>2.6504977202529829E-2</v>
      </c>
      <c r="Q233" s="163">
        <f t="shared" si="63"/>
        <v>0.97349502279747024</v>
      </c>
      <c r="R233" s="9">
        <f t="shared" si="59"/>
        <v>0</v>
      </c>
      <c r="S233" s="9"/>
    </row>
    <row r="234" spans="2:19" ht="13.5" customHeight="1">
      <c r="B234" s="156" t="s">
        <v>212</v>
      </c>
      <c r="C234" s="157">
        <v>8399</v>
      </c>
      <c r="D234" s="149">
        <v>5638</v>
      </c>
      <c r="E234" s="9">
        <v>-5295</v>
      </c>
      <c r="F234" s="149">
        <v>-2639</v>
      </c>
      <c r="G234" s="157">
        <f t="shared" si="60"/>
        <v>6103</v>
      </c>
      <c r="H234" s="149">
        <v>1530.7660229900159</v>
      </c>
      <c r="I234" s="159">
        <f t="shared" si="57"/>
        <v>7633.7660229900157</v>
      </c>
      <c r="J234" s="157">
        <v>2773.2637027925998</v>
      </c>
      <c r="K234" s="9">
        <v>0</v>
      </c>
      <c r="L234" s="9">
        <v>784.30535740020002</v>
      </c>
      <c r="M234" s="149">
        <v>771.87028978000001</v>
      </c>
      <c r="N234" s="159">
        <f t="shared" si="58"/>
        <v>4329.4393499728003</v>
      </c>
      <c r="O234" s="162">
        <f t="shared" si="61"/>
        <v>4329.4393499728003</v>
      </c>
      <c r="P234" s="163">
        <f t="shared" si="62"/>
        <v>0.56714331261059958</v>
      </c>
      <c r="Q234" s="163">
        <f t="shared" si="63"/>
        <v>0.43285668738940036</v>
      </c>
      <c r="R234" s="9">
        <f t="shared" si="59"/>
        <v>0</v>
      </c>
      <c r="S234" s="9"/>
    </row>
    <row r="235" spans="2:19" ht="13.5" customHeight="1">
      <c r="B235" s="156" t="s">
        <v>213</v>
      </c>
      <c r="C235" s="157">
        <v>8363</v>
      </c>
      <c r="D235" s="149">
        <v>1492</v>
      </c>
      <c r="E235" s="9">
        <v>-6405</v>
      </c>
      <c r="F235" s="149">
        <v>-1142</v>
      </c>
      <c r="G235" s="157">
        <f t="shared" si="60"/>
        <v>2308</v>
      </c>
      <c r="H235" s="149">
        <v>1563.9269717708335</v>
      </c>
      <c r="I235" s="159">
        <f t="shared" si="57"/>
        <v>3871.9269717708335</v>
      </c>
      <c r="J235" s="157">
        <v>347.59549513590002</v>
      </c>
      <c r="K235" s="9">
        <v>0</v>
      </c>
      <c r="L235" s="9">
        <v>2921.7577275395001</v>
      </c>
      <c r="M235" s="149">
        <v>294.56091765999997</v>
      </c>
      <c r="N235" s="159">
        <f t="shared" si="58"/>
        <v>3563.9141403354001</v>
      </c>
      <c r="O235" s="162">
        <f t="shared" si="61"/>
        <v>3563.9141403354001</v>
      </c>
      <c r="P235" s="163">
        <f t="shared" si="62"/>
        <v>0.92044973118525453</v>
      </c>
      <c r="Q235" s="163">
        <f t="shared" si="63"/>
        <v>7.9550268814745501E-2</v>
      </c>
      <c r="R235" s="9">
        <f t="shared" si="59"/>
        <v>0</v>
      </c>
      <c r="S235" s="9"/>
    </row>
    <row r="236" spans="2:19" ht="13.5" customHeight="1">
      <c r="B236" s="156" t="s">
        <v>214</v>
      </c>
      <c r="C236" s="157">
        <v>1152</v>
      </c>
      <c r="D236" s="149">
        <v>999</v>
      </c>
      <c r="E236" s="9">
        <v>-604</v>
      </c>
      <c r="F236" s="149">
        <v>-483</v>
      </c>
      <c r="G236" s="157">
        <f t="shared" si="60"/>
        <v>1064</v>
      </c>
      <c r="H236" s="149">
        <v>51.347395880924303</v>
      </c>
      <c r="I236" s="159">
        <f t="shared" si="57"/>
        <v>1115.3473958809243</v>
      </c>
      <c r="J236" s="157">
        <v>391.64802050729998</v>
      </c>
      <c r="K236" s="9">
        <v>0</v>
      </c>
      <c r="L236" s="9">
        <v>1.9663090000000001</v>
      </c>
      <c r="M236" s="149">
        <v>148.6667660178</v>
      </c>
      <c r="N236" s="159">
        <f t="shared" si="58"/>
        <v>542.2810955251</v>
      </c>
      <c r="O236" s="162">
        <f t="shared" si="61"/>
        <v>542.2810955251</v>
      </c>
      <c r="P236" s="163">
        <f t="shared" si="62"/>
        <v>0.48619927524625206</v>
      </c>
      <c r="Q236" s="163">
        <f t="shared" si="63"/>
        <v>0.51380072475374794</v>
      </c>
      <c r="R236" s="9">
        <f t="shared" si="59"/>
        <v>0</v>
      </c>
      <c r="S236" s="9"/>
    </row>
    <row r="237" spans="2:19" ht="13.5" customHeight="1">
      <c r="B237" s="156" t="s">
        <v>172</v>
      </c>
      <c r="C237" s="157">
        <v>40</v>
      </c>
      <c r="D237" s="149">
        <v>120</v>
      </c>
      <c r="E237" s="9">
        <v>-35</v>
      </c>
      <c r="F237" s="149">
        <v>-36</v>
      </c>
      <c r="G237" s="157">
        <f t="shared" si="60"/>
        <v>89</v>
      </c>
      <c r="H237" s="149">
        <v>1.5110680058185437</v>
      </c>
      <c r="I237" s="159">
        <f t="shared" si="57"/>
        <v>90.511068005818544</v>
      </c>
      <c r="J237" s="157">
        <v>86.671182709999997</v>
      </c>
      <c r="K237" s="9">
        <v>0</v>
      </c>
      <c r="L237" s="9">
        <v>3.8180000000000002E-3</v>
      </c>
      <c r="M237" s="149">
        <v>9.9999999999999995E-7</v>
      </c>
      <c r="N237" s="159">
        <f t="shared" si="58"/>
        <v>86.675001709999989</v>
      </c>
      <c r="O237" s="162">
        <f t="shared" si="61"/>
        <v>86.675001709999989</v>
      </c>
      <c r="P237" s="163">
        <f t="shared" si="62"/>
        <v>0.95761771040452259</v>
      </c>
      <c r="Q237" s="163">
        <f t="shared" si="63"/>
        <v>4.2382289595477442E-2</v>
      </c>
      <c r="R237" s="9">
        <f t="shared" si="59"/>
        <v>0</v>
      </c>
      <c r="S237" s="9"/>
    </row>
    <row r="238" spans="2:19" ht="13.5" customHeight="1">
      <c r="B238" s="156" t="s">
        <v>173</v>
      </c>
      <c r="C238" s="157">
        <v>1168</v>
      </c>
      <c r="D238" s="149">
        <v>1328</v>
      </c>
      <c r="E238" s="9">
        <v>-744</v>
      </c>
      <c r="F238" s="149">
        <v>-505</v>
      </c>
      <c r="G238" s="157">
        <f t="shared" si="60"/>
        <v>1247</v>
      </c>
      <c r="H238" s="149">
        <v>30.846385708113932</v>
      </c>
      <c r="I238" s="159">
        <f t="shared" si="57"/>
        <v>1277.846385708114</v>
      </c>
      <c r="J238" s="157">
        <v>766.46213925389998</v>
      </c>
      <c r="K238" s="9">
        <v>1.838854</v>
      </c>
      <c r="L238" s="9">
        <v>1.5015000000000001E-2</v>
      </c>
      <c r="M238" s="149">
        <v>0.5</v>
      </c>
      <c r="N238" s="159">
        <f t="shared" si="58"/>
        <v>768.81600825389989</v>
      </c>
      <c r="O238" s="162">
        <f t="shared" si="61"/>
        <v>768.81600825389989</v>
      </c>
      <c r="P238" s="163">
        <f t="shared" si="62"/>
        <v>0.60164978893598642</v>
      </c>
      <c r="Q238" s="163">
        <f t="shared" si="63"/>
        <v>0.39835021106401358</v>
      </c>
      <c r="R238" s="9">
        <f t="shared" si="59"/>
        <v>0</v>
      </c>
      <c r="S238" s="9"/>
    </row>
    <row r="239" spans="2:19" ht="13.5" customHeight="1">
      <c r="B239" s="156" t="s">
        <v>202</v>
      </c>
      <c r="C239" s="157">
        <v>38</v>
      </c>
      <c r="D239" s="149">
        <v>406</v>
      </c>
      <c r="E239" s="9">
        <v>-30</v>
      </c>
      <c r="F239" s="149">
        <v>-262</v>
      </c>
      <c r="G239" s="157">
        <f t="shared" si="60"/>
        <v>152</v>
      </c>
      <c r="H239" s="149">
        <v>179.20817409963485</v>
      </c>
      <c r="I239" s="159">
        <f t="shared" si="57"/>
        <v>331.20817409963485</v>
      </c>
      <c r="J239" s="157">
        <v>78.096490540000005</v>
      </c>
      <c r="K239" s="9">
        <v>0</v>
      </c>
      <c r="L239" s="9">
        <v>0</v>
      </c>
      <c r="M239" s="149">
        <v>0</v>
      </c>
      <c r="N239" s="159">
        <f t="shared" si="58"/>
        <v>78.096490540000005</v>
      </c>
      <c r="O239" s="162">
        <f t="shared" si="61"/>
        <v>78.096490540000005</v>
      </c>
      <c r="P239" s="163">
        <f t="shared" si="62"/>
        <v>0.23579276312337277</v>
      </c>
      <c r="Q239" s="163">
        <f t="shared" si="63"/>
        <v>0.76420723687662728</v>
      </c>
      <c r="R239" s="9">
        <f t="shared" si="59"/>
        <v>0</v>
      </c>
      <c r="S239" s="9"/>
    </row>
    <row r="240" spans="2:19" ht="13.5" customHeight="1">
      <c r="B240" s="164" t="s">
        <v>182</v>
      </c>
      <c r="C240" s="165">
        <v>895</v>
      </c>
      <c r="D240" s="166">
        <v>1391</v>
      </c>
      <c r="E240" s="167">
        <v>-636</v>
      </c>
      <c r="F240" s="166">
        <v>-422</v>
      </c>
      <c r="G240" s="165">
        <f>SUM(C240:F240)</f>
        <v>1228</v>
      </c>
      <c r="H240" s="166">
        <v>286.05490784685446</v>
      </c>
      <c r="I240" s="169">
        <f t="shared" si="57"/>
        <v>1514.0549078468543</v>
      </c>
      <c r="J240" s="165">
        <v>540.28152144850003</v>
      </c>
      <c r="K240" s="167">
        <v>0</v>
      </c>
      <c r="L240" s="167">
        <v>0</v>
      </c>
      <c r="M240" s="166">
        <v>0</v>
      </c>
      <c r="N240" s="169">
        <f t="shared" si="58"/>
        <v>540.28152144850003</v>
      </c>
      <c r="O240" s="162">
        <f t="shared" si="61"/>
        <v>540.28152144850003</v>
      </c>
      <c r="P240" s="163">
        <f t="shared" si="62"/>
        <v>0.35684407391594358</v>
      </c>
      <c r="Q240" s="163">
        <f t="shared" si="63"/>
        <v>0.64315592608405647</v>
      </c>
      <c r="R240" s="9">
        <f t="shared" si="59"/>
        <v>0</v>
      </c>
      <c r="S240" s="9"/>
    </row>
    <row r="241" spans="2:17" ht="13.5" customHeight="1" thickBot="1">
      <c r="B241" s="92" t="s">
        <v>26</v>
      </c>
      <c r="C241" s="95">
        <f t="shared" ref="C241:O241" si="64">SUM(C230:C240)</f>
        <v>65078</v>
      </c>
      <c r="D241" s="103">
        <f t="shared" si="64"/>
        <v>41359</v>
      </c>
      <c r="E241" s="109">
        <f t="shared" si="64"/>
        <v>-41498</v>
      </c>
      <c r="F241" s="96">
        <f t="shared" si="64"/>
        <v>-14942</v>
      </c>
      <c r="G241" s="102">
        <f t="shared" si="64"/>
        <v>49997</v>
      </c>
      <c r="H241" s="103">
        <f t="shared" si="64"/>
        <v>20574.054726000002</v>
      </c>
      <c r="I241" s="104">
        <f t="shared" si="64"/>
        <v>70571.054725999988</v>
      </c>
      <c r="J241" s="102">
        <f t="shared" si="64"/>
        <v>44426.877751307999</v>
      </c>
      <c r="K241" s="105">
        <f t="shared" si="64"/>
        <v>10091.086695087211</v>
      </c>
      <c r="L241" s="105">
        <f t="shared" si="64"/>
        <v>4956.7161358784006</v>
      </c>
      <c r="M241" s="103">
        <f t="shared" si="64"/>
        <v>1263.6356080677999</v>
      </c>
      <c r="N241" s="104">
        <f t="shared" si="64"/>
        <v>60738.316190341415</v>
      </c>
      <c r="O241" s="104">
        <f t="shared" si="64"/>
        <v>60738.316190341415</v>
      </c>
      <c r="P241" s="172">
        <f>O241/I241</f>
        <v>0.86066895877020289</v>
      </c>
      <c r="Q241" s="173">
        <f>(I241-O241)/I241</f>
        <v>0.13933104122979711</v>
      </c>
    </row>
    <row r="242" spans="2:17" ht="13.5" customHeight="1" thickTop="1"/>
    <row r="245" spans="2:17" ht="13.5" customHeight="1">
      <c r="B245" s="8" t="s">
        <v>187</v>
      </c>
      <c r="C245" s="9">
        <f>J241</f>
        <v>44426.877751307999</v>
      </c>
      <c r="D245" s="42" t="e">
        <f>(C245/$L$131)*100</f>
        <v>#REF!</v>
      </c>
    </row>
    <row r="246" spans="2:17" ht="13.5" customHeight="1">
      <c r="B246" s="8" t="s">
        <v>188</v>
      </c>
      <c r="C246" s="9">
        <f>K241</f>
        <v>10091.086695087211</v>
      </c>
      <c r="D246" s="42" t="e">
        <f>(C246/$L$131)*100</f>
        <v>#REF!</v>
      </c>
    </row>
    <row r="247" spans="2:17" ht="13.5" customHeight="1">
      <c r="B247" s="8" t="s">
        <v>220</v>
      </c>
      <c r="C247" s="9">
        <f>L241</f>
        <v>4956.7161358784006</v>
      </c>
      <c r="D247" s="42" t="e">
        <f>(C247/$L$131)*100</f>
        <v>#REF!</v>
      </c>
    </row>
    <row r="248" spans="2:17" ht="13.5" customHeight="1">
      <c r="B248" s="8" t="s">
        <v>195</v>
      </c>
      <c r="C248" s="9">
        <f>M241</f>
        <v>1263.6356080677999</v>
      </c>
      <c r="D248" s="42" t="e">
        <f>(C248/$L$131)*100</f>
        <v>#REF!</v>
      </c>
    </row>
    <row r="249" spans="2:17" ht="13.5" customHeight="1">
      <c r="B249" s="8" t="s">
        <v>196</v>
      </c>
      <c r="C249" s="9">
        <f>I241-N241</f>
        <v>9832.7385356585728</v>
      </c>
      <c r="D249" s="42" t="e">
        <f>((C249/$L$131)*100)+0.02</f>
        <v>#REF!</v>
      </c>
    </row>
    <row r="250" spans="2:17" ht="13.5" customHeight="1">
      <c r="C250" s="44">
        <f>SUM(C245:C249)</f>
        <v>70571.054725999988</v>
      </c>
      <c r="D250" s="144" t="e">
        <f>SUM(D245:D249)</f>
        <v>#REF!</v>
      </c>
    </row>
    <row r="252" spans="2:17" ht="13.5" customHeight="1">
      <c r="D252" s="8">
        <f>7.8+1.8+0.9+0.2+1.7</f>
        <v>12.399999999999999</v>
      </c>
    </row>
  </sheetData>
  <mergeCells count="10">
    <mergeCell ref="E119:H119"/>
    <mergeCell ref="I119:L119"/>
    <mergeCell ref="M119:P119"/>
    <mergeCell ref="M194:N194"/>
    <mergeCell ref="C194:G194"/>
    <mergeCell ref="C228:D228"/>
    <mergeCell ref="E228:F228"/>
    <mergeCell ref="C195:D195"/>
    <mergeCell ref="E195:F195"/>
    <mergeCell ref="H194:K194"/>
  </mergeCells>
  <pageMargins left="0.7" right="0.7" top="0.75" bottom="0.75" header="0.3" footer="0.3"/>
  <pageSetup paperSize="9" orientation="portrait" r:id="rId1"/>
  <ignoredErrors>
    <ignoredError sqref="C3:E3 F3 C13:N13" twoDigitTextYear="1"/>
    <ignoredError sqref="D47 C123:L123 D90:F90 F75 C75:E75 F81" formulaRange="1"/>
    <ignoredError sqref="L149 L165 L152:L153 L156 L167:L168" evalError="1"/>
    <ignoredError sqref="L157:M157" 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5FAB"/>
    <pageSetUpPr fitToPage="1"/>
  </sheetPr>
  <dimension ref="A1:I77"/>
  <sheetViews>
    <sheetView zoomScaleNormal="100" zoomScaleSheetLayoutView="100" workbookViewId="0">
      <selection activeCell="A5" sqref="A5:F8"/>
    </sheetView>
  </sheetViews>
  <sheetFormatPr defaultColWidth="9.1796875" defaultRowHeight="14.5"/>
  <cols>
    <col min="1" max="1" width="44.81640625" style="198" customWidth="1"/>
    <col min="2" max="6" width="9" style="198" customWidth="1"/>
    <col min="7" max="7" width="40.26953125" style="198" customWidth="1"/>
    <col min="8" max="8" width="9.26953125" style="198" bestFit="1" customWidth="1"/>
    <col min="9" max="9" width="11.7265625" style="198" bestFit="1" customWidth="1"/>
    <col min="10" max="16384" width="9.1796875" style="198"/>
  </cols>
  <sheetData>
    <row r="1" spans="1:7" ht="27.75" customHeight="1">
      <c r="A1" s="263" t="s">
        <v>327</v>
      </c>
      <c r="B1" s="266">
        <v>0</v>
      </c>
      <c r="C1" s="266">
        <v>4</v>
      </c>
      <c r="D1" s="266">
        <v>8</v>
      </c>
      <c r="E1" s="266">
        <v>12</v>
      </c>
      <c r="F1" s="266">
        <v>16</v>
      </c>
      <c r="G1" s="196"/>
    </row>
    <row r="2" spans="1:7">
      <c r="A2" s="264" t="s">
        <v>308</v>
      </c>
      <c r="B2" s="265" t="s">
        <v>418</v>
      </c>
      <c r="C2" s="265" t="s">
        <v>413</v>
      </c>
      <c r="D2" s="265" t="s">
        <v>409</v>
      </c>
      <c r="E2" s="265" t="s">
        <v>274</v>
      </c>
      <c r="F2" s="265" t="s">
        <v>273</v>
      </c>
      <c r="G2" s="196"/>
    </row>
    <row r="3" spans="1:7">
      <c r="A3" s="202"/>
      <c r="B3" s="203"/>
      <c r="C3" s="203"/>
      <c r="D3" s="203"/>
      <c r="E3" s="203"/>
      <c r="F3" s="203"/>
      <c r="G3" s="196"/>
    </row>
    <row r="4" spans="1:7">
      <c r="A4" s="204" t="s">
        <v>116</v>
      </c>
      <c r="B4" s="205"/>
      <c r="C4" s="205"/>
      <c r="D4" s="205"/>
      <c r="E4" s="205"/>
      <c r="F4" s="205"/>
      <c r="G4" s="196"/>
    </row>
    <row r="5" spans="1:7">
      <c r="A5" s="206" t="s">
        <v>126</v>
      </c>
      <c r="B5" s="235">
        <v>0.1393604048043737</v>
      </c>
      <c r="C5" s="235">
        <v>0.15230446382741777</v>
      </c>
      <c r="D5" s="235">
        <v>0.15194981660087681</v>
      </c>
      <c r="E5" s="235">
        <v>4.7383735945866839E-2</v>
      </c>
      <c r="F5" s="235">
        <v>2.6318315496550553E-2</v>
      </c>
      <c r="G5" s="196"/>
    </row>
    <row r="6" spans="1:7">
      <c r="A6" s="206" t="s">
        <v>127</v>
      </c>
      <c r="B6" s="235">
        <v>1.7272494108581785E-2</v>
      </c>
      <c r="C6" s="235">
        <v>1.9897577675060302E-2</v>
      </c>
      <c r="D6" s="235">
        <v>2.3959711614239206E-2</v>
      </c>
      <c r="E6" s="235">
        <v>7.6311714240615679E-3</v>
      </c>
      <c r="F6" s="235">
        <v>4.27563029043864E-3</v>
      </c>
      <c r="G6" s="196"/>
    </row>
    <row r="7" spans="1:7">
      <c r="A7" s="206" t="s">
        <v>422</v>
      </c>
      <c r="B7" s="235">
        <v>2.8837056792860194E-2</v>
      </c>
      <c r="C7" s="235">
        <v>3.1887448705056151E-2</v>
      </c>
      <c r="D7" s="235">
        <v>3.8927832726434977E-2</v>
      </c>
      <c r="E7" s="235">
        <v>1.2433866019671894E-2</v>
      </c>
      <c r="F7" s="235">
        <v>6.6283760350422999E-3</v>
      </c>
      <c r="G7" s="196"/>
    </row>
    <row r="8" spans="1:7">
      <c r="A8" s="206" t="s">
        <v>421</v>
      </c>
      <c r="B8" s="235">
        <v>7.0742636786625568E-2</v>
      </c>
      <c r="C8" s="235">
        <v>6.5138397398873588E-2</v>
      </c>
      <c r="D8" s="235">
        <v>7.5750077252621478E-2</v>
      </c>
      <c r="E8" s="235">
        <v>6.6823688711268855E-2</v>
      </c>
      <c r="F8" s="235">
        <v>6.2045020785304328E-2</v>
      </c>
      <c r="G8" s="196"/>
    </row>
    <row r="9" spans="1:7">
      <c r="A9" s="206" t="s">
        <v>322</v>
      </c>
      <c r="B9" s="230">
        <v>13.4</v>
      </c>
      <c r="C9" s="230">
        <v>10.65</v>
      </c>
      <c r="D9" s="230">
        <v>13.68</v>
      </c>
      <c r="E9" s="230">
        <v>3.9</v>
      </c>
      <c r="F9" s="230">
        <v>2.1361631753031975</v>
      </c>
      <c r="G9" s="196"/>
    </row>
    <row r="10" spans="1:7">
      <c r="A10" s="206"/>
      <c r="B10" s="225"/>
      <c r="C10" s="225"/>
      <c r="D10" s="225"/>
      <c r="E10" s="225"/>
      <c r="F10" s="225"/>
      <c r="G10" s="196"/>
    </row>
    <row r="11" spans="1:7">
      <c r="A11" s="204" t="s">
        <v>9</v>
      </c>
      <c r="B11" s="225"/>
      <c r="C11" s="225"/>
      <c r="D11" s="225"/>
      <c r="E11" s="225"/>
      <c r="F11" s="225"/>
      <c r="G11" s="196"/>
    </row>
    <row r="12" spans="1:7" s="195" customFormat="1">
      <c r="A12" s="206" t="s">
        <v>355</v>
      </c>
      <c r="B12" s="224">
        <v>3.0820547055038654E-2</v>
      </c>
      <c r="C12" s="224">
        <v>3.1059475383892806E-2</v>
      </c>
      <c r="D12" s="224">
        <v>2.7079182990483119E-2</v>
      </c>
      <c r="E12" s="224">
        <v>2.8501955494761061E-2</v>
      </c>
      <c r="F12" s="224">
        <v>2.7342918313072062E-2</v>
      </c>
      <c r="G12" s="196"/>
    </row>
    <row r="13" spans="1:7">
      <c r="A13" s="206" t="s">
        <v>323</v>
      </c>
      <c r="B13" s="224">
        <v>2.9510091149074952E-2</v>
      </c>
      <c r="C13" s="224">
        <v>2.9030188229591972E-2</v>
      </c>
      <c r="D13" s="224">
        <v>2.5263272622717711E-2</v>
      </c>
      <c r="E13" s="224">
        <v>2.6277941074000919E-2</v>
      </c>
      <c r="F13" s="224">
        <v>2.4963060565389366E-2</v>
      </c>
      <c r="G13" s="196"/>
    </row>
    <row r="14" spans="1:7">
      <c r="A14" s="206" t="s">
        <v>391</v>
      </c>
      <c r="B14" s="224">
        <v>5.6385790571050316E-2</v>
      </c>
      <c r="C14" s="224">
        <v>5.3980048899178831E-2</v>
      </c>
      <c r="D14" s="224">
        <v>4.8300689676621752E-2</v>
      </c>
      <c r="E14" s="224">
        <v>5.0224129444708533E-2</v>
      </c>
      <c r="F14" s="224">
        <v>4.4887135485158998E-2</v>
      </c>
      <c r="G14" s="196"/>
    </row>
    <row r="15" spans="1:7">
      <c r="A15" s="208"/>
      <c r="B15" s="224"/>
      <c r="C15" s="224"/>
      <c r="D15" s="224"/>
      <c r="E15" s="224"/>
      <c r="F15" s="224"/>
      <c r="G15" s="196"/>
    </row>
    <row r="16" spans="1:7">
      <c r="A16" s="204" t="s">
        <v>117</v>
      </c>
      <c r="B16" s="224"/>
      <c r="C16" s="224"/>
      <c r="D16" s="224"/>
      <c r="E16" s="224"/>
      <c r="F16" s="224"/>
      <c r="G16" s="196"/>
    </row>
    <row r="17" spans="1:9">
      <c r="A17" s="206" t="s">
        <v>434</v>
      </c>
      <c r="B17" s="224">
        <v>0.41399999999999998</v>
      </c>
      <c r="C17" s="224">
        <v>0.42</v>
      </c>
      <c r="D17" s="224">
        <v>0.49382986891899305</v>
      </c>
      <c r="E17" s="224">
        <v>0.5256115531977601</v>
      </c>
      <c r="F17" s="224">
        <v>0.63570138845650959</v>
      </c>
      <c r="G17" s="196"/>
    </row>
    <row r="18" spans="1:9">
      <c r="A18" s="206" t="s">
        <v>438</v>
      </c>
      <c r="B18" s="224">
        <v>0.41920658463723914</v>
      </c>
      <c r="C18" s="224">
        <v>0.45906317654005119</v>
      </c>
      <c r="D18" s="224">
        <v>0.41887836989137262</v>
      </c>
      <c r="E18" s="224">
        <v>0.49468808077445842</v>
      </c>
      <c r="F18" s="224">
        <v>0.56296868107631226</v>
      </c>
      <c r="G18" s="260"/>
      <c r="H18" s="259"/>
      <c r="I18" s="261"/>
    </row>
    <row r="19" spans="1:9">
      <c r="A19" s="206" t="s">
        <v>129</v>
      </c>
      <c r="B19" s="224">
        <v>1.7762883169010951E-2</v>
      </c>
      <c r="C19" s="224">
        <v>1.8206678733713785E-2</v>
      </c>
      <c r="D19" s="224">
        <v>1.9529556273444968E-2</v>
      </c>
      <c r="E19" s="224">
        <v>2.0288358851627015E-2</v>
      </c>
      <c r="F19" s="224">
        <v>2.253119239503407E-2</v>
      </c>
      <c r="G19" s="260"/>
      <c r="H19" s="259"/>
      <c r="I19" s="261"/>
    </row>
    <row r="20" spans="1:9">
      <c r="A20" s="206" t="s">
        <v>369</v>
      </c>
      <c r="B20" s="226">
        <v>800</v>
      </c>
      <c r="C20" s="226">
        <v>777</v>
      </c>
      <c r="D20" s="226">
        <v>763</v>
      </c>
      <c r="E20" s="226">
        <v>783</v>
      </c>
      <c r="F20" s="226">
        <v>802</v>
      </c>
      <c r="G20" s="260"/>
      <c r="H20" s="260"/>
      <c r="I20" s="260"/>
    </row>
    <row r="21" spans="1:9">
      <c r="A21" s="206"/>
      <c r="B21" s="224"/>
      <c r="C21" s="224"/>
      <c r="D21" s="224"/>
      <c r="E21" s="224"/>
      <c r="F21" s="224"/>
      <c r="G21" s="260"/>
    </row>
    <row r="22" spans="1:9">
      <c r="A22" s="204" t="s">
        <v>119</v>
      </c>
      <c r="B22" s="224"/>
      <c r="C22" s="224"/>
      <c r="D22" s="224"/>
      <c r="E22" s="224"/>
      <c r="F22" s="224"/>
      <c r="G22" s="260"/>
    </row>
    <row r="23" spans="1:9">
      <c r="A23" s="206" t="s">
        <v>435</v>
      </c>
      <c r="B23" s="224">
        <v>1.5531489587374828E-2</v>
      </c>
      <c r="C23" s="224">
        <v>1.4091782214976352E-2</v>
      </c>
      <c r="D23" s="224">
        <v>2.5602050548402481E-2</v>
      </c>
      <c r="E23" s="224">
        <v>3.1795703204400255E-2</v>
      </c>
      <c r="F23" s="224">
        <v>2.5407657452178937E-2</v>
      </c>
      <c r="G23" s="196"/>
    </row>
    <row r="24" spans="1:9">
      <c r="A24" s="206" t="s">
        <v>33</v>
      </c>
      <c r="B24" s="224">
        <v>0.58882797018697719</v>
      </c>
      <c r="C24" s="224">
        <v>0.61005223160552846</v>
      </c>
      <c r="D24" s="224">
        <v>0.57969068978940519</v>
      </c>
      <c r="E24" s="224">
        <v>0.58900224556226422</v>
      </c>
      <c r="F24" s="224">
        <v>0.62247363280042534</v>
      </c>
      <c r="G24" s="196"/>
    </row>
    <row r="25" spans="1:9">
      <c r="A25" s="206"/>
      <c r="B25" s="224"/>
      <c r="C25" s="224"/>
      <c r="D25" s="224"/>
      <c r="E25" s="224"/>
      <c r="F25" s="224"/>
      <c r="G25" s="196"/>
    </row>
    <row r="26" spans="1:9">
      <c r="A26" s="204" t="s">
        <v>122</v>
      </c>
      <c r="B26" s="224"/>
      <c r="C26" s="224"/>
      <c r="D26" s="224"/>
      <c r="E26" s="224"/>
      <c r="F26" s="224"/>
      <c r="G26" s="196"/>
    </row>
    <row r="27" spans="1:9">
      <c r="A27" s="206" t="s">
        <v>123</v>
      </c>
      <c r="B27" s="224">
        <v>0.12498466575234525</v>
      </c>
      <c r="C27" s="224">
        <v>0.13072156579651442</v>
      </c>
      <c r="D27" s="224">
        <v>0.14455178397910395</v>
      </c>
      <c r="E27" s="224">
        <v>0.15571388818782478</v>
      </c>
      <c r="F27" s="224">
        <v>0.16160805470496351</v>
      </c>
      <c r="G27" s="196"/>
    </row>
    <row r="28" spans="1:9">
      <c r="A28" s="208"/>
      <c r="B28" s="224"/>
      <c r="C28" s="224"/>
      <c r="D28" s="224"/>
      <c r="E28" s="224"/>
      <c r="F28" s="224"/>
      <c r="G28" s="196"/>
    </row>
    <row r="29" spans="1:9">
      <c r="A29" s="204" t="s">
        <v>118</v>
      </c>
      <c r="B29" s="224"/>
      <c r="C29" s="224"/>
      <c r="D29" s="224"/>
      <c r="E29" s="224"/>
      <c r="F29" s="224"/>
      <c r="G29" s="196"/>
    </row>
    <row r="30" spans="1:9">
      <c r="A30" s="206" t="s">
        <v>306</v>
      </c>
      <c r="B30" s="224">
        <v>1.7905092259420248</v>
      </c>
      <c r="C30" s="224">
        <v>1.8928658433746228</v>
      </c>
      <c r="D30" s="224">
        <v>2.2101605304112391</v>
      </c>
      <c r="E30" s="224">
        <v>2.1260960593685869</v>
      </c>
      <c r="F30" s="224">
        <v>2.4637478705281088</v>
      </c>
      <c r="G30" s="196"/>
    </row>
    <row r="31" spans="1:9">
      <c r="A31" s="206" t="s">
        <v>41</v>
      </c>
      <c r="B31" s="224">
        <v>1.4181186138198829</v>
      </c>
      <c r="C31" s="224">
        <v>1.4124267367957306</v>
      </c>
      <c r="D31" s="224">
        <v>1.3986147018739883</v>
      </c>
      <c r="E31" s="224">
        <v>1.3400957464808358</v>
      </c>
      <c r="F31" s="224">
        <v>1.5985727608636626</v>
      </c>
      <c r="G31" s="196"/>
    </row>
    <row r="32" spans="1:9">
      <c r="A32" s="206" t="s">
        <v>239</v>
      </c>
      <c r="B32" s="224">
        <v>1.1252649346236223</v>
      </c>
      <c r="C32" s="224">
        <v>1.1311568457597547</v>
      </c>
      <c r="D32" s="224">
        <v>1.0664425406904037</v>
      </c>
      <c r="E32" s="224">
        <v>1.0861834444182721</v>
      </c>
      <c r="F32" s="224">
        <v>1.1881362468372114</v>
      </c>
      <c r="G32" s="196"/>
    </row>
    <row r="33" spans="1:7">
      <c r="A33" s="206" t="s">
        <v>120</v>
      </c>
      <c r="B33" s="224">
        <v>0.65693775577294244</v>
      </c>
      <c r="C33" s="224">
        <v>0.65974441891546098</v>
      </c>
      <c r="D33" s="224">
        <v>0.61263032401171558</v>
      </c>
      <c r="E33" s="224">
        <v>0.65347871944880753</v>
      </c>
      <c r="F33" s="224">
        <v>0.54880919472711254</v>
      </c>
      <c r="G33" s="196"/>
    </row>
    <row r="34" spans="1:7">
      <c r="A34" s="206" t="s">
        <v>121</v>
      </c>
      <c r="B34" s="224">
        <v>0.19238687737645294</v>
      </c>
      <c r="C34" s="224">
        <v>0.18556599004458804</v>
      </c>
      <c r="D34" s="224">
        <v>0.20349746946448943</v>
      </c>
      <c r="E34" s="224">
        <v>0.16592683648614809</v>
      </c>
      <c r="F34" s="224">
        <v>0.22525310550958</v>
      </c>
      <c r="G34" s="196"/>
    </row>
    <row r="35" spans="1:7">
      <c r="A35" s="209"/>
      <c r="B35" s="224"/>
      <c r="C35" s="224"/>
      <c r="D35" s="224"/>
      <c r="E35" s="224"/>
      <c r="F35" s="224"/>
      <c r="G35" s="196"/>
    </row>
    <row r="36" spans="1:7">
      <c r="A36" s="204" t="s">
        <v>430</v>
      </c>
      <c r="B36" s="227"/>
      <c r="C36" s="227"/>
      <c r="D36" s="227"/>
      <c r="E36" s="227"/>
      <c r="F36" s="227"/>
      <c r="G36" s="196"/>
    </row>
    <row r="37" spans="1:7">
      <c r="A37" s="206" t="s">
        <v>381</v>
      </c>
      <c r="B37" s="224">
        <v>0.19386170108897374</v>
      </c>
      <c r="C37" s="224">
        <v>0.19259145315781739</v>
      </c>
      <c r="D37" s="224">
        <v>0.20327626846535379</v>
      </c>
      <c r="E37" s="224">
        <v>0.22501751108834661</v>
      </c>
      <c r="F37" s="224">
        <v>0.21558393723867356</v>
      </c>
      <c r="G37" s="196"/>
    </row>
    <row r="38" spans="1:7">
      <c r="A38" s="206" t="s">
        <v>100</v>
      </c>
      <c r="B38" s="224">
        <v>0.20486200708714503</v>
      </c>
      <c r="C38" s="224">
        <v>0.20519512129719558</v>
      </c>
      <c r="D38" s="224">
        <v>0.22119462569433687</v>
      </c>
      <c r="E38" s="224">
        <v>0.24514017622760767</v>
      </c>
      <c r="F38" s="224">
        <v>0.215</v>
      </c>
      <c r="G38" s="196"/>
    </row>
    <row r="39" spans="1:7">
      <c r="A39" s="206" t="s">
        <v>109</v>
      </c>
      <c r="B39" s="224">
        <v>3.940374431548993E-2</v>
      </c>
      <c r="C39" s="224">
        <v>2.5407731247880566E-2</v>
      </c>
      <c r="D39" s="224">
        <v>3.2343910589943431E-2</v>
      </c>
      <c r="E39" s="224">
        <v>3.0745707375964854E-2</v>
      </c>
      <c r="F39" s="224">
        <v>1.9918555255397236E-2</v>
      </c>
      <c r="G39" s="196"/>
    </row>
    <row r="40" spans="1:7">
      <c r="A40" s="206" t="s">
        <v>368</v>
      </c>
      <c r="B40" s="224">
        <v>0.24426575140263496</v>
      </c>
      <c r="C40" s="224">
        <v>0.23060285254507615</v>
      </c>
      <c r="D40" s="224">
        <v>0.2535385362842803</v>
      </c>
      <c r="E40" s="224">
        <v>0.27588588360357252</v>
      </c>
      <c r="F40" s="224">
        <v>0.23491855525539723</v>
      </c>
      <c r="G40" s="196"/>
    </row>
    <row r="41" spans="1:7">
      <c r="A41" s="206" t="s">
        <v>349</v>
      </c>
      <c r="B41" s="224">
        <v>0.11782291199341938</v>
      </c>
      <c r="C41" s="224">
        <v>0.12045546901814119</v>
      </c>
      <c r="D41" s="224">
        <v>0.12398576124444818</v>
      </c>
      <c r="E41" s="224">
        <v>0.14330547594361481</v>
      </c>
      <c r="F41" s="224">
        <v>0.12764779514660543</v>
      </c>
      <c r="G41" s="196"/>
    </row>
    <row r="42" spans="1:7">
      <c r="A42" s="206"/>
      <c r="B42" s="224"/>
      <c r="C42" s="224"/>
      <c r="D42" s="224"/>
      <c r="E42" s="224"/>
      <c r="F42" s="224"/>
      <c r="G42" s="196"/>
    </row>
    <row r="43" spans="1:7">
      <c r="A43" s="211" t="s">
        <v>437</v>
      </c>
      <c r="B43" s="209"/>
      <c r="C43" s="209"/>
      <c r="D43" s="209"/>
      <c r="E43" s="209"/>
      <c r="F43" s="209"/>
      <c r="G43" s="196"/>
    </row>
    <row r="44" spans="1:7">
      <c r="A44" s="211" t="s">
        <v>439</v>
      </c>
      <c r="B44" s="209"/>
      <c r="C44" s="209"/>
      <c r="D44" s="209"/>
      <c r="E44" s="209"/>
      <c r="F44" s="209"/>
      <c r="G44" s="196"/>
    </row>
    <row r="45" spans="1:7">
      <c r="A45" s="211"/>
      <c r="B45" s="209"/>
      <c r="C45" s="209"/>
      <c r="D45" s="209"/>
      <c r="E45" s="209"/>
      <c r="F45" s="209"/>
      <c r="G45" s="196"/>
    </row>
    <row r="46" spans="1:7">
      <c r="A46" s="196"/>
      <c r="B46" s="196"/>
      <c r="C46" s="196"/>
      <c r="D46" s="196"/>
      <c r="E46" s="196"/>
      <c r="F46" s="196"/>
      <c r="G46" s="196"/>
    </row>
    <row r="47" spans="1:7">
      <c r="A47" s="196"/>
      <c r="B47" s="196"/>
      <c r="C47" s="196"/>
      <c r="D47" s="196"/>
      <c r="E47" s="196"/>
      <c r="F47" s="196"/>
      <c r="G47" s="196"/>
    </row>
    <row r="48" spans="1:7">
      <c r="A48" s="271"/>
      <c r="B48" s="196"/>
      <c r="C48" s="196"/>
      <c r="D48" s="196"/>
      <c r="E48" s="196"/>
      <c r="F48" s="196"/>
      <c r="G48" s="196"/>
    </row>
    <row r="49" spans="1:7">
      <c r="A49" s="196"/>
      <c r="B49" s="196"/>
      <c r="C49" s="196"/>
      <c r="D49" s="196"/>
      <c r="E49" s="196"/>
      <c r="F49" s="196"/>
      <c r="G49" s="196"/>
    </row>
    <row r="50" spans="1:7">
      <c r="A50" s="196"/>
      <c r="B50" s="196"/>
      <c r="C50" s="196"/>
      <c r="D50" s="196"/>
      <c r="E50" s="196"/>
      <c r="F50" s="196"/>
      <c r="G50" s="196"/>
    </row>
    <row r="51" spans="1:7">
      <c r="A51" s="196"/>
      <c r="B51" s="196"/>
      <c r="C51" s="196"/>
      <c r="D51" s="196"/>
      <c r="E51" s="196"/>
      <c r="F51" s="196"/>
      <c r="G51" s="196"/>
    </row>
    <row r="52" spans="1:7">
      <c r="A52" s="196"/>
      <c r="B52" s="196"/>
      <c r="C52" s="196"/>
      <c r="D52" s="196"/>
      <c r="E52" s="196"/>
      <c r="F52" s="196"/>
    </row>
    <row r="53" spans="1:7">
      <c r="A53" s="196"/>
      <c r="B53" s="196"/>
      <c r="C53" s="196"/>
      <c r="D53" s="196"/>
      <c r="E53" s="196"/>
      <c r="F53" s="196"/>
    </row>
    <row r="54" spans="1:7">
      <c r="A54" s="196"/>
      <c r="B54" s="196"/>
      <c r="C54" s="196"/>
      <c r="D54" s="196"/>
      <c r="E54" s="196"/>
      <c r="F54" s="196"/>
    </row>
    <row r="55" spans="1:7">
      <c r="A55" s="196"/>
      <c r="B55" s="196"/>
      <c r="C55" s="196"/>
      <c r="D55" s="196"/>
      <c r="E55" s="196"/>
      <c r="F55" s="196"/>
    </row>
    <row r="56" spans="1:7">
      <c r="A56" s="196"/>
      <c r="B56" s="196"/>
      <c r="C56" s="196"/>
      <c r="D56" s="196"/>
      <c r="E56" s="196"/>
      <c r="F56" s="196"/>
    </row>
    <row r="57" spans="1:7">
      <c r="A57" s="196"/>
      <c r="B57" s="196"/>
      <c r="C57" s="196"/>
      <c r="D57" s="196"/>
      <c r="E57" s="196"/>
      <c r="F57" s="196"/>
    </row>
    <row r="58" spans="1:7">
      <c r="A58" s="196"/>
      <c r="B58" s="196"/>
      <c r="C58" s="196"/>
      <c r="D58" s="196"/>
      <c r="E58" s="196"/>
      <c r="F58" s="196"/>
    </row>
    <row r="59" spans="1:7">
      <c r="A59" s="196"/>
      <c r="B59" s="196"/>
      <c r="C59" s="196"/>
      <c r="D59" s="196"/>
      <c r="E59" s="196"/>
      <c r="F59" s="196"/>
    </row>
    <row r="60" spans="1:7">
      <c r="A60" s="196"/>
      <c r="B60" s="196"/>
      <c r="C60" s="196"/>
      <c r="D60" s="196"/>
      <c r="E60" s="196"/>
      <c r="F60" s="196"/>
    </row>
    <row r="61" spans="1:7">
      <c r="A61" s="196"/>
      <c r="B61" s="196"/>
      <c r="C61" s="196"/>
      <c r="D61" s="196"/>
      <c r="E61" s="196"/>
      <c r="F61" s="196"/>
    </row>
    <row r="62" spans="1:7">
      <c r="A62" s="196"/>
      <c r="B62" s="196"/>
      <c r="C62" s="196"/>
      <c r="D62" s="196"/>
      <c r="E62" s="196"/>
      <c r="F62" s="196"/>
    </row>
    <row r="63" spans="1:7">
      <c r="A63" s="196"/>
      <c r="B63" s="196"/>
      <c r="C63" s="196"/>
      <c r="D63" s="196"/>
      <c r="E63" s="196"/>
      <c r="F63" s="196"/>
    </row>
    <row r="64" spans="1:7">
      <c r="A64" s="196"/>
      <c r="B64" s="196"/>
      <c r="C64" s="196"/>
      <c r="D64" s="196"/>
      <c r="E64" s="196"/>
      <c r="F64" s="196"/>
    </row>
    <row r="65" spans="1:6">
      <c r="A65" s="196"/>
      <c r="B65" s="196"/>
      <c r="C65" s="196"/>
      <c r="D65" s="196"/>
      <c r="E65" s="196"/>
      <c r="F65" s="196"/>
    </row>
    <row r="66" spans="1:6">
      <c r="A66" s="196"/>
      <c r="B66" s="196"/>
      <c r="C66" s="196"/>
      <c r="D66" s="196"/>
      <c r="E66" s="196"/>
      <c r="F66" s="196"/>
    </row>
    <row r="67" spans="1:6">
      <c r="A67" s="196"/>
      <c r="B67" s="196"/>
      <c r="C67" s="196"/>
      <c r="D67" s="196"/>
      <c r="E67" s="196"/>
      <c r="F67" s="196"/>
    </row>
    <row r="68" spans="1:6">
      <c r="A68" s="196"/>
      <c r="B68" s="196"/>
      <c r="C68" s="196"/>
      <c r="D68" s="196"/>
      <c r="E68" s="196"/>
      <c r="F68" s="196"/>
    </row>
    <row r="69" spans="1:6">
      <c r="A69" s="196"/>
      <c r="B69" s="196"/>
      <c r="C69" s="196"/>
      <c r="D69" s="196"/>
      <c r="E69" s="196"/>
      <c r="F69" s="196"/>
    </row>
    <row r="70" spans="1:6">
      <c r="A70" s="196"/>
      <c r="B70" s="196"/>
      <c r="C70" s="196"/>
      <c r="D70" s="196"/>
      <c r="E70" s="196"/>
      <c r="F70" s="196"/>
    </row>
    <row r="71" spans="1:6">
      <c r="A71" s="196"/>
      <c r="B71" s="196"/>
      <c r="C71" s="196"/>
      <c r="D71" s="196"/>
      <c r="E71" s="196"/>
      <c r="F71" s="196"/>
    </row>
    <row r="72" spans="1:6">
      <c r="A72" s="196"/>
      <c r="B72" s="196"/>
      <c r="C72" s="196"/>
      <c r="D72" s="196"/>
      <c r="E72" s="196"/>
      <c r="F72" s="196"/>
    </row>
    <row r="73" spans="1:6">
      <c r="A73" s="196"/>
      <c r="B73" s="196"/>
      <c r="C73" s="196"/>
      <c r="D73" s="196"/>
      <c r="E73" s="196"/>
      <c r="F73" s="196"/>
    </row>
    <row r="74" spans="1:6">
      <c r="A74" s="196"/>
      <c r="B74" s="196"/>
      <c r="C74" s="196"/>
      <c r="D74" s="196"/>
      <c r="E74" s="196"/>
      <c r="F74" s="196"/>
    </row>
    <row r="75" spans="1:6">
      <c r="A75" s="196"/>
      <c r="B75" s="196"/>
      <c r="C75" s="196"/>
      <c r="D75" s="196"/>
      <c r="E75" s="196"/>
      <c r="F75" s="196"/>
    </row>
    <row r="76" spans="1:6">
      <c r="A76" s="196"/>
      <c r="B76" s="196"/>
      <c r="C76" s="196"/>
      <c r="D76" s="196"/>
      <c r="E76" s="196"/>
      <c r="F76" s="196"/>
    </row>
    <row r="77" spans="1:6">
      <c r="A77" s="196"/>
      <c r="B77" s="196"/>
      <c r="C77" s="196"/>
      <c r="D77" s="196"/>
      <c r="E77" s="196"/>
      <c r="F77" s="196"/>
    </row>
  </sheetData>
  <pageMargins left="0.70866141732283472" right="0.70866141732283472" top="0.74803149606299213" bottom="0.74803149606299213" header="0.31496062992125984" footer="0.31496062992125984"/>
  <pageSetup paperSize="9" scale="97" firstPageNumber="2" orientation="portrait" useFirstPageNumber="1" r:id="rId1"/>
  <headerFooter>
    <oddFooter xml:space="preserve">&amp;L&amp;"-,Italic"&amp;8______________________________________________________
Arion Bank Factbook 30.09.2023&amp;C&amp;8&amp;P&amp;R&amp;8______________________________________________________
</oddFooter>
  </headerFooter>
  <colBreaks count="1" manualBreakCount="1">
    <brk id="6"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5FAB"/>
    <pageSetUpPr fitToPage="1"/>
  </sheetPr>
  <dimension ref="A1:L49"/>
  <sheetViews>
    <sheetView zoomScaleNormal="100" workbookViewId="0">
      <selection activeCell="A5" sqref="A5:F8"/>
    </sheetView>
  </sheetViews>
  <sheetFormatPr defaultColWidth="9.1796875" defaultRowHeight="14"/>
  <cols>
    <col min="1" max="1" width="51" style="209" bestFit="1" customWidth="1"/>
    <col min="2" max="16384" width="9.1796875" style="209"/>
  </cols>
  <sheetData>
    <row r="1" spans="1:9" ht="27.75" customHeight="1">
      <c r="A1" s="263" t="s">
        <v>315</v>
      </c>
      <c r="B1" s="266">
        <v>0</v>
      </c>
      <c r="C1" s="266">
        <v>4</v>
      </c>
      <c r="D1" s="266">
        <v>8</v>
      </c>
      <c r="E1" s="266">
        <v>12</v>
      </c>
      <c r="F1" s="266">
        <v>16</v>
      </c>
    </row>
    <row r="2" spans="1:9">
      <c r="A2" s="264" t="s">
        <v>308</v>
      </c>
      <c r="B2" s="265" t="s">
        <v>418</v>
      </c>
      <c r="C2" s="265" t="s">
        <v>413</v>
      </c>
      <c r="D2" s="265" t="s">
        <v>409</v>
      </c>
      <c r="E2" s="265" t="s">
        <v>274</v>
      </c>
      <c r="F2" s="265" t="s">
        <v>273</v>
      </c>
    </row>
    <row r="3" spans="1:9">
      <c r="A3" s="202"/>
      <c r="B3" s="203"/>
      <c r="C3" s="203"/>
      <c r="D3" s="203"/>
      <c r="E3" s="203"/>
      <c r="F3" s="203"/>
    </row>
    <row r="4" spans="1:9">
      <c r="A4" s="206" t="s">
        <v>81</v>
      </c>
      <c r="B4" s="225">
        <v>90655</v>
      </c>
      <c r="C4" s="225">
        <v>61482</v>
      </c>
      <c r="D4" s="225">
        <v>38734</v>
      </c>
      <c r="E4" s="225">
        <v>39024</v>
      </c>
      <c r="F4" s="225">
        <v>45001</v>
      </c>
    </row>
    <row r="5" spans="1:9">
      <c r="A5" s="206" t="s">
        <v>82</v>
      </c>
      <c r="B5" s="228">
        <v>-57317</v>
      </c>
      <c r="C5" s="228">
        <v>-31904</v>
      </c>
      <c r="D5" s="228">
        <v>-15439</v>
      </c>
      <c r="E5" s="228">
        <v>-15925</v>
      </c>
      <c r="F5" s="228">
        <v>-22377</v>
      </c>
    </row>
    <row r="6" spans="1:9">
      <c r="A6" s="204" t="s">
        <v>0</v>
      </c>
      <c r="B6" s="244">
        <v>33338</v>
      </c>
      <c r="C6" s="244">
        <v>29578</v>
      </c>
      <c r="D6" s="244">
        <v>23295</v>
      </c>
      <c r="E6" s="244">
        <v>23099</v>
      </c>
      <c r="F6" s="244">
        <v>22624</v>
      </c>
    </row>
    <row r="7" spans="1:9">
      <c r="A7" s="206" t="s">
        <v>310</v>
      </c>
      <c r="B7" s="225">
        <v>15238</v>
      </c>
      <c r="C7" s="225">
        <v>13731</v>
      </c>
      <c r="D7" s="225">
        <v>12044</v>
      </c>
      <c r="E7" s="225">
        <v>9695</v>
      </c>
      <c r="F7" s="225">
        <v>8425</v>
      </c>
    </row>
    <row r="8" spans="1:9">
      <c r="A8" s="206" t="s">
        <v>311</v>
      </c>
      <c r="B8" s="228">
        <v>-2752</v>
      </c>
      <c r="C8" s="228">
        <v>-1536</v>
      </c>
      <c r="D8" s="228">
        <v>-1450</v>
      </c>
      <c r="E8" s="228">
        <v>-1169</v>
      </c>
      <c r="F8" s="228">
        <v>-1090</v>
      </c>
    </row>
    <row r="9" spans="1:9">
      <c r="A9" s="204" t="s">
        <v>309</v>
      </c>
      <c r="B9" s="244">
        <v>12486</v>
      </c>
      <c r="C9" s="244">
        <v>12195</v>
      </c>
      <c r="D9" s="244">
        <v>10594</v>
      </c>
      <c r="E9" s="244">
        <v>8526</v>
      </c>
      <c r="F9" s="244">
        <v>7335</v>
      </c>
    </row>
    <row r="10" spans="1:9">
      <c r="A10" s="206" t="s">
        <v>431</v>
      </c>
      <c r="B10" s="225">
        <v>12655</v>
      </c>
      <c r="C10" s="225">
        <v>11167</v>
      </c>
      <c r="D10" s="225" t="s">
        <v>110</v>
      </c>
      <c r="E10" s="225" t="s">
        <v>110</v>
      </c>
      <c r="F10" s="225" t="s">
        <v>110</v>
      </c>
    </row>
    <row r="11" spans="1:9">
      <c r="A11" s="206" t="s">
        <v>432</v>
      </c>
      <c r="B11" s="228">
        <v>-12219</v>
      </c>
      <c r="C11" s="228">
        <v>-10320</v>
      </c>
      <c r="D11" s="228" t="s">
        <v>110</v>
      </c>
      <c r="E11" s="228" t="s">
        <v>110</v>
      </c>
      <c r="F11" s="228" t="s">
        <v>110</v>
      </c>
    </row>
    <row r="12" spans="1:9">
      <c r="A12" s="204" t="s">
        <v>433</v>
      </c>
      <c r="B12" s="244">
        <v>436</v>
      </c>
      <c r="C12" s="244">
        <v>847</v>
      </c>
      <c r="D12" s="244" t="s">
        <v>110</v>
      </c>
      <c r="E12" s="244" t="s">
        <v>110</v>
      </c>
      <c r="F12" s="244" t="s">
        <v>110</v>
      </c>
    </row>
    <row r="13" spans="1:9">
      <c r="A13" s="206" t="s">
        <v>378</v>
      </c>
      <c r="B13" s="225">
        <v>0</v>
      </c>
      <c r="C13" s="225">
        <v>0</v>
      </c>
      <c r="D13" s="225">
        <v>2577</v>
      </c>
      <c r="E13" s="225">
        <v>2305</v>
      </c>
      <c r="F13" s="225">
        <v>2163</v>
      </c>
      <c r="H13" s="210"/>
      <c r="I13" s="210"/>
    </row>
    <row r="14" spans="1:9">
      <c r="A14" s="206" t="s">
        <v>397</v>
      </c>
      <c r="B14" s="225">
        <v>-4</v>
      </c>
      <c r="C14" s="225">
        <v>-3234</v>
      </c>
      <c r="D14" s="225">
        <v>5069</v>
      </c>
      <c r="E14" s="225">
        <v>1383</v>
      </c>
      <c r="F14" s="225">
        <v>2723</v>
      </c>
    </row>
    <row r="15" spans="1:9">
      <c r="A15" s="206" t="s">
        <v>10</v>
      </c>
      <c r="B15" s="228">
        <v>1613</v>
      </c>
      <c r="C15" s="228">
        <v>1262</v>
      </c>
      <c r="D15" s="228">
        <v>1456</v>
      </c>
      <c r="E15" s="228">
        <v>716</v>
      </c>
      <c r="F15" s="228">
        <v>1397</v>
      </c>
    </row>
    <row r="16" spans="1:9">
      <c r="A16" s="204" t="s">
        <v>398</v>
      </c>
      <c r="B16" s="244">
        <v>1609</v>
      </c>
      <c r="C16" s="244">
        <v>-1972</v>
      </c>
      <c r="D16" s="244">
        <v>9102</v>
      </c>
      <c r="E16" s="244">
        <v>4404</v>
      </c>
      <c r="F16" s="244">
        <v>6283</v>
      </c>
    </row>
    <row r="17" spans="1:12">
      <c r="A17" s="204" t="s">
        <v>4</v>
      </c>
      <c r="B17" s="246">
        <v>47869</v>
      </c>
      <c r="C17" s="246">
        <v>40648</v>
      </c>
      <c r="D17" s="246">
        <v>42991</v>
      </c>
      <c r="E17" s="246">
        <v>36029</v>
      </c>
      <c r="F17" s="246">
        <v>36242</v>
      </c>
    </row>
    <row r="18" spans="1:12">
      <c r="A18" s="206" t="s">
        <v>277</v>
      </c>
      <c r="B18" s="225">
        <v>-17871</v>
      </c>
      <c r="C18" s="225">
        <v>-16855</v>
      </c>
      <c r="D18" s="225">
        <v>0</v>
      </c>
      <c r="E18" s="225">
        <v>0</v>
      </c>
      <c r="F18" s="225">
        <v>0</v>
      </c>
    </row>
    <row r="19" spans="1:12" ht="18" customHeight="1">
      <c r="A19" s="206" t="s">
        <v>307</v>
      </c>
      <c r="B19" s="225" t="s">
        <v>110</v>
      </c>
      <c r="C19" s="225" t="s">
        <v>110</v>
      </c>
      <c r="D19" s="225">
        <v>-9745</v>
      </c>
      <c r="E19" s="225">
        <v>-9211</v>
      </c>
      <c r="F19" s="225">
        <v>-11565</v>
      </c>
      <c r="G19" s="213"/>
      <c r="H19" s="213"/>
      <c r="I19" s="213"/>
      <c r="J19" s="213"/>
      <c r="K19" s="213"/>
      <c r="L19" s="213"/>
    </row>
    <row r="20" spans="1:12">
      <c r="A20" s="206" t="s">
        <v>6</v>
      </c>
      <c r="B20" s="228" t="s">
        <v>110</v>
      </c>
      <c r="C20" s="228" t="s">
        <v>110</v>
      </c>
      <c r="D20" s="228">
        <v>-8263</v>
      </c>
      <c r="E20" s="228">
        <v>-8623</v>
      </c>
      <c r="F20" s="228">
        <v>-8855</v>
      </c>
    </row>
    <row r="21" spans="1:12">
      <c r="A21" s="204" t="s">
        <v>277</v>
      </c>
      <c r="B21" s="244">
        <v>-17871</v>
      </c>
      <c r="C21" s="244">
        <v>-16855</v>
      </c>
      <c r="D21" s="244">
        <v>-18008</v>
      </c>
      <c r="E21" s="244">
        <v>-17834</v>
      </c>
      <c r="F21" s="244">
        <v>-20420</v>
      </c>
    </row>
    <row r="22" spans="1:12">
      <c r="A22" s="206" t="s">
        <v>39</v>
      </c>
      <c r="B22" s="225">
        <v>-1374</v>
      </c>
      <c r="C22" s="225">
        <v>-1253</v>
      </c>
      <c r="D22" s="225">
        <v>-1171</v>
      </c>
      <c r="E22" s="225">
        <v>-1038</v>
      </c>
      <c r="F22" s="225">
        <v>-2627</v>
      </c>
    </row>
    <row r="23" spans="1:12">
      <c r="A23" s="206" t="s">
        <v>312</v>
      </c>
      <c r="B23" s="228">
        <v>-1361</v>
      </c>
      <c r="C23" s="228">
        <v>-267</v>
      </c>
      <c r="D23" s="228">
        <v>2610</v>
      </c>
      <c r="E23" s="228">
        <v>-5118</v>
      </c>
      <c r="F23" s="228">
        <v>-1585</v>
      </c>
    </row>
    <row r="24" spans="1:12">
      <c r="A24" s="204" t="s">
        <v>392</v>
      </c>
      <c r="B24" s="245">
        <v>27263</v>
      </c>
      <c r="C24" s="245">
        <v>22273</v>
      </c>
      <c r="D24" s="245">
        <v>26422</v>
      </c>
      <c r="E24" s="245">
        <v>12039</v>
      </c>
      <c r="F24" s="245">
        <v>11610</v>
      </c>
    </row>
    <row r="25" spans="1:12" ht="18" customHeight="1">
      <c r="A25" s="206" t="s">
        <v>382</v>
      </c>
      <c r="B25" s="228">
        <v>-7787</v>
      </c>
      <c r="C25" s="228">
        <v>-8189</v>
      </c>
      <c r="D25" s="228">
        <v>-5194</v>
      </c>
      <c r="E25" s="228">
        <v>-3424</v>
      </c>
      <c r="F25" s="228">
        <v>-2791</v>
      </c>
    </row>
    <row r="26" spans="1:12" s="215" customFormat="1">
      <c r="A26" s="204" t="s">
        <v>424</v>
      </c>
      <c r="B26" s="245">
        <v>19476</v>
      </c>
      <c r="C26" s="245">
        <v>14084</v>
      </c>
      <c r="D26" s="245">
        <v>21228</v>
      </c>
      <c r="E26" s="245">
        <v>8615</v>
      </c>
      <c r="F26" s="245">
        <v>8819</v>
      </c>
      <c r="G26" s="214"/>
      <c r="H26" s="214"/>
    </row>
    <row r="27" spans="1:12">
      <c r="A27" s="206" t="s">
        <v>399</v>
      </c>
      <c r="B27" s="228">
        <v>37</v>
      </c>
      <c r="C27" s="228">
        <v>6909</v>
      </c>
      <c r="D27" s="228">
        <v>865</v>
      </c>
      <c r="E27" s="228">
        <v>-1929</v>
      </c>
      <c r="F27" s="228">
        <v>-4974</v>
      </c>
    </row>
    <row r="28" spans="1:12">
      <c r="A28" s="204" t="s">
        <v>8</v>
      </c>
      <c r="B28" s="245">
        <v>19513</v>
      </c>
      <c r="C28" s="245">
        <v>20993</v>
      </c>
      <c r="D28" s="245">
        <v>22093</v>
      </c>
      <c r="E28" s="245">
        <v>6686</v>
      </c>
      <c r="F28" s="245">
        <v>3845</v>
      </c>
    </row>
    <row r="29" spans="1:12" ht="1.5" customHeight="1">
      <c r="A29" s="204"/>
      <c r="B29" s="229"/>
      <c r="C29" s="229"/>
      <c r="D29" s="229"/>
      <c r="E29" s="229"/>
      <c r="F29" s="229"/>
    </row>
    <row r="30" spans="1:12">
      <c r="A30" s="217"/>
      <c r="B30" s="225"/>
      <c r="C30" s="225"/>
      <c r="D30" s="225"/>
      <c r="E30" s="225"/>
      <c r="F30" s="225"/>
      <c r="I30" s="213"/>
    </row>
    <row r="31" spans="1:12">
      <c r="A31" s="204" t="s">
        <v>313</v>
      </c>
      <c r="B31" s="225"/>
      <c r="C31" s="225"/>
      <c r="D31" s="225"/>
      <c r="E31" s="225"/>
      <c r="F31" s="225"/>
    </row>
    <row r="32" spans="1:12">
      <c r="A32" s="206" t="s">
        <v>94</v>
      </c>
      <c r="B32" s="225">
        <v>19511</v>
      </c>
      <c r="C32" s="225">
        <v>20986</v>
      </c>
      <c r="D32" s="225">
        <v>22086</v>
      </c>
      <c r="E32" s="225">
        <v>6716</v>
      </c>
      <c r="F32" s="225">
        <v>3875</v>
      </c>
    </row>
    <row r="33" spans="1:6">
      <c r="A33" s="206" t="s">
        <v>314</v>
      </c>
      <c r="B33" s="228">
        <v>2</v>
      </c>
      <c r="C33" s="228">
        <v>7</v>
      </c>
      <c r="D33" s="228">
        <v>7</v>
      </c>
      <c r="E33" s="228">
        <v>20</v>
      </c>
      <c r="F33" s="228">
        <v>0</v>
      </c>
    </row>
    <row r="34" spans="1:6">
      <c r="A34" s="204" t="s">
        <v>8</v>
      </c>
      <c r="B34" s="250">
        <v>19513</v>
      </c>
      <c r="C34" s="250">
        <v>20993</v>
      </c>
      <c r="D34" s="250">
        <v>22093</v>
      </c>
      <c r="E34" s="250">
        <v>6736</v>
      </c>
      <c r="F34" s="250">
        <v>3875</v>
      </c>
    </row>
    <row r="35" spans="1:6" ht="1.5" customHeight="1">
      <c r="A35" s="204"/>
      <c r="B35" s="229"/>
      <c r="C35" s="229"/>
      <c r="D35" s="229"/>
      <c r="E35" s="229"/>
      <c r="F35" s="229"/>
    </row>
    <row r="36" spans="1:6">
      <c r="A36" s="204"/>
      <c r="B36" s="225"/>
      <c r="C36" s="225"/>
      <c r="D36" s="225"/>
      <c r="E36" s="225"/>
      <c r="F36" s="225"/>
    </row>
    <row r="40" spans="1:6">
      <c r="A40" s="204"/>
      <c r="B40" s="205"/>
      <c r="C40" s="205"/>
      <c r="D40" s="205"/>
      <c r="E40" s="205"/>
      <c r="F40" s="205"/>
    </row>
    <row r="41" spans="1:6">
      <c r="B41" s="205"/>
      <c r="C41" s="205"/>
      <c r="D41" s="205"/>
      <c r="E41" s="205"/>
      <c r="F41" s="205"/>
    </row>
    <row r="42" spans="1:6">
      <c r="B42" s="205"/>
      <c r="C42" s="205"/>
      <c r="D42" s="205"/>
      <c r="E42" s="205"/>
      <c r="F42" s="205"/>
    </row>
    <row r="43" spans="1:6">
      <c r="B43" s="205"/>
      <c r="C43" s="205"/>
      <c r="D43" s="205"/>
      <c r="E43" s="205"/>
      <c r="F43" s="205"/>
    </row>
    <row r="44" spans="1:6">
      <c r="B44" s="205"/>
      <c r="C44" s="205"/>
      <c r="D44" s="205"/>
      <c r="E44" s="205"/>
      <c r="F44" s="205"/>
    </row>
    <row r="45" spans="1:6">
      <c r="B45" s="205"/>
      <c r="C45" s="205"/>
      <c r="D45" s="205"/>
      <c r="E45" s="205"/>
      <c r="F45" s="205"/>
    </row>
    <row r="46" spans="1:6">
      <c r="B46" s="205"/>
      <c r="C46" s="205"/>
      <c r="D46" s="205"/>
      <c r="E46" s="205"/>
      <c r="F46" s="205"/>
    </row>
    <row r="47" spans="1:6">
      <c r="B47" s="205"/>
      <c r="C47" s="205"/>
      <c r="D47" s="205"/>
      <c r="E47" s="205"/>
      <c r="F47" s="205"/>
    </row>
    <row r="48" spans="1:6">
      <c r="B48" s="205"/>
      <c r="C48" s="205"/>
      <c r="D48" s="205"/>
      <c r="E48" s="205"/>
      <c r="F48" s="205"/>
    </row>
    <row r="49" spans="2:6">
      <c r="B49" s="205"/>
      <c r="C49" s="205"/>
      <c r="D49" s="205"/>
      <c r="E49" s="205"/>
      <c r="F49" s="205"/>
    </row>
  </sheetData>
  <pageMargins left="0.70866141732283472" right="0.70866141732283472" top="0.74803149606299213" bottom="0.74803149606299213" header="0.31496062992125984" footer="0.31496062992125984"/>
  <pageSetup paperSize="9" scale="89" firstPageNumber="3" orientation="portrait" useFirstPageNumber="1" r:id="rId1"/>
  <headerFooter>
    <oddFooter>&amp;L&amp;"-,Italic"&amp;8______________________________________________________
Arion Bank Factbook 30.09.2023&amp;C&amp;8&amp;P&amp;R&amp;8______________________________________________________
&amp;"-,Italic"All amounts are in ISK millions</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5FAB"/>
    <pageSetUpPr fitToPage="1"/>
  </sheetPr>
  <dimension ref="A1:U56"/>
  <sheetViews>
    <sheetView zoomScaleNormal="100" workbookViewId="0">
      <selection activeCell="A5" sqref="A5:F8"/>
    </sheetView>
  </sheetViews>
  <sheetFormatPr defaultColWidth="9.1796875" defaultRowHeight="14"/>
  <cols>
    <col min="1" max="1" width="44.7265625" style="209" customWidth="1"/>
    <col min="2" max="6" width="10.26953125" style="209" customWidth="1"/>
    <col min="7" max="10" width="9.1796875" style="209"/>
    <col min="11" max="11" width="40.26953125" style="209" customWidth="1"/>
    <col min="12" max="16384" width="9.1796875" style="209"/>
  </cols>
  <sheetData>
    <row r="1" spans="1:21" ht="27.75" customHeight="1">
      <c r="A1" s="263" t="s">
        <v>317</v>
      </c>
      <c r="B1" s="266">
        <v>0</v>
      </c>
      <c r="C1" s="266">
        <v>3</v>
      </c>
      <c r="D1" s="266">
        <v>7</v>
      </c>
      <c r="E1" s="266">
        <v>11</v>
      </c>
      <c r="F1" s="266">
        <v>15</v>
      </c>
    </row>
    <row r="2" spans="1:21">
      <c r="A2" s="264" t="s">
        <v>308</v>
      </c>
      <c r="B2" s="267">
        <v>45199</v>
      </c>
      <c r="C2" s="267">
        <v>44926</v>
      </c>
      <c r="D2" s="267">
        <v>44561</v>
      </c>
      <c r="E2" s="267">
        <v>44196</v>
      </c>
      <c r="F2" s="267">
        <v>43830</v>
      </c>
    </row>
    <row r="3" spans="1:21">
      <c r="A3" s="202"/>
      <c r="B3" s="203"/>
      <c r="C3" s="203"/>
      <c r="D3" s="203"/>
      <c r="E3" s="203"/>
      <c r="F3" s="203"/>
    </row>
    <row r="4" spans="1:21">
      <c r="A4" s="204" t="s">
        <v>99</v>
      </c>
      <c r="B4" s="205"/>
      <c r="C4" s="205"/>
      <c r="D4" s="205"/>
      <c r="E4" s="205"/>
      <c r="F4" s="205"/>
    </row>
    <row r="5" spans="1:21">
      <c r="A5" s="206" t="s">
        <v>318</v>
      </c>
      <c r="B5" s="225">
        <v>80288</v>
      </c>
      <c r="C5" s="225">
        <v>114118</v>
      </c>
      <c r="D5" s="225">
        <v>69057</v>
      </c>
      <c r="E5" s="225">
        <v>42136</v>
      </c>
      <c r="F5" s="225">
        <v>95717</v>
      </c>
      <c r="U5" s="213"/>
    </row>
    <row r="6" spans="1:21">
      <c r="A6" s="206" t="s">
        <v>23</v>
      </c>
      <c r="B6" s="225">
        <v>51302</v>
      </c>
      <c r="C6" s="225">
        <v>45501</v>
      </c>
      <c r="D6" s="225">
        <v>30272</v>
      </c>
      <c r="E6" s="225">
        <v>28235</v>
      </c>
      <c r="F6" s="225">
        <v>17947</v>
      </c>
      <c r="U6" s="213"/>
    </row>
    <row r="7" spans="1:21">
      <c r="A7" s="206" t="s">
        <v>24</v>
      </c>
      <c r="B7" s="225">
        <v>1143473</v>
      </c>
      <c r="C7" s="225">
        <v>1084757</v>
      </c>
      <c r="D7" s="225">
        <v>936237</v>
      </c>
      <c r="E7" s="225">
        <v>822941</v>
      </c>
      <c r="F7" s="225">
        <v>773955</v>
      </c>
      <c r="U7" s="213"/>
    </row>
    <row r="8" spans="1:21">
      <c r="A8" s="206" t="s">
        <v>276</v>
      </c>
      <c r="B8" s="225">
        <v>221012</v>
      </c>
      <c r="C8" s="225">
        <v>193329</v>
      </c>
      <c r="D8" s="225">
        <v>225657</v>
      </c>
      <c r="E8" s="225">
        <v>227251</v>
      </c>
      <c r="F8" s="225">
        <v>117406</v>
      </c>
      <c r="I8" s="213"/>
      <c r="U8" s="213"/>
    </row>
    <row r="9" spans="1:21">
      <c r="A9" s="206" t="s">
        <v>107</v>
      </c>
      <c r="B9" s="225">
        <v>9461</v>
      </c>
      <c r="C9" s="225">
        <v>7862</v>
      </c>
      <c r="D9" s="225">
        <v>6560</v>
      </c>
      <c r="E9" s="225">
        <v>6132</v>
      </c>
      <c r="F9" s="225">
        <v>7119</v>
      </c>
      <c r="U9" s="213"/>
    </row>
    <row r="10" spans="1:21">
      <c r="A10" s="206" t="s">
        <v>19</v>
      </c>
      <c r="B10" s="225">
        <v>844</v>
      </c>
      <c r="C10" s="225">
        <v>787</v>
      </c>
      <c r="D10" s="225">
        <v>668</v>
      </c>
      <c r="E10" s="225">
        <v>891</v>
      </c>
      <c r="F10" s="225">
        <v>852</v>
      </c>
      <c r="U10" s="213"/>
    </row>
    <row r="11" spans="1:21">
      <c r="A11" s="206" t="s">
        <v>17</v>
      </c>
      <c r="B11" s="225">
        <v>8289</v>
      </c>
      <c r="C11" s="225">
        <v>8783</v>
      </c>
      <c r="D11" s="225">
        <v>9463</v>
      </c>
      <c r="E11" s="225">
        <v>9689</v>
      </c>
      <c r="F11" s="225">
        <v>8367</v>
      </c>
      <c r="U11" s="213"/>
    </row>
    <row r="12" spans="1:21">
      <c r="A12" s="206" t="s">
        <v>106</v>
      </c>
      <c r="B12" s="225">
        <v>427</v>
      </c>
      <c r="C12" s="225">
        <v>135</v>
      </c>
      <c r="D12" s="225">
        <v>2</v>
      </c>
      <c r="E12" s="225">
        <v>2</v>
      </c>
      <c r="F12" s="225">
        <v>2</v>
      </c>
      <c r="U12" s="213"/>
    </row>
    <row r="13" spans="1:21">
      <c r="A13" s="206" t="s">
        <v>390</v>
      </c>
      <c r="B13" s="225">
        <v>61</v>
      </c>
      <c r="C13" s="225">
        <v>61</v>
      </c>
      <c r="D13" s="225">
        <v>16047</v>
      </c>
      <c r="E13" s="225">
        <v>16811</v>
      </c>
      <c r="F13" s="225">
        <v>43626</v>
      </c>
      <c r="M13" s="217"/>
      <c r="U13" s="213"/>
    </row>
    <row r="14" spans="1:21" s="215" customFormat="1">
      <c r="A14" s="206" t="s">
        <v>18</v>
      </c>
      <c r="B14" s="228">
        <v>25512</v>
      </c>
      <c r="C14" s="228">
        <v>10277</v>
      </c>
      <c r="D14" s="228">
        <v>16747</v>
      </c>
      <c r="E14" s="228">
        <v>18618</v>
      </c>
      <c r="F14" s="228">
        <v>16865</v>
      </c>
      <c r="K14" s="209"/>
      <c r="M14" s="204"/>
      <c r="U14" s="213"/>
    </row>
    <row r="15" spans="1:21">
      <c r="A15" s="204" t="s">
        <v>15</v>
      </c>
      <c r="B15" s="244">
        <v>1540669</v>
      </c>
      <c r="C15" s="244">
        <v>1465610</v>
      </c>
      <c r="D15" s="244">
        <v>1310710</v>
      </c>
      <c r="E15" s="244">
        <v>1172706</v>
      </c>
      <c r="F15" s="244">
        <v>1081856</v>
      </c>
      <c r="M15" s="217"/>
      <c r="U15" s="213"/>
    </row>
    <row r="16" spans="1:21" ht="1.5" customHeight="1">
      <c r="A16" s="204"/>
      <c r="B16" s="228"/>
      <c r="C16" s="228"/>
      <c r="D16" s="228"/>
      <c r="E16" s="228"/>
      <c r="F16" s="228"/>
      <c r="M16" s="217"/>
    </row>
    <row r="17" spans="1:13">
      <c r="A17" s="218"/>
      <c r="B17" s="225"/>
      <c r="C17" s="225"/>
      <c r="D17" s="225"/>
      <c r="E17" s="225"/>
      <c r="F17" s="225"/>
      <c r="M17" s="217"/>
    </row>
    <row r="18" spans="1:13">
      <c r="A18" s="204" t="s">
        <v>356</v>
      </c>
      <c r="B18" s="225"/>
      <c r="C18" s="225"/>
      <c r="D18" s="225"/>
      <c r="E18" s="225"/>
      <c r="F18" s="225"/>
      <c r="M18" s="217"/>
    </row>
    <row r="19" spans="1:13">
      <c r="A19" s="206" t="s">
        <v>319</v>
      </c>
      <c r="B19" s="225">
        <v>13144</v>
      </c>
      <c r="C19" s="225">
        <v>11697</v>
      </c>
      <c r="D19" s="225">
        <v>5000</v>
      </c>
      <c r="E19" s="225">
        <v>13031</v>
      </c>
      <c r="F19" s="225">
        <v>5984</v>
      </c>
      <c r="M19" s="217"/>
    </row>
    <row r="20" spans="1:13">
      <c r="A20" s="206" t="s">
        <v>14</v>
      </c>
      <c r="B20" s="225">
        <v>806331</v>
      </c>
      <c r="C20" s="225">
        <v>755361</v>
      </c>
      <c r="D20" s="225">
        <v>655476</v>
      </c>
      <c r="E20" s="225">
        <v>568424</v>
      </c>
      <c r="F20" s="225">
        <v>492916</v>
      </c>
      <c r="I20" s="213"/>
      <c r="M20" s="217"/>
    </row>
    <row r="21" spans="1:13">
      <c r="A21" s="206" t="s">
        <v>305</v>
      </c>
      <c r="B21" s="225">
        <v>16908</v>
      </c>
      <c r="C21" s="225">
        <v>20997</v>
      </c>
      <c r="D21" s="225">
        <v>5877</v>
      </c>
      <c r="E21" s="225">
        <v>5240</v>
      </c>
      <c r="F21" s="225">
        <v>2570</v>
      </c>
      <c r="M21" s="217"/>
    </row>
    <row r="22" spans="1:13">
      <c r="A22" s="206" t="s">
        <v>108</v>
      </c>
      <c r="B22" s="225">
        <v>13499</v>
      </c>
      <c r="C22" s="225">
        <v>10303</v>
      </c>
      <c r="D22" s="225">
        <v>7102</v>
      </c>
      <c r="E22" s="225">
        <v>4262</v>
      </c>
      <c r="F22" s="225">
        <v>4404</v>
      </c>
      <c r="M22" s="217"/>
    </row>
    <row r="23" spans="1:13" s="196" customFormat="1" ht="14.5">
      <c r="A23" s="206" t="s">
        <v>389</v>
      </c>
      <c r="B23" s="225">
        <v>0</v>
      </c>
      <c r="C23" s="225">
        <v>0</v>
      </c>
      <c r="D23" s="225">
        <v>16935</v>
      </c>
      <c r="E23" s="225">
        <v>16183</v>
      </c>
      <c r="F23" s="225">
        <v>28631</v>
      </c>
    </row>
    <row r="24" spans="1:13">
      <c r="A24" s="206" t="s">
        <v>20</v>
      </c>
      <c r="B24" s="225">
        <v>43479</v>
      </c>
      <c r="C24" s="225">
        <v>39401</v>
      </c>
      <c r="D24" s="225">
        <v>34914</v>
      </c>
      <c r="E24" s="225">
        <v>32714</v>
      </c>
      <c r="F24" s="225">
        <v>32698</v>
      </c>
      <c r="M24" s="217"/>
    </row>
    <row r="25" spans="1:13">
      <c r="A25" s="206" t="s">
        <v>11</v>
      </c>
      <c r="B25" s="225">
        <v>407895</v>
      </c>
      <c r="C25" s="225">
        <v>392563</v>
      </c>
      <c r="D25" s="225">
        <v>356637</v>
      </c>
      <c r="E25" s="225">
        <v>298947</v>
      </c>
      <c r="F25" s="225">
        <v>304745</v>
      </c>
    </row>
    <row r="26" spans="1:13">
      <c r="A26" s="206" t="s">
        <v>346</v>
      </c>
      <c r="B26" s="228">
        <v>46853</v>
      </c>
      <c r="C26" s="228">
        <v>47331</v>
      </c>
      <c r="D26" s="228">
        <v>35088</v>
      </c>
      <c r="E26" s="228">
        <v>36060</v>
      </c>
      <c r="F26" s="228">
        <v>20083</v>
      </c>
    </row>
    <row r="27" spans="1:13">
      <c r="A27" s="204" t="s">
        <v>357</v>
      </c>
      <c r="B27" s="244">
        <v>1348109</v>
      </c>
      <c r="C27" s="244">
        <v>1277653</v>
      </c>
      <c r="D27" s="244">
        <v>1117029</v>
      </c>
      <c r="E27" s="244">
        <v>974861</v>
      </c>
      <c r="F27" s="244">
        <v>892031</v>
      </c>
    </row>
    <row r="28" spans="1:13">
      <c r="A28" s="217"/>
      <c r="B28" s="225"/>
      <c r="C28" s="225"/>
      <c r="D28" s="225"/>
      <c r="E28" s="225"/>
      <c r="F28" s="225"/>
    </row>
    <row r="29" spans="1:13">
      <c r="A29" s="204" t="s">
        <v>21</v>
      </c>
      <c r="B29" s="225"/>
      <c r="C29" s="225"/>
      <c r="D29" s="225"/>
      <c r="E29" s="225"/>
      <c r="F29" s="225"/>
    </row>
    <row r="30" spans="1:13">
      <c r="A30" s="206" t="s">
        <v>342</v>
      </c>
      <c r="B30" s="225">
        <v>10604</v>
      </c>
      <c r="C30" s="225">
        <v>13372</v>
      </c>
      <c r="D30" s="225">
        <v>22684</v>
      </c>
      <c r="E30" s="225">
        <v>51331</v>
      </c>
      <c r="F30" s="225">
        <v>55715</v>
      </c>
    </row>
    <row r="31" spans="1:13">
      <c r="A31" s="206" t="s">
        <v>343</v>
      </c>
      <c r="B31" s="225">
        <v>11785</v>
      </c>
      <c r="C31" s="225">
        <v>10672</v>
      </c>
      <c r="D31" s="225">
        <v>12838</v>
      </c>
      <c r="E31" s="225">
        <v>11320</v>
      </c>
      <c r="F31" s="225">
        <v>9493</v>
      </c>
    </row>
    <row r="32" spans="1:13">
      <c r="A32" s="206" t="s">
        <v>344</v>
      </c>
      <c r="B32" s="228">
        <v>169510</v>
      </c>
      <c r="C32" s="228">
        <v>163264</v>
      </c>
      <c r="D32" s="228">
        <v>157486</v>
      </c>
      <c r="E32" s="228">
        <v>135021</v>
      </c>
      <c r="F32" s="228">
        <v>124436</v>
      </c>
    </row>
    <row r="33" spans="1:6">
      <c r="A33" s="204" t="s">
        <v>358</v>
      </c>
      <c r="B33" s="245">
        <v>191899</v>
      </c>
      <c r="C33" s="245">
        <v>187308</v>
      </c>
      <c r="D33" s="245">
        <v>193008</v>
      </c>
      <c r="E33" s="245">
        <v>197672</v>
      </c>
      <c r="F33" s="245">
        <v>189644</v>
      </c>
    </row>
    <row r="34" spans="1:6">
      <c r="A34" s="206" t="s">
        <v>314</v>
      </c>
      <c r="B34" s="228">
        <v>661</v>
      </c>
      <c r="C34" s="228">
        <v>649</v>
      </c>
      <c r="D34" s="228">
        <v>673</v>
      </c>
      <c r="E34" s="228">
        <v>173</v>
      </c>
      <c r="F34" s="228">
        <v>181</v>
      </c>
    </row>
    <row r="35" spans="1:6">
      <c r="A35" s="204" t="s">
        <v>51</v>
      </c>
      <c r="B35" s="244">
        <v>192560</v>
      </c>
      <c r="C35" s="244">
        <v>187957</v>
      </c>
      <c r="D35" s="244">
        <v>193681</v>
      </c>
      <c r="E35" s="244">
        <v>197845</v>
      </c>
      <c r="F35" s="244">
        <v>189825</v>
      </c>
    </row>
    <row r="36" spans="1:6">
      <c r="A36" s="204" t="s">
        <v>16</v>
      </c>
      <c r="B36" s="244">
        <v>1540669</v>
      </c>
      <c r="C36" s="244">
        <v>1465610</v>
      </c>
      <c r="D36" s="244">
        <v>1310710</v>
      </c>
      <c r="E36" s="244">
        <v>1172706</v>
      </c>
      <c r="F36" s="244">
        <v>1081856</v>
      </c>
    </row>
    <row r="37" spans="1:6" ht="1.5" customHeight="1">
      <c r="A37" s="204"/>
      <c r="B37" s="212"/>
      <c r="C37" s="212"/>
      <c r="D37" s="212"/>
      <c r="E37" s="212"/>
      <c r="F37" s="212"/>
    </row>
    <row r="38" spans="1:6">
      <c r="A38" s="204"/>
      <c r="B38" s="205"/>
      <c r="C38" s="205"/>
      <c r="D38" s="205"/>
      <c r="E38" s="205"/>
      <c r="F38" s="205"/>
    </row>
    <row r="39" spans="1:6">
      <c r="A39" s="206"/>
      <c r="B39" s="205"/>
      <c r="C39" s="205"/>
      <c r="D39" s="205"/>
      <c r="E39" s="205"/>
      <c r="F39" s="205"/>
    </row>
    <row r="40" spans="1:6">
      <c r="A40" s="206"/>
      <c r="B40" s="205"/>
      <c r="C40" s="205"/>
      <c r="D40" s="205"/>
      <c r="E40" s="205"/>
      <c r="F40" s="205"/>
    </row>
    <row r="41" spans="1:6">
      <c r="A41" s="206"/>
      <c r="B41" s="205"/>
      <c r="C41" s="205"/>
      <c r="D41" s="205"/>
      <c r="E41" s="205"/>
      <c r="F41" s="205"/>
    </row>
    <row r="42" spans="1:6">
      <c r="A42" s="206"/>
      <c r="B42" s="219"/>
      <c r="C42" s="219"/>
      <c r="D42" s="219"/>
      <c r="E42" s="219"/>
      <c r="F42" s="219"/>
    </row>
    <row r="43" spans="1:6">
      <c r="A43" s="206"/>
      <c r="B43" s="205"/>
      <c r="C43" s="205"/>
      <c r="D43" s="205"/>
      <c r="E43" s="205"/>
      <c r="F43" s="205"/>
    </row>
    <row r="44" spans="1:6">
      <c r="A44" s="206"/>
      <c r="B44" s="205"/>
      <c r="C44" s="205"/>
      <c r="D44" s="205"/>
      <c r="E44" s="205"/>
      <c r="F44" s="205"/>
    </row>
    <row r="45" spans="1:6">
      <c r="A45" s="206"/>
      <c r="B45" s="205"/>
      <c r="C45" s="205"/>
      <c r="D45" s="205"/>
      <c r="E45" s="205"/>
      <c r="F45" s="205"/>
    </row>
    <row r="46" spans="1:6">
      <c r="A46" s="206"/>
      <c r="B46" s="205"/>
      <c r="C46" s="205"/>
      <c r="D46" s="205"/>
      <c r="E46" s="205"/>
      <c r="F46" s="205"/>
    </row>
    <row r="47" spans="1:6">
      <c r="A47" s="206"/>
      <c r="B47" s="205"/>
      <c r="C47" s="205"/>
      <c r="D47" s="205"/>
      <c r="E47" s="205"/>
      <c r="F47" s="205"/>
    </row>
    <row r="48" spans="1:6">
      <c r="B48" s="205"/>
      <c r="C48" s="205"/>
      <c r="D48" s="205"/>
      <c r="E48" s="205"/>
      <c r="F48" s="205"/>
    </row>
    <row r="49" spans="2:6">
      <c r="B49" s="205"/>
      <c r="C49" s="205"/>
      <c r="D49" s="205"/>
      <c r="E49" s="205"/>
      <c r="F49" s="205"/>
    </row>
    <row r="50" spans="2:6">
      <c r="B50" s="205"/>
      <c r="C50" s="205"/>
      <c r="D50" s="205"/>
      <c r="E50" s="205"/>
      <c r="F50" s="205"/>
    </row>
    <row r="51" spans="2:6">
      <c r="B51" s="205"/>
      <c r="C51" s="205"/>
      <c r="D51" s="205"/>
      <c r="E51" s="205"/>
      <c r="F51" s="205"/>
    </row>
    <row r="52" spans="2:6">
      <c r="B52" s="205"/>
      <c r="C52" s="205"/>
      <c r="D52" s="205"/>
      <c r="E52" s="205"/>
      <c r="F52" s="205"/>
    </row>
    <row r="53" spans="2:6">
      <c r="B53" s="205"/>
      <c r="C53" s="205"/>
      <c r="D53" s="205"/>
      <c r="E53" s="205"/>
      <c r="F53" s="205"/>
    </row>
    <row r="54" spans="2:6">
      <c r="B54" s="205"/>
      <c r="C54" s="205"/>
      <c r="D54" s="205"/>
      <c r="E54" s="205"/>
      <c r="F54" s="205"/>
    </row>
    <row r="55" spans="2:6">
      <c r="B55" s="205"/>
      <c r="C55" s="205"/>
      <c r="D55" s="205"/>
      <c r="E55" s="205"/>
      <c r="F55" s="205"/>
    </row>
    <row r="56" spans="2:6">
      <c r="B56" s="205"/>
      <c r="C56" s="205"/>
      <c r="D56" s="205"/>
      <c r="E56" s="205"/>
      <c r="F56" s="205"/>
    </row>
  </sheetData>
  <pageMargins left="0.70866141732283472" right="0.70866141732283472" top="0.74803149606299213" bottom="0.74803149606299213" header="0.31496062992125984" footer="0.31496062992125984"/>
  <pageSetup paperSize="9" scale="90" firstPageNumber="4" orientation="portrait" useFirstPageNumber="1" r:id="rId1"/>
  <headerFooter>
    <oddFooter>&amp;L&amp;"-,Italic"&amp;8______________________________________________________
Arion Bank Factbook 30.09.2023&amp;C&amp;8&amp;P&amp;R&amp;"-,Italic"&amp;8______________________________________________________
All amounts are in ISK millions</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5FAB"/>
    <pageSetUpPr fitToPage="1"/>
  </sheetPr>
  <dimension ref="A1:P42"/>
  <sheetViews>
    <sheetView zoomScaleNormal="100" workbookViewId="0">
      <selection activeCell="A5" sqref="A5:F8"/>
    </sheetView>
  </sheetViews>
  <sheetFormatPr defaultColWidth="9.1796875" defaultRowHeight="14"/>
  <cols>
    <col min="1" max="1" width="47.54296875" style="209" bestFit="1" customWidth="1"/>
    <col min="2" max="6" width="9" style="209" customWidth="1"/>
    <col min="7" max="7" width="4" style="209" customWidth="1"/>
    <col min="8" max="8" width="11.26953125" style="209" customWidth="1"/>
    <col min="9" max="9" width="9.1796875" style="209"/>
    <col min="10" max="11" width="11.26953125" style="209" bestFit="1" customWidth="1"/>
    <col min="12" max="16384" width="9.1796875" style="209"/>
  </cols>
  <sheetData>
    <row r="1" spans="1:16" ht="27.75" customHeight="1">
      <c r="A1" s="263" t="s">
        <v>326</v>
      </c>
      <c r="B1" s="266"/>
      <c r="C1" s="266">
        <v>4</v>
      </c>
      <c r="D1" s="266">
        <v>8</v>
      </c>
      <c r="E1" s="266">
        <v>12</v>
      </c>
      <c r="F1" s="266">
        <v>16</v>
      </c>
      <c r="G1" s="225"/>
    </row>
    <row r="2" spans="1:16">
      <c r="A2" s="264" t="s">
        <v>308</v>
      </c>
      <c r="B2" s="265" t="s">
        <v>418</v>
      </c>
      <c r="C2" s="265" t="s">
        <v>413</v>
      </c>
      <c r="D2" s="265" t="s">
        <v>409</v>
      </c>
      <c r="E2" s="265" t="s">
        <v>274</v>
      </c>
      <c r="F2" s="265" t="s">
        <v>273</v>
      </c>
      <c r="G2" s="225"/>
    </row>
    <row r="3" spans="1:16">
      <c r="A3" s="202"/>
      <c r="B3" s="203"/>
      <c r="C3" s="203"/>
      <c r="D3" s="203"/>
      <c r="E3" s="203"/>
      <c r="F3" s="203"/>
      <c r="G3" s="225"/>
    </row>
    <row r="4" spans="1:16">
      <c r="A4" s="204" t="s">
        <v>81</v>
      </c>
      <c r="B4" s="205"/>
      <c r="C4" s="205"/>
      <c r="D4" s="205"/>
      <c r="E4" s="205"/>
      <c r="F4" s="205"/>
      <c r="G4" s="225"/>
    </row>
    <row r="5" spans="1:16">
      <c r="A5" s="206" t="s">
        <v>275</v>
      </c>
      <c r="B5" s="225">
        <v>4063</v>
      </c>
      <c r="C5" s="225">
        <v>2106</v>
      </c>
      <c r="D5" s="225">
        <v>385</v>
      </c>
      <c r="E5" s="225">
        <v>1304</v>
      </c>
      <c r="F5" s="225">
        <v>3092</v>
      </c>
      <c r="G5" s="225"/>
      <c r="H5" s="225"/>
      <c r="I5" s="225"/>
    </row>
    <row r="6" spans="1:16">
      <c r="A6" s="206" t="s">
        <v>325</v>
      </c>
      <c r="B6" s="225">
        <v>81993</v>
      </c>
      <c r="C6" s="225">
        <v>56952</v>
      </c>
      <c r="D6" s="225">
        <v>35236</v>
      </c>
      <c r="E6" s="225">
        <v>35509</v>
      </c>
      <c r="F6" s="225">
        <v>40892</v>
      </c>
      <c r="G6" s="225"/>
      <c r="H6" s="225"/>
      <c r="I6" s="225"/>
    </row>
    <row r="7" spans="1:16">
      <c r="A7" s="206" t="s">
        <v>12</v>
      </c>
      <c r="B7" s="225">
        <v>4585</v>
      </c>
      <c r="C7" s="225">
        <v>2652</v>
      </c>
      <c r="D7" s="225">
        <v>2971</v>
      </c>
      <c r="E7" s="225">
        <v>2065</v>
      </c>
      <c r="F7" s="225">
        <v>892</v>
      </c>
      <c r="G7" s="225"/>
      <c r="H7" s="225"/>
      <c r="I7" s="225"/>
    </row>
    <row r="8" spans="1:16">
      <c r="A8" s="206" t="s">
        <v>13</v>
      </c>
      <c r="B8" s="228">
        <v>14</v>
      </c>
      <c r="C8" s="228">
        <v>5</v>
      </c>
      <c r="D8" s="228">
        <v>141</v>
      </c>
      <c r="E8" s="228">
        <v>146</v>
      </c>
      <c r="F8" s="228">
        <v>125</v>
      </c>
      <c r="G8" s="225"/>
      <c r="H8" s="225"/>
      <c r="I8" s="225"/>
    </row>
    <row r="9" spans="1:16">
      <c r="A9" s="204" t="s">
        <v>81</v>
      </c>
      <c r="B9" s="244">
        <v>90655</v>
      </c>
      <c r="C9" s="244">
        <v>61715</v>
      </c>
      <c r="D9" s="244">
        <v>38733</v>
      </c>
      <c r="E9" s="244">
        <v>39024</v>
      </c>
      <c r="F9" s="244">
        <v>45001</v>
      </c>
      <c r="G9" s="225"/>
      <c r="H9" s="225"/>
      <c r="I9" s="225"/>
      <c r="J9" s="225"/>
      <c r="K9" s="225"/>
      <c r="L9" s="225"/>
      <c r="M9" s="225"/>
    </row>
    <row r="10" spans="1:16">
      <c r="A10" s="218"/>
      <c r="B10" s="225"/>
      <c r="C10" s="225"/>
      <c r="D10" s="225"/>
      <c r="E10" s="225"/>
      <c r="F10" s="225"/>
      <c r="G10" s="225"/>
      <c r="H10" s="225"/>
      <c r="I10" s="225"/>
      <c r="J10" s="225"/>
      <c r="K10" s="225"/>
      <c r="L10" s="225"/>
      <c r="M10" s="225"/>
    </row>
    <row r="11" spans="1:16">
      <c r="A11" s="204" t="s">
        <v>82</v>
      </c>
      <c r="B11" s="225"/>
      <c r="C11" s="225"/>
      <c r="D11" s="225"/>
      <c r="E11" s="225"/>
      <c r="F11" s="225"/>
      <c r="G11" s="225"/>
      <c r="H11" s="225"/>
      <c r="I11" s="225"/>
      <c r="J11" s="225"/>
      <c r="K11" s="225"/>
      <c r="L11" s="225"/>
      <c r="M11" s="225"/>
    </row>
    <row r="12" spans="1:16">
      <c r="A12" s="206" t="s">
        <v>14</v>
      </c>
      <c r="B12" s="225">
        <v>-33342</v>
      </c>
      <c r="C12" s="225">
        <v>-15886</v>
      </c>
      <c r="D12" s="225">
        <v>-4497</v>
      </c>
      <c r="E12" s="225">
        <v>-5435</v>
      </c>
      <c r="F12" s="225">
        <v>-9502</v>
      </c>
      <c r="G12" s="225"/>
      <c r="H12" s="225"/>
      <c r="I12" s="225"/>
      <c r="J12" s="225"/>
      <c r="K12" s="225"/>
      <c r="L12" s="225"/>
      <c r="M12" s="225"/>
    </row>
    <row r="13" spans="1:16">
      <c r="A13" s="206" t="s">
        <v>11</v>
      </c>
      <c r="B13" s="225">
        <v>-20296</v>
      </c>
      <c r="C13" s="225">
        <v>-14398</v>
      </c>
      <c r="D13" s="225">
        <v>-9461</v>
      </c>
      <c r="E13" s="225">
        <v>-9092</v>
      </c>
      <c r="F13" s="225">
        <v>-12517</v>
      </c>
      <c r="G13" s="225"/>
      <c r="H13" s="225"/>
      <c r="I13" s="225"/>
      <c r="J13" s="225"/>
      <c r="K13" s="225"/>
      <c r="L13" s="225"/>
      <c r="M13" s="225"/>
    </row>
    <row r="14" spans="1:16">
      <c r="A14" s="206" t="s">
        <v>346</v>
      </c>
      <c r="B14" s="225">
        <v>-3557</v>
      </c>
      <c r="C14" s="225">
        <v>-1724</v>
      </c>
      <c r="D14" s="225">
        <v>-1393</v>
      </c>
      <c r="E14" s="225">
        <v>-1305</v>
      </c>
      <c r="F14" s="225">
        <v>-267</v>
      </c>
      <c r="G14" s="225"/>
      <c r="H14" s="225"/>
      <c r="I14" s="225"/>
      <c r="J14" s="225"/>
      <c r="K14" s="225"/>
      <c r="L14" s="225"/>
      <c r="M14" s="225"/>
    </row>
    <row r="15" spans="1:16">
      <c r="A15" s="206" t="s">
        <v>13</v>
      </c>
      <c r="B15" s="228">
        <v>-122</v>
      </c>
      <c r="C15" s="228">
        <v>-129</v>
      </c>
      <c r="D15" s="228">
        <v>-87</v>
      </c>
      <c r="E15" s="228">
        <v>-93</v>
      </c>
      <c r="F15" s="228">
        <v>-91</v>
      </c>
      <c r="G15" s="225"/>
      <c r="H15" s="225"/>
      <c r="I15" s="225"/>
      <c r="J15" s="225"/>
      <c r="K15" s="225"/>
      <c r="L15" s="225"/>
      <c r="M15" s="225"/>
    </row>
    <row r="16" spans="1:16">
      <c r="A16" s="204" t="s">
        <v>82</v>
      </c>
      <c r="B16" s="244">
        <v>-57317</v>
      </c>
      <c r="C16" s="244">
        <v>-32137</v>
      </c>
      <c r="D16" s="244">
        <v>-15438</v>
      </c>
      <c r="E16" s="244">
        <v>-15925</v>
      </c>
      <c r="F16" s="244">
        <v>-22377</v>
      </c>
      <c r="G16" s="225"/>
      <c r="H16" s="225"/>
      <c r="I16" s="225"/>
      <c r="J16" s="225"/>
      <c r="K16" s="225"/>
      <c r="L16" s="225"/>
      <c r="M16" s="225"/>
      <c r="N16" s="213"/>
      <c r="O16" s="213"/>
      <c r="P16" s="213"/>
    </row>
    <row r="17" spans="1:13">
      <c r="A17" s="206"/>
      <c r="B17" s="228"/>
      <c r="C17" s="228"/>
      <c r="D17" s="228"/>
      <c r="E17" s="228"/>
      <c r="F17" s="228"/>
      <c r="G17" s="225"/>
      <c r="H17" s="225"/>
      <c r="I17" s="225"/>
      <c r="J17" s="225"/>
      <c r="K17" s="225"/>
      <c r="L17" s="225"/>
      <c r="M17" s="225"/>
    </row>
    <row r="18" spans="1:13">
      <c r="A18" s="204" t="s">
        <v>0</v>
      </c>
      <c r="B18" s="244">
        <v>33338</v>
      </c>
      <c r="C18" s="244">
        <v>29578</v>
      </c>
      <c r="D18" s="244">
        <v>23295</v>
      </c>
      <c r="E18" s="244">
        <v>23099</v>
      </c>
      <c r="F18" s="244">
        <v>22624</v>
      </c>
      <c r="G18" s="225"/>
      <c r="H18" s="225"/>
      <c r="I18" s="225"/>
      <c r="J18" s="225"/>
      <c r="K18" s="225"/>
      <c r="L18" s="225"/>
      <c r="M18" s="225"/>
    </row>
    <row r="19" spans="1:13" ht="1.5" customHeight="1">
      <c r="A19" s="204"/>
      <c r="B19" s="228"/>
      <c r="C19" s="228"/>
      <c r="D19" s="228"/>
      <c r="E19" s="228"/>
      <c r="F19" s="228"/>
      <c r="G19" s="225"/>
      <c r="H19" s="225"/>
      <c r="I19" s="225"/>
    </row>
    <row r="20" spans="1:13">
      <c r="A20" s="218"/>
      <c r="B20" s="225"/>
      <c r="C20" s="225"/>
      <c r="D20" s="225"/>
      <c r="E20" s="225"/>
      <c r="F20" s="225"/>
      <c r="G20" s="225"/>
      <c r="H20" s="225"/>
      <c r="I20" s="225"/>
    </row>
    <row r="21" spans="1:13">
      <c r="A21" s="204" t="s">
        <v>304</v>
      </c>
      <c r="B21" s="225"/>
      <c r="C21" s="225"/>
      <c r="D21" s="225"/>
      <c r="E21" s="225"/>
      <c r="F21" s="225"/>
      <c r="G21" s="225"/>
      <c r="H21" s="225"/>
      <c r="I21" s="225"/>
    </row>
    <row r="22" spans="1:13">
      <c r="A22" s="206" t="s">
        <v>318</v>
      </c>
      <c r="B22" s="225">
        <v>80288</v>
      </c>
      <c r="C22" s="225">
        <v>68149</v>
      </c>
      <c r="D22" s="225">
        <v>70136</v>
      </c>
      <c r="E22" s="225">
        <v>87517</v>
      </c>
      <c r="F22" s="225">
        <v>121554</v>
      </c>
      <c r="G22" s="225"/>
      <c r="H22" s="225"/>
      <c r="I22" s="225"/>
    </row>
    <row r="23" spans="1:13">
      <c r="A23" s="206" t="s">
        <v>325</v>
      </c>
      <c r="B23" s="225">
        <v>1194775</v>
      </c>
      <c r="C23" s="225">
        <v>1097795</v>
      </c>
      <c r="D23" s="225">
        <v>927316</v>
      </c>
      <c r="E23" s="225">
        <v>847350</v>
      </c>
      <c r="F23" s="225">
        <v>844247</v>
      </c>
      <c r="G23" s="225"/>
      <c r="J23" s="251"/>
    </row>
    <row r="24" spans="1:13">
      <c r="A24" s="206" t="s">
        <v>12</v>
      </c>
      <c r="B24" s="228">
        <v>179737.22227497</v>
      </c>
      <c r="C24" s="228">
        <v>164914.82648173001</v>
      </c>
      <c r="D24" s="228">
        <v>195017.47654907001</v>
      </c>
      <c r="E24" s="228">
        <v>202782.98761247002</v>
      </c>
      <c r="F24" s="228">
        <v>132707.53982907001</v>
      </c>
      <c r="G24" s="225"/>
      <c r="J24" s="251"/>
    </row>
    <row r="25" spans="1:13">
      <c r="A25" s="204" t="s">
        <v>304</v>
      </c>
      <c r="B25" s="244">
        <v>1454800.22227497</v>
      </c>
      <c r="C25" s="244">
        <v>1330858.82648173</v>
      </c>
      <c r="D25" s="244">
        <v>1192469.4765490701</v>
      </c>
      <c r="E25" s="244">
        <v>1137649.9876124701</v>
      </c>
      <c r="F25" s="244">
        <v>1098508.53982907</v>
      </c>
      <c r="G25" s="225"/>
      <c r="J25" s="252"/>
    </row>
    <row r="26" spans="1:13">
      <c r="A26" s="218"/>
      <c r="B26" s="225"/>
      <c r="C26" s="225"/>
      <c r="D26" s="225"/>
      <c r="E26" s="225"/>
      <c r="F26" s="225"/>
      <c r="G26" s="225"/>
    </row>
    <row r="27" spans="1:13">
      <c r="A27" s="204" t="s">
        <v>89</v>
      </c>
      <c r="B27" s="225"/>
      <c r="C27" s="225"/>
      <c r="D27" s="225"/>
      <c r="E27" s="225"/>
      <c r="F27" s="225"/>
      <c r="G27" s="225"/>
    </row>
    <row r="28" spans="1:13">
      <c r="A28" s="206" t="s">
        <v>319</v>
      </c>
      <c r="B28" s="225">
        <v>13144</v>
      </c>
      <c r="C28" s="225">
        <v>5099</v>
      </c>
      <c r="D28" s="225">
        <v>8484</v>
      </c>
      <c r="E28" s="225">
        <v>10802</v>
      </c>
      <c r="F28" s="225">
        <v>8292</v>
      </c>
      <c r="G28" s="225"/>
    </row>
    <row r="29" spans="1:13">
      <c r="A29" s="206" t="s">
        <v>14</v>
      </c>
      <c r="B29" s="225">
        <v>806331</v>
      </c>
      <c r="C29" s="225">
        <v>739969</v>
      </c>
      <c r="D29" s="225">
        <v>641306</v>
      </c>
      <c r="E29" s="225">
        <v>602842</v>
      </c>
      <c r="F29" s="225">
        <v>508254</v>
      </c>
      <c r="G29" s="225"/>
    </row>
    <row r="30" spans="1:13">
      <c r="A30" s="206" t="s">
        <v>305</v>
      </c>
      <c r="B30" s="225">
        <v>16908</v>
      </c>
      <c r="C30" s="225">
        <v>21800</v>
      </c>
      <c r="D30" s="225">
        <v>5675</v>
      </c>
      <c r="E30" s="225">
        <v>3983</v>
      </c>
      <c r="F30" s="225">
        <v>2295</v>
      </c>
      <c r="G30" s="225"/>
    </row>
    <row r="31" spans="1:13">
      <c r="A31" s="206" t="s">
        <v>11</v>
      </c>
      <c r="B31" s="225">
        <v>407895</v>
      </c>
      <c r="C31" s="225">
        <v>376540</v>
      </c>
      <c r="D31" s="225">
        <v>397031</v>
      </c>
      <c r="E31" s="225">
        <v>308913</v>
      </c>
      <c r="F31" s="225">
        <v>409563</v>
      </c>
      <c r="G31" s="225"/>
    </row>
    <row r="32" spans="1:13">
      <c r="A32" s="206" t="s">
        <v>346</v>
      </c>
      <c r="B32" s="228">
        <v>46853</v>
      </c>
      <c r="C32" s="228">
        <v>34089</v>
      </c>
      <c r="D32" s="228">
        <v>35477</v>
      </c>
      <c r="E32" s="228">
        <v>36867</v>
      </c>
      <c r="F32" s="228">
        <v>15042</v>
      </c>
      <c r="G32" s="225"/>
    </row>
    <row r="33" spans="1:7">
      <c r="A33" s="204" t="s">
        <v>89</v>
      </c>
      <c r="B33" s="244">
        <v>1291131</v>
      </c>
      <c r="C33" s="244">
        <v>1177497</v>
      </c>
      <c r="D33" s="244">
        <v>1087973</v>
      </c>
      <c r="E33" s="244">
        <v>963407</v>
      </c>
      <c r="F33" s="244">
        <v>943446</v>
      </c>
      <c r="G33" s="245"/>
    </row>
    <row r="34" spans="1:7">
      <c r="B34" s="228"/>
      <c r="C34" s="228"/>
      <c r="D34" s="228"/>
      <c r="E34" s="228"/>
      <c r="F34" s="228"/>
      <c r="G34" s="225"/>
    </row>
    <row r="35" spans="1:7">
      <c r="A35" s="204" t="s">
        <v>52</v>
      </c>
      <c r="B35" s="244">
        <v>163669.22227497003</v>
      </c>
      <c r="C35" s="244">
        <v>153361.82648172998</v>
      </c>
      <c r="D35" s="244">
        <v>104496.4765490701</v>
      </c>
      <c r="E35" s="244">
        <v>174242.98761247005</v>
      </c>
      <c r="F35" s="244">
        <v>155062.53982906998</v>
      </c>
      <c r="G35" s="245"/>
    </row>
    <row r="36" spans="1:7" ht="1.5" customHeight="1">
      <c r="A36" s="204"/>
      <c r="B36" s="228"/>
      <c r="C36" s="228"/>
      <c r="D36" s="228"/>
      <c r="E36" s="228"/>
      <c r="F36" s="228"/>
      <c r="G36" s="225"/>
    </row>
    <row r="37" spans="1:7">
      <c r="A37" s="218"/>
      <c r="B37" s="206"/>
      <c r="C37" s="206"/>
      <c r="D37" s="206"/>
      <c r="E37" s="206"/>
      <c r="F37" s="206"/>
      <c r="G37" s="206"/>
    </row>
    <row r="38" spans="1:7">
      <c r="A38" s="204" t="s">
        <v>355</v>
      </c>
      <c r="B38" s="247">
        <v>3.0820547055038654E-2</v>
      </c>
      <c r="C38" s="247">
        <v>3.1059475383892806E-2</v>
      </c>
      <c r="D38" s="247">
        <v>2.7079182990483119E-2</v>
      </c>
      <c r="E38" s="247">
        <v>2.8501955494761061E-2</v>
      </c>
      <c r="F38" s="247">
        <v>2.7342918313072062E-2</v>
      </c>
      <c r="G38" s="247"/>
    </row>
    <row r="42" spans="1:7">
      <c r="A42" s="8"/>
    </row>
  </sheetData>
  <pageMargins left="0.70866141732283472" right="0.70866141732283472" top="0.74803149606299213" bottom="0.74803149606299213" header="0.31496062992125984" footer="0.31496062992125984"/>
  <pageSetup paperSize="9" scale="94" firstPageNumber="5" orientation="portrait" useFirstPageNumber="1" r:id="rId1"/>
  <headerFooter>
    <oddFooter>&amp;L&amp;8______________________________________________________
&amp;"-,Italic"Arion Bank Factbook 30.09.2023&amp;C&amp;8&amp;P&amp;R&amp;8__________________________&amp;"-,Italic"____________________________
All amounts are in ISK millions</oddFooter>
  </headerFooter>
  <colBreaks count="1" manualBreakCount="1">
    <brk id="7"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5FAB"/>
  </sheetPr>
  <dimension ref="A1:L44"/>
  <sheetViews>
    <sheetView zoomScaleNormal="100" workbookViewId="0">
      <selection activeCell="A5" sqref="A5:F8"/>
    </sheetView>
  </sheetViews>
  <sheetFormatPr defaultColWidth="9.1796875" defaultRowHeight="14"/>
  <cols>
    <col min="1" max="1" width="48.81640625" style="209" customWidth="1"/>
    <col min="2" max="4" width="10.1796875" style="209" bestFit="1" customWidth="1"/>
    <col min="5" max="5" width="10.1796875" style="209" customWidth="1"/>
    <col min="6" max="6" width="10.1796875" style="209" bestFit="1" customWidth="1"/>
    <col min="7" max="7" width="9.1796875" style="209"/>
    <col min="8" max="8" width="10.1796875" style="209" bestFit="1" customWidth="1"/>
    <col min="9" max="10" width="9.1796875" style="209"/>
    <col min="11" max="11" width="40.26953125" style="209" customWidth="1"/>
    <col min="12" max="16384" width="9.1796875" style="209"/>
  </cols>
  <sheetData>
    <row r="1" spans="1:12" ht="27.75" customHeight="1">
      <c r="A1" s="278" t="s">
        <v>328</v>
      </c>
      <c r="B1" s="278"/>
      <c r="C1" s="266">
        <v>3</v>
      </c>
      <c r="D1" s="266">
        <v>7</v>
      </c>
      <c r="E1" s="266">
        <v>11</v>
      </c>
      <c r="F1" s="266">
        <v>15</v>
      </c>
      <c r="G1" s="202">
        <v>0</v>
      </c>
    </row>
    <row r="2" spans="1:12">
      <c r="A2" s="264" t="s">
        <v>308</v>
      </c>
      <c r="B2" s="267">
        <v>45199</v>
      </c>
      <c r="C2" s="267">
        <v>44926</v>
      </c>
      <c r="D2" s="267">
        <v>44561</v>
      </c>
      <c r="E2" s="267">
        <v>44196</v>
      </c>
      <c r="F2" s="267">
        <v>43830</v>
      </c>
    </row>
    <row r="3" spans="1:12">
      <c r="A3" s="202"/>
      <c r="B3" s="203"/>
      <c r="C3" s="203"/>
      <c r="D3" s="203"/>
      <c r="E3" s="203"/>
      <c r="F3" s="203"/>
    </row>
    <row r="4" spans="1:12">
      <c r="A4" s="204" t="s">
        <v>24</v>
      </c>
      <c r="B4" s="205"/>
      <c r="C4" s="205"/>
      <c r="D4" s="205"/>
      <c r="E4" s="205"/>
      <c r="F4" s="205"/>
    </row>
    <row r="5" spans="1:12">
      <c r="A5" s="206" t="s">
        <v>28</v>
      </c>
      <c r="B5" s="225">
        <v>601463</v>
      </c>
      <c r="C5" s="225">
        <v>582371</v>
      </c>
      <c r="D5" s="225">
        <v>526498</v>
      </c>
      <c r="E5" s="225">
        <v>433336</v>
      </c>
      <c r="F5" s="225">
        <v>368569</v>
      </c>
      <c r="H5" s="213"/>
    </row>
    <row r="6" spans="1:12">
      <c r="A6" s="206" t="s">
        <v>329</v>
      </c>
      <c r="B6" s="228">
        <v>542010</v>
      </c>
      <c r="C6" s="228">
        <v>502386</v>
      </c>
      <c r="D6" s="228">
        <v>409739</v>
      </c>
      <c r="E6" s="228">
        <v>389605</v>
      </c>
      <c r="F6" s="228">
        <v>405386</v>
      </c>
      <c r="H6" s="210"/>
    </row>
    <row r="7" spans="1:12">
      <c r="A7" s="204" t="s">
        <v>87</v>
      </c>
      <c r="B7" s="228">
        <v>1143473</v>
      </c>
      <c r="C7" s="228">
        <v>1084757</v>
      </c>
      <c r="D7" s="228">
        <v>936237</v>
      </c>
      <c r="E7" s="228">
        <v>822941</v>
      </c>
      <c r="F7" s="228">
        <v>773955</v>
      </c>
      <c r="H7" s="213"/>
      <c r="I7" s="213"/>
      <c r="J7" s="213"/>
      <c r="K7" s="213"/>
      <c r="L7" s="213"/>
    </row>
    <row r="8" spans="1:12">
      <c r="A8" s="218"/>
      <c r="B8" s="225"/>
      <c r="C8" s="225"/>
      <c r="D8" s="225"/>
      <c r="E8" s="225"/>
      <c r="F8" s="225"/>
    </row>
    <row r="9" spans="1:12">
      <c r="A9" s="204" t="s">
        <v>359</v>
      </c>
      <c r="B9" s="225"/>
      <c r="C9" s="225"/>
      <c r="D9" s="225"/>
      <c r="E9" s="225"/>
      <c r="F9" s="225"/>
    </row>
    <row r="10" spans="1:12" s="198" customFormat="1" ht="14.5">
      <c r="A10" s="206" t="s">
        <v>387</v>
      </c>
      <c r="B10" s="224">
        <v>1.5531489587374828E-2</v>
      </c>
      <c r="C10" s="224">
        <v>1.1985273978563178E-2</v>
      </c>
      <c r="D10" s="224">
        <v>1.896302009774993E-2</v>
      </c>
      <c r="E10" s="224">
        <v>2.6172517778485695E-2</v>
      </c>
      <c r="F10" s="224">
        <v>2.6684084042670017E-2</v>
      </c>
      <c r="G10" s="196"/>
    </row>
    <row r="11" spans="1:12">
      <c r="A11" s="206"/>
      <c r="B11" s="225"/>
      <c r="C11" s="224"/>
      <c r="D11" s="224"/>
      <c r="E11" s="224"/>
      <c r="F11" s="224"/>
    </row>
    <row r="12" spans="1:12">
      <c r="A12" s="211" t="s">
        <v>388</v>
      </c>
      <c r="B12" s="224"/>
      <c r="C12" s="224"/>
      <c r="D12" s="224"/>
      <c r="E12" s="224"/>
      <c r="F12" s="224"/>
    </row>
    <row r="13" spans="1:12">
      <c r="A13" s="211"/>
      <c r="B13" s="224"/>
      <c r="C13" s="224"/>
      <c r="D13" s="224"/>
      <c r="E13" s="224"/>
      <c r="F13" s="224"/>
    </row>
    <row r="14" spans="1:12">
      <c r="A14" s="204" t="s">
        <v>330</v>
      </c>
      <c r="B14" s="221"/>
      <c r="C14" s="221"/>
      <c r="D14" s="221"/>
      <c r="E14" s="221"/>
      <c r="F14" s="221"/>
    </row>
    <row r="15" spans="1:12">
      <c r="A15" s="206" t="s">
        <v>30</v>
      </c>
      <c r="B15" s="225">
        <v>14059</v>
      </c>
      <c r="C15" s="225">
        <v>14893</v>
      </c>
      <c r="D15" s="225">
        <v>14255</v>
      </c>
      <c r="E15" s="225">
        <v>12875</v>
      </c>
      <c r="F15" s="225">
        <v>14421</v>
      </c>
    </row>
    <row r="16" spans="1:12">
      <c r="A16" s="206" t="s">
        <v>254</v>
      </c>
      <c r="B16" s="225">
        <v>14179</v>
      </c>
      <c r="C16" s="225">
        <v>14304</v>
      </c>
      <c r="D16" s="225">
        <v>13192</v>
      </c>
      <c r="E16" s="225">
        <v>12260</v>
      </c>
      <c r="F16" s="225">
        <v>13028</v>
      </c>
    </row>
    <row r="17" spans="1:12">
      <c r="A17" s="206" t="s">
        <v>245</v>
      </c>
      <c r="B17" s="225">
        <v>541219</v>
      </c>
      <c r="C17" s="225">
        <v>514007</v>
      </c>
      <c r="D17" s="225">
        <v>463895</v>
      </c>
      <c r="E17" s="225">
        <v>378554</v>
      </c>
      <c r="F17" s="225">
        <v>310562</v>
      </c>
    </row>
    <row r="18" spans="1:12">
      <c r="A18" s="206" t="s">
        <v>32</v>
      </c>
      <c r="B18" s="225">
        <v>34393</v>
      </c>
      <c r="C18" s="225">
        <v>40942</v>
      </c>
      <c r="D18" s="225">
        <v>37044</v>
      </c>
      <c r="E18" s="225">
        <v>32122</v>
      </c>
      <c r="F18" s="225">
        <v>33105</v>
      </c>
    </row>
    <row r="19" spans="1:12">
      <c r="A19" s="206" t="s">
        <v>331</v>
      </c>
      <c r="B19" s="228">
        <v>-2387</v>
      </c>
      <c r="C19" s="228">
        <v>-1775</v>
      </c>
      <c r="D19" s="228">
        <v>-1888</v>
      </c>
      <c r="E19" s="228">
        <v>-2475</v>
      </c>
      <c r="F19" s="228">
        <v>-2547</v>
      </c>
    </row>
    <row r="20" spans="1:12">
      <c r="A20" s="204" t="s">
        <v>332</v>
      </c>
      <c r="B20" s="228">
        <v>601463</v>
      </c>
      <c r="C20" s="228">
        <v>582371</v>
      </c>
      <c r="D20" s="228">
        <v>526498</v>
      </c>
      <c r="E20" s="228">
        <v>433336</v>
      </c>
      <c r="F20" s="228">
        <v>368569</v>
      </c>
      <c r="G20" s="213"/>
      <c r="H20" s="213"/>
      <c r="I20" s="213"/>
      <c r="J20" s="213"/>
      <c r="K20" s="213"/>
      <c r="L20" s="213"/>
    </row>
    <row r="21" spans="1:12">
      <c r="A21" s="206"/>
      <c r="B21" s="225"/>
      <c r="C21" s="225"/>
      <c r="D21" s="225"/>
      <c r="E21" s="225"/>
      <c r="F21" s="225"/>
    </row>
    <row r="22" spans="1:12">
      <c r="A22" s="211"/>
      <c r="B22" s="206"/>
      <c r="C22" s="206"/>
      <c r="D22" s="206"/>
      <c r="E22" s="206"/>
      <c r="F22" s="206"/>
    </row>
    <row r="23" spans="1:12">
      <c r="A23" s="204" t="s">
        <v>339</v>
      </c>
      <c r="B23" s="221"/>
      <c r="C23" s="221"/>
      <c r="D23" s="221"/>
      <c r="E23" s="221"/>
      <c r="F23" s="221"/>
    </row>
    <row r="24" spans="1:12">
      <c r="A24" s="206" t="s">
        <v>30</v>
      </c>
      <c r="B24" s="225">
        <v>39813</v>
      </c>
      <c r="C24" s="225">
        <v>33369</v>
      </c>
      <c r="D24" s="225">
        <v>18301</v>
      </c>
      <c r="E24" s="225">
        <v>15471</v>
      </c>
      <c r="F24" s="225">
        <v>18709</v>
      </c>
    </row>
    <row r="25" spans="1:12">
      <c r="A25" s="206" t="s">
        <v>254</v>
      </c>
      <c r="B25" s="225">
        <v>2054</v>
      </c>
      <c r="C25" s="225">
        <v>1838</v>
      </c>
      <c r="D25" s="225">
        <v>1449</v>
      </c>
      <c r="E25" s="225">
        <v>1086</v>
      </c>
      <c r="F25" s="225">
        <v>1373</v>
      </c>
    </row>
    <row r="26" spans="1:12">
      <c r="A26" s="206" t="s">
        <v>245</v>
      </c>
      <c r="B26" s="225">
        <v>65583</v>
      </c>
      <c r="C26" s="225">
        <v>60528</v>
      </c>
      <c r="D26" s="225">
        <v>41588</v>
      </c>
      <c r="E26" s="225">
        <v>32175</v>
      </c>
      <c r="F26" s="225">
        <v>23475</v>
      </c>
    </row>
    <row r="27" spans="1:12">
      <c r="A27" s="206" t="s">
        <v>32</v>
      </c>
      <c r="B27" s="225">
        <v>440811</v>
      </c>
      <c r="C27" s="225">
        <v>411792</v>
      </c>
      <c r="D27" s="225">
        <v>354113</v>
      </c>
      <c r="E27" s="225">
        <v>350455</v>
      </c>
      <c r="F27" s="225">
        <v>368453</v>
      </c>
    </row>
    <row r="28" spans="1:12">
      <c r="A28" s="206" t="s">
        <v>331</v>
      </c>
      <c r="B28" s="228">
        <v>-6251</v>
      </c>
      <c r="C28" s="228">
        <v>-5141</v>
      </c>
      <c r="D28" s="228">
        <v>-5712</v>
      </c>
      <c r="E28" s="228">
        <v>-9582</v>
      </c>
      <c r="F28" s="228">
        <v>-6624</v>
      </c>
    </row>
    <row r="29" spans="1:12">
      <c r="A29" s="204" t="s">
        <v>340</v>
      </c>
      <c r="B29" s="228">
        <v>542010</v>
      </c>
      <c r="C29" s="228">
        <v>502386</v>
      </c>
      <c r="D29" s="228">
        <v>409739</v>
      </c>
      <c r="E29" s="228">
        <v>389605</v>
      </c>
      <c r="F29" s="228">
        <v>405386</v>
      </c>
      <c r="G29" s="213"/>
      <c r="H29" s="213"/>
      <c r="I29" s="213"/>
      <c r="J29" s="213"/>
      <c r="K29" s="213"/>
      <c r="L29" s="213"/>
    </row>
    <row r="30" spans="1:12">
      <c r="B30" s="225"/>
      <c r="C30" s="225"/>
      <c r="D30" s="225"/>
      <c r="E30" s="225"/>
      <c r="F30" s="225"/>
    </row>
    <row r="31" spans="1:12">
      <c r="A31" s="204" t="s">
        <v>341</v>
      </c>
      <c r="B31" s="206"/>
      <c r="C31" s="206"/>
      <c r="D31" s="206"/>
      <c r="E31" s="206"/>
      <c r="F31" s="206"/>
    </row>
    <row r="32" spans="1:12">
      <c r="A32" s="206" t="s">
        <v>360</v>
      </c>
      <c r="B32" s="224">
        <v>2.1970074352871717E-2</v>
      </c>
      <c r="C32" s="224">
        <v>2.288877476681277E-2</v>
      </c>
      <c r="D32" s="224">
        <v>2.4928063962668917E-2</v>
      </c>
      <c r="E32" s="224">
        <v>2.0746653662042324E-2</v>
      </c>
      <c r="F32" s="224">
        <v>1.8888170780441357E-2</v>
      </c>
    </row>
    <row r="33" spans="1:6">
      <c r="A33" s="206" t="s">
        <v>173</v>
      </c>
      <c r="B33" s="224">
        <v>3.891625615763547E-2</v>
      </c>
      <c r="C33" s="224">
        <v>3.8128052931411305E-2</v>
      </c>
      <c r="D33" s="224">
        <v>4.2146341939624979E-2</v>
      </c>
      <c r="E33" s="224">
        <v>3.3816301125498903E-2</v>
      </c>
      <c r="F33" s="224">
        <v>4.336607578949446E-2</v>
      </c>
    </row>
    <row r="34" spans="1:6">
      <c r="A34" s="206" t="s">
        <v>333</v>
      </c>
      <c r="B34" s="224">
        <v>7.6987509455545097E-2</v>
      </c>
      <c r="C34" s="224">
        <v>8.2362963936096947E-2</v>
      </c>
      <c r="D34" s="224">
        <v>0.11177359245763767</v>
      </c>
      <c r="E34" s="224">
        <v>9.1757035972330953E-2</v>
      </c>
      <c r="F34" s="224">
        <v>8.3054175526535198E-2</v>
      </c>
    </row>
    <row r="35" spans="1:6">
      <c r="A35" s="206" t="s">
        <v>334</v>
      </c>
      <c r="B35" s="224">
        <v>9.6512979465323515E-2</v>
      </c>
      <c r="C35" s="224">
        <v>8.788859562169328E-2</v>
      </c>
      <c r="D35" s="224">
        <v>6.8138497921847813E-2</v>
      </c>
      <c r="E35" s="224">
        <v>8.0063140873448749E-2</v>
      </c>
      <c r="F35" s="224">
        <v>9.8446912325536651E-2</v>
      </c>
    </row>
    <row r="36" spans="1:6">
      <c r="A36" s="206" t="s">
        <v>335</v>
      </c>
      <c r="B36" s="224">
        <v>4.9296138447630117E-2</v>
      </c>
      <c r="C36" s="224">
        <v>4.9010123689752501E-2</v>
      </c>
      <c r="D36" s="224">
        <v>4.0845513851500592E-2</v>
      </c>
      <c r="E36" s="224">
        <v>5.3413072214165629E-2</v>
      </c>
      <c r="F36" s="224">
        <v>4.712052216899449E-2</v>
      </c>
    </row>
    <row r="37" spans="1:6">
      <c r="A37" s="206" t="s">
        <v>336</v>
      </c>
      <c r="B37" s="224">
        <v>2.398110735964281E-2</v>
      </c>
      <c r="C37" s="224">
        <v>2.1051542041378542E-2</v>
      </c>
      <c r="D37" s="224">
        <v>1.6883918787325591E-2</v>
      </c>
      <c r="E37" s="224">
        <v>1.7417640944033058E-2</v>
      </c>
      <c r="F37" s="224">
        <v>2.1256284134133888E-2</v>
      </c>
    </row>
    <row r="38" spans="1:6">
      <c r="A38" s="206" t="s">
        <v>337</v>
      </c>
      <c r="B38" s="224">
        <v>0.34816331801996275</v>
      </c>
      <c r="C38" s="224">
        <v>0.31949934910606587</v>
      </c>
      <c r="D38" s="224">
        <v>0.31076124069224553</v>
      </c>
      <c r="E38" s="224">
        <v>0.32825040746396994</v>
      </c>
      <c r="F38" s="224">
        <v>0.32032679964280958</v>
      </c>
    </row>
    <row r="39" spans="1:6">
      <c r="A39" s="206" t="s">
        <v>171</v>
      </c>
      <c r="B39" s="224">
        <v>0.16619988561096657</v>
      </c>
      <c r="C39" s="224">
        <v>0.18198556488437179</v>
      </c>
      <c r="D39" s="224">
        <v>0.19059450040147508</v>
      </c>
      <c r="E39" s="224">
        <v>0.20939669665430372</v>
      </c>
      <c r="F39" s="224">
        <v>0.20459759340480432</v>
      </c>
    </row>
    <row r="40" spans="1:6">
      <c r="A40" s="206" t="s">
        <v>172</v>
      </c>
      <c r="B40" s="224">
        <v>1.5197136584195864E-2</v>
      </c>
      <c r="C40" s="224">
        <v>2.7982467664305934E-2</v>
      </c>
      <c r="D40" s="224">
        <v>3.4563466011290116E-2</v>
      </c>
      <c r="E40" s="224">
        <v>3.2699785680368576E-2</v>
      </c>
      <c r="F40" s="224">
        <v>2.7297439970793268E-2</v>
      </c>
    </row>
    <row r="41" spans="1:6">
      <c r="A41" s="206" t="s">
        <v>338</v>
      </c>
      <c r="B41" s="231">
        <v>0.16277559454622609</v>
      </c>
      <c r="C41" s="231">
        <v>0.1692025653581111</v>
      </c>
      <c r="D41" s="231">
        <v>0.15936486397438368</v>
      </c>
      <c r="E41" s="231">
        <v>0.13243926540983816</v>
      </c>
      <c r="F41" s="231">
        <v>0.1356460262564568</v>
      </c>
    </row>
    <row r="42" spans="1:6">
      <c r="B42" s="232">
        <v>1</v>
      </c>
      <c r="C42" s="232">
        <v>1</v>
      </c>
      <c r="D42" s="232">
        <v>1</v>
      </c>
      <c r="E42" s="232">
        <v>1</v>
      </c>
      <c r="F42" s="232">
        <v>1</v>
      </c>
    </row>
    <row r="43" spans="1:6">
      <c r="A43" s="211"/>
    </row>
    <row r="44" spans="1:6">
      <c r="A44" s="211"/>
    </row>
  </sheetData>
  <mergeCells count="1">
    <mergeCell ref="A1:B1"/>
  </mergeCells>
  <pageMargins left="0.70866141732283472" right="0.70866141732283472" top="0.74803149606299213" bottom="0.74803149606299213" header="0.31496062992125984" footer="0.31496062992125984"/>
  <pageSetup paperSize="9" scale="87" firstPageNumber="6" orientation="portrait" useFirstPageNumber="1" r:id="rId1"/>
  <headerFooter>
    <oddFooter>&amp;L&amp;8______________________________________________________
&amp;"-,Italic"Arion Bank Factbook 30.09.2023&amp;C&amp;8&amp;P&amp;R&amp;8__________________________&amp;"-,Italic"____________________________
All amounts are in ISK millions</oddFooter>
  </headerFooter>
  <rowBreaks count="1" manualBreakCount="1">
    <brk id="22"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5FAB"/>
    <pageSetUpPr fitToPage="1"/>
  </sheetPr>
  <dimension ref="A1:L66"/>
  <sheetViews>
    <sheetView zoomScaleNormal="100" zoomScaleSheetLayoutView="85" workbookViewId="0">
      <selection activeCell="A5" sqref="A5:F8"/>
    </sheetView>
  </sheetViews>
  <sheetFormatPr defaultColWidth="9.1796875" defaultRowHeight="14"/>
  <cols>
    <col min="1" max="1" width="57" style="209" bestFit="1" customWidth="1"/>
    <col min="2" max="2" width="10.1796875" style="209" customWidth="1"/>
    <col min="3" max="6" width="10.1796875" style="209" bestFit="1" customWidth="1"/>
    <col min="7" max="7" width="40.26953125" style="209" customWidth="1"/>
    <col min="8" max="8" width="11.26953125" style="209" bestFit="1" customWidth="1"/>
    <col min="9" max="16384" width="9.1796875" style="209"/>
  </cols>
  <sheetData>
    <row r="1" spans="1:6" ht="27.75" customHeight="1">
      <c r="A1" s="263" t="s">
        <v>347</v>
      </c>
      <c r="B1" s="266">
        <v>0</v>
      </c>
      <c r="C1" s="266">
        <v>3</v>
      </c>
      <c r="D1" s="266">
        <v>7</v>
      </c>
      <c r="E1" s="266">
        <v>11</v>
      </c>
      <c r="F1" s="266">
        <v>15</v>
      </c>
    </row>
    <row r="2" spans="1:6">
      <c r="A2" s="264" t="s">
        <v>308</v>
      </c>
      <c r="B2" s="267">
        <v>45199</v>
      </c>
      <c r="C2" s="267">
        <v>44926</v>
      </c>
      <c r="D2" s="267">
        <v>44561</v>
      </c>
      <c r="E2" s="267">
        <v>44196</v>
      </c>
      <c r="F2" s="267">
        <v>43830</v>
      </c>
    </row>
    <row r="3" spans="1:6">
      <c r="A3" s="202"/>
      <c r="B3" s="203"/>
      <c r="C3" s="203"/>
      <c r="D3" s="203"/>
      <c r="E3" s="203"/>
      <c r="F3" s="203"/>
    </row>
    <row r="4" spans="1:6">
      <c r="A4" s="204" t="s">
        <v>372</v>
      </c>
      <c r="B4" s="203"/>
      <c r="C4" s="203"/>
      <c r="D4" s="203"/>
      <c r="E4" s="203"/>
      <c r="F4" s="203"/>
    </row>
    <row r="5" spans="1:6">
      <c r="A5" s="217" t="s">
        <v>51</v>
      </c>
      <c r="B5" s="226">
        <v>192560</v>
      </c>
      <c r="C5" s="226">
        <v>187956</v>
      </c>
      <c r="D5" s="226">
        <v>193681</v>
      </c>
      <c r="E5" s="226">
        <v>197845</v>
      </c>
      <c r="F5" s="226">
        <v>189825</v>
      </c>
    </row>
    <row r="6" spans="1:6">
      <c r="A6" s="206" t="s">
        <v>385</v>
      </c>
      <c r="B6" s="225">
        <v>0</v>
      </c>
      <c r="C6" s="225">
        <v>0</v>
      </c>
      <c r="D6" s="225">
        <v>0</v>
      </c>
      <c r="E6" s="225">
        <v>0</v>
      </c>
      <c r="F6" s="225">
        <v>-10159</v>
      </c>
    </row>
    <row r="7" spans="1:6">
      <c r="A7" s="206" t="s">
        <v>402</v>
      </c>
      <c r="B7" s="225">
        <v>0</v>
      </c>
      <c r="C7" s="225">
        <v>0</v>
      </c>
      <c r="D7" s="225">
        <v>0</v>
      </c>
      <c r="E7" s="225">
        <v>0</v>
      </c>
      <c r="F7" s="225">
        <v>0</v>
      </c>
    </row>
    <row r="8" spans="1:6">
      <c r="A8" s="206" t="s">
        <v>386</v>
      </c>
      <c r="B8" s="228">
        <v>-661</v>
      </c>
      <c r="C8" s="228">
        <v>-649</v>
      </c>
      <c r="D8" s="228">
        <v>-673</v>
      </c>
      <c r="E8" s="228">
        <v>-173</v>
      </c>
      <c r="F8" s="228">
        <v>-181</v>
      </c>
    </row>
    <row r="9" spans="1:6">
      <c r="A9" s="204" t="s">
        <v>383</v>
      </c>
      <c r="B9" s="229">
        <v>191899</v>
      </c>
      <c r="C9" s="229">
        <v>187307</v>
      </c>
      <c r="D9" s="229">
        <v>193008</v>
      </c>
      <c r="E9" s="229">
        <v>197672</v>
      </c>
      <c r="F9" s="229">
        <v>179485</v>
      </c>
    </row>
    <row r="10" spans="1:6">
      <c r="A10" s="206" t="s">
        <v>17</v>
      </c>
      <c r="B10" s="225">
        <v>-7073</v>
      </c>
      <c r="C10" s="225">
        <v>-6425</v>
      </c>
      <c r="D10" s="225">
        <v>-8435</v>
      </c>
      <c r="E10" s="225">
        <v>-13092</v>
      </c>
      <c r="F10" s="225">
        <v>-10604</v>
      </c>
    </row>
    <row r="11" spans="1:6">
      <c r="A11" s="206" t="s">
        <v>106</v>
      </c>
      <c r="B11" s="225">
        <v>0</v>
      </c>
      <c r="C11" s="225">
        <v>0</v>
      </c>
      <c r="D11" s="225">
        <v>0</v>
      </c>
      <c r="E11" s="225">
        <v>0</v>
      </c>
      <c r="F11" s="225">
        <v>-296</v>
      </c>
    </row>
    <row r="12" spans="1:6">
      <c r="A12" s="206" t="s">
        <v>384</v>
      </c>
      <c r="B12" s="225">
        <v>-6683</v>
      </c>
      <c r="C12" s="225">
        <v>-15980</v>
      </c>
      <c r="D12" s="225">
        <v>-26773</v>
      </c>
      <c r="E12" s="225">
        <v>-17990</v>
      </c>
      <c r="F12" s="225">
        <v>-14153</v>
      </c>
    </row>
    <row r="13" spans="1:6">
      <c r="A13" s="206" t="s">
        <v>400</v>
      </c>
      <c r="B13" s="225">
        <v>1041</v>
      </c>
      <c r="C13" s="225">
        <v>1142</v>
      </c>
      <c r="D13" s="225">
        <v>920</v>
      </c>
      <c r="E13" s="225">
        <v>1890</v>
      </c>
      <c r="F13" s="225">
        <v>0</v>
      </c>
    </row>
    <row r="14" spans="1:6">
      <c r="A14" s="206" t="s">
        <v>345</v>
      </c>
      <c r="B14" s="228">
        <v>-247</v>
      </c>
      <c r="C14" s="228">
        <v>-224</v>
      </c>
      <c r="D14" s="228">
        <v>-437</v>
      </c>
      <c r="E14" s="228">
        <v>-2520</v>
      </c>
      <c r="F14" s="228">
        <v>-1740</v>
      </c>
    </row>
    <row r="15" spans="1:6">
      <c r="A15" s="204" t="s">
        <v>370</v>
      </c>
      <c r="B15" s="228">
        <v>178937</v>
      </c>
      <c r="C15" s="228">
        <v>165820</v>
      </c>
      <c r="D15" s="228">
        <v>158283</v>
      </c>
      <c r="E15" s="228">
        <v>165960</v>
      </c>
      <c r="F15" s="228">
        <v>152692</v>
      </c>
    </row>
    <row r="16" spans="1:6">
      <c r="A16" s="206" t="s">
        <v>420</v>
      </c>
      <c r="B16" s="225">
        <v>115</v>
      </c>
      <c r="C16" s="225">
        <v>105</v>
      </c>
      <c r="D16" s="225">
        <v>133</v>
      </c>
      <c r="E16" s="225">
        <v>173</v>
      </c>
      <c r="F16" s="225">
        <v>181</v>
      </c>
    </row>
    <row r="17" spans="1:7">
      <c r="A17" s="206" t="s">
        <v>393</v>
      </c>
      <c r="B17" s="228">
        <v>12932</v>
      </c>
      <c r="C17" s="228">
        <v>13396</v>
      </c>
      <c r="D17" s="228">
        <v>13225</v>
      </c>
      <c r="E17" s="228">
        <v>13498</v>
      </c>
      <c r="F17" s="228">
        <v>0</v>
      </c>
    </row>
    <row r="18" spans="1:7">
      <c r="A18" s="204" t="s">
        <v>124</v>
      </c>
      <c r="B18" s="228">
        <v>191984</v>
      </c>
      <c r="C18" s="228">
        <v>179321</v>
      </c>
      <c r="D18" s="228">
        <v>171641</v>
      </c>
      <c r="E18" s="228">
        <v>179631</v>
      </c>
      <c r="F18" s="228">
        <v>152873</v>
      </c>
    </row>
    <row r="19" spans="1:7">
      <c r="A19" s="206" t="s">
        <v>406</v>
      </c>
      <c r="B19" s="225">
        <v>33921</v>
      </c>
      <c r="C19" s="225">
        <v>33935</v>
      </c>
      <c r="D19" s="225">
        <v>21863</v>
      </c>
      <c r="E19" s="225">
        <v>22562</v>
      </c>
      <c r="F19" s="225">
        <v>20083</v>
      </c>
    </row>
    <row r="20" spans="1:7">
      <c r="A20" s="206" t="s">
        <v>407</v>
      </c>
      <c r="B20" s="225">
        <v>-1242</v>
      </c>
      <c r="C20" s="225">
        <v>-1155</v>
      </c>
      <c r="D20" s="225">
        <v>-1056</v>
      </c>
      <c r="E20" s="225">
        <v>-1007</v>
      </c>
      <c r="F20" s="225">
        <v>0</v>
      </c>
    </row>
    <row r="21" spans="1:7" s="215" customFormat="1">
      <c r="A21" s="206" t="s">
        <v>376</v>
      </c>
      <c r="B21" s="225">
        <v>0</v>
      </c>
      <c r="C21" s="225">
        <v>0</v>
      </c>
      <c r="D21" s="225">
        <v>0</v>
      </c>
      <c r="E21" s="225">
        <v>0</v>
      </c>
      <c r="F21" s="225">
        <v>0</v>
      </c>
      <c r="G21" s="209"/>
    </row>
    <row r="22" spans="1:7" s="215" customFormat="1">
      <c r="A22" s="204" t="s">
        <v>371</v>
      </c>
      <c r="B22" s="229">
        <v>32679</v>
      </c>
      <c r="C22" s="229">
        <v>32780</v>
      </c>
      <c r="D22" s="229">
        <v>20807</v>
      </c>
      <c r="E22" s="229">
        <v>21555</v>
      </c>
      <c r="F22" s="229">
        <v>20083</v>
      </c>
      <c r="G22" s="209"/>
    </row>
    <row r="23" spans="1:7">
      <c r="A23" s="204" t="s">
        <v>405</v>
      </c>
      <c r="B23" s="233">
        <v>224663</v>
      </c>
      <c r="C23" s="233">
        <v>212101</v>
      </c>
      <c r="D23" s="233">
        <v>192448</v>
      </c>
      <c r="E23" s="233">
        <v>201186</v>
      </c>
      <c r="F23" s="233">
        <v>172956</v>
      </c>
    </row>
    <row r="24" spans="1:7">
      <c r="A24" s="206"/>
      <c r="B24" s="224"/>
      <c r="C24" s="224"/>
      <c r="D24" s="224"/>
      <c r="E24" s="224"/>
      <c r="F24" s="224"/>
    </row>
    <row r="25" spans="1:7">
      <c r="A25" s="204" t="s">
        <v>395</v>
      </c>
      <c r="B25" s="225"/>
      <c r="C25" s="225"/>
      <c r="D25" s="225"/>
      <c r="E25" s="225"/>
      <c r="F25" s="225"/>
    </row>
    <row r="26" spans="1:7">
      <c r="A26" s="206" t="s">
        <v>425</v>
      </c>
      <c r="B26" s="226">
        <v>737824</v>
      </c>
      <c r="C26" s="226">
        <v>707479</v>
      </c>
      <c r="D26" s="226">
        <v>623395</v>
      </c>
      <c r="E26" s="226">
        <v>570554</v>
      </c>
      <c r="F26" s="226">
        <v>561602</v>
      </c>
    </row>
    <row r="27" spans="1:7">
      <c r="A27" s="206" t="s">
        <v>375</v>
      </c>
      <c r="B27" s="226">
        <v>55066</v>
      </c>
      <c r="C27" s="226">
        <v>57651</v>
      </c>
      <c r="D27" s="225">
        <v>69553</v>
      </c>
      <c r="E27" s="225">
        <v>60813</v>
      </c>
      <c r="F27" s="225">
        <v>49163</v>
      </c>
    </row>
    <row r="28" spans="1:7">
      <c r="A28" s="206" t="s">
        <v>379</v>
      </c>
      <c r="B28" s="226">
        <v>12567</v>
      </c>
      <c r="C28" s="226">
        <v>14645</v>
      </c>
      <c r="D28" s="225">
        <v>7761</v>
      </c>
      <c r="E28" s="225">
        <v>3462</v>
      </c>
      <c r="F28" s="225">
        <v>3347</v>
      </c>
    </row>
    <row r="29" spans="1:7">
      <c r="A29" s="206" t="s">
        <v>380</v>
      </c>
      <c r="B29" s="226">
        <v>1907</v>
      </c>
      <c r="C29" s="226">
        <v>1387</v>
      </c>
      <c r="D29" s="226">
        <v>4691</v>
      </c>
      <c r="E29" s="226">
        <v>8569</v>
      </c>
      <c r="F29" s="226">
        <v>10070</v>
      </c>
    </row>
    <row r="30" spans="1:7">
      <c r="A30" s="206" t="s">
        <v>37</v>
      </c>
      <c r="B30" s="226">
        <v>7165</v>
      </c>
      <c r="C30" s="226">
        <v>7493</v>
      </c>
      <c r="D30" s="226">
        <v>8958</v>
      </c>
      <c r="E30" s="226">
        <v>13063</v>
      </c>
      <c r="F30" s="226">
        <v>10609</v>
      </c>
    </row>
    <row r="31" spans="1:7">
      <c r="A31" s="206" t="s">
        <v>374</v>
      </c>
      <c r="B31" s="226">
        <v>3494</v>
      </c>
      <c r="C31" s="226">
        <v>6010</v>
      </c>
      <c r="D31" s="225">
        <v>2379</v>
      </c>
      <c r="E31" s="225">
        <v>842</v>
      </c>
      <c r="F31" s="225">
        <v>1477</v>
      </c>
    </row>
    <row r="32" spans="1:7">
      <c r="A32" s="206" t="s">
        <v>38</v>
      </c>
      <c r="B32" s="233">
        <v>89166</v>
      </c>
      <c r="C32" s="233">
        <v>89166</v>
      </c>
      <c r="D32" s="233">
        <v>96085</v>
      </c>
      <c r="E32" s="233">
        <v>88462</v>
      </c>
      <c r="F32" s="233">
        <v>83487</v>
      </c>
    </row>
    <row r="33" spans="1:12">
      <c r="A33" s="204" t="s">
        <v>396</v>
      </c>
      <c r="B33" s="233">
        <v>907189</v>
      </c>
      <c r="C33" s="233">
        <v>883831</v>
      </c>
      <c r="D33" s="233">
        <v>812822</v>
      </c>
      <c r="E33" s="233">
        <v>745765</v>
      </c>
      <c r="F33" s="233">
        <v>719755</v>
      </c>
    </row>
    <row r="34" spans="1:12">
      <c r="A34" s="221"/>
      <c r="B34" s="226"/>
      <c r="C34" s="226"/>
      <c r="D34" s="226"/>
      <c r="E34" s="226"/>
      <c r="F34" s="226"/>
    </row>
    <row r="35" spans="1:12">
      <c r="A35" s="204" t="s">
        <v>408</v>
      </c>
      <c r="B35" s="227"/>
      <c r="C35" s="224"/>
      <c r="D35" s="224"/>
      <c r="E35" s="224"/>
      <c r="F35" s="224"/>
    </row>
    <row r="36" spans="1:12">
      <c r="A36" s="206" t="s">
        <v>381</v>
      </c>
      <c r="B36" s="224">
        <v>0.19386170108897374</v>
      </c>
      <c r="C36" s="224">
        <v>0.18803916606279367</v>
      </c>
      <c r="D36" s="224">
        <v>0.19586086316472559</v>
      </c>
      <c r="E36" s="224">
        <v>0.22253655330735245</v>
      </c>
      <c r="F36" s="224">
        <v>0.21214257663093694</v>
      </c>
      <c r="G36" s="222"/>
      <c r="H36" s="222"/>
      <c r="I36" s="222"/>
      <c r="J36" s="222"/>
      <c r="K36" s="222"/>
      <c r="L36" s="222"/>
    </row>
    <row r="37" spans="1:12">
      <c r="A37" s="206" t="s">
        <v>100</v>
      </c>
      <c r="B37" s="224">
        <v>0.20486200708714503</v>
      </c>
      <c r="C37" s="224">
        <v>0.20331469650001366</v>
      </c>
      <c r="D37" s="224">
        <v>0.21229496749986632</v>
      </c>
      <c r="E37" s="224">
        <v>0.2408680622267596</v>
      </c>
      <c r="F37" s="224">
        <v>0.21239405109099627</v>
      </c>
      <c r="G37" s="222"/>
      <c r="H37" s="222"/>
      <c r="I37" s="222"/>
      <c r="J37" s="222"/>
      <c r="K37" s="222"/>
    </row>
    <row r="38" spans="1:12">
      <c r="A38" s="206" t="s">
        <v>368</v>
      </c>
      <c r="B38" s="224">
        <v>0.24426575140263496</v>
      </c>
      <c r="C38" s="224">
        <v>0.24040320014656363</v>
      </c>
      <c r="D38" s="224">
        <v>0.23789344099150228</v>
      </c>
      <c r="E38" s="224">
        <v>0.2697713667775104</v>
      </c>
      <c r="F38" s="224">
        <v>0.24029644496171618</v>
      </c>
    </row>
    <row r="39" spans="1:12">
      <c r="A39" s="206"/>
      <c r="B39" s="224"/>
      <c r="C39" s="224"/>
      <c r="D39" s="224"/>
      <c r="E39" s="224"/>
      <c r="F39" s="224"/>
    </row>
    <row r="40" spans="1:12">
      <c r="A40" s="204" t="s">
        <v>349</v>
      </c>
      <c r="B40" s="224"/>
      <c r="C40" s="224"/>
      <c r="D40" s="224"/>
      <c r="E40" s="224"/>
      <c r="F40" s="224"/>
    </row>
    <row r="41" spans="1:12">
      <c r="A41" s="206" t="s">
        <v>350</v>
      </c>
      <c r="B41" s="226">
        <v>1490781</v>
      </c>
      <c r="C41" s="226">
        <v>1415353</v>
      </c>
      <c r="D41" s="226">
        <v>1256916</v>
      </c>
      <c r="E41" s="226">
        <v>1114450</v>
      </c>
      <c r="F41" s="226">
        <v>1022521</v>
      </c>
    </row>
    <row r="42" spans="1:12">
      <c r="A42" s="206" t="s">
        <v>351</v>
      </c>
      <c r="B42" s="226">
        <v>23872</v>
      </c>
      <c r="C42" s="226">
        <v>32118</v>
      </c>
      <c r="D42" s="226">
        <v>4796</v>
      </c>
      <c r="E42" s="226">
        <v>9124</v>
      </c>
      <c r="F42" s="226">
        <v>10217</v>
      </c>
    </row>
    <row r="43" spans="1:12">
      <c r="A43" s="206" t="s">
        <v>352</v>
      </c>
      <c r="B43" s="226">
        <v>10020</v>
      </c>
      <c r="C43" s="226">
        <v>10174</v>
      </c>
      <c r="D43" s="226">
        <v>720</v>
      </c>
      <c r="E43" s="226">
        <v>512</v>
      </c>
      <c r="F43" s="226">
        <v>577</v>
      </c>
    </row>
    <row r="44" spans="1:12">
      <c r="A44" s="206" t="s">
        <v>353</v>
      </c>
      <c r="B44" s="233">
        <v>52682</v>
      </c>
      <c r="C44" s="233">
        <v>59723</v>
      </c>
      <c r="D44" s="233">
        <v>102016</v>
      </c>
      <c r="E44" s="233">
        <v>65425</v>
      </c>
      <c r="F44" s="233">
        <v>52299</v>
      </c>
    </row>
    <row r="45" spans="1:12">
      <c r="A45" s="204" t="s">
        <v>354</v>
      </c>
      <c r="B45" s="234">
        <v>1577355</v>
      </c>
      <c r="C45" s="234">
        <v>1517368</v>
      </c>
      <c r="D45" s="234">
        <v>1364448</v>
      </c>
      <c r="E45" s="234">
        <v>1189511</v>
      </c>
      <c r="F45" s="234">
        <v>1085614</v>
      </c>
    </row>
    <row r="46" spans="1:12">
      <c r="A46" s="204" t="s">
        <v>124</v>
      </c>
      <c r="B46" s="233">
        <v>191984</v>
      </c>
      <c r="C46" s="233">
        <v>179321</v>
      </c>
      <c r="D46" s="233">
        <v>171641</v>
      </c>
      <c r="E46" s="233">
        <v>179631</v>
      </c>
      <c r="F46" s="233">
        <v>152873</v>
      </c>
    </row>
    <row r="47" spans="1:12">
      <c r="A47" s="204" t="s">
        <v>349</v>
      </c>
      <c r="B47" s="235">
        <v>0.12171261383772201</v>
      </c>
      <c r="C47" s="235">
        <v>0.11817897833617158</v>
      </c>
      <c r="D47" s="235">
        <v>0.12579519336757428</v>
      </c>
      <c r="E47" s="235">
        <v>0.15101247487412894</v>
      </c>
      <c r="F47" s="235">
        <v>0.14081708599925941</v>
      </c>
    </row>
    <row r="48" spans="1:12">
      <c r="A48" s="208"/>
      <c r="B48" s="224"/>
      <c r="C48" s="224"/>
      <c r="D48" s="224"/>
      <c r="E48" s="224"/>
      <c r="F48" s="224"/>
    </row>
    <row r="49" spans="1:6">
      <c r="A49" s="204" t="s">
        <v>348</v>
      </c>
      <c r="B49" s="224"/>
      <c r="C49" s="224"/>
      <c r="D49" s="224"/>
      <c r="E49" s="224"/>
      <c r="F49" s="224"/>
    </row>
    <row r="50" spans="1:6">
      <c r="A50" s="206" t="s">
        <v>401</v>
      </c>
      <c r="B50" s="256">
        <v>2.8837056792860194E-2</v>
      </c>
      <c r="C50" s="256">
        <v>2.9590228425479918E-2</v>
      </c>
      <c r="D50" s="256">
        <v>3.726214213238159E-2</v>
      </c>
      <c r="E50" s="256">
        <v>1.7207791849338738E-2</v>
      </c>
      <c r="F50" s="256">
        <v>1.4331638812475197E-3</v>
      </c>
    </row>
    <row r="51" spans="1:6">
      <c r="A51" s="206" t="s">
        <v>394</v>
      </c>
      <c r="B51" s="224">
        <v>0.58882797018697719</v>
      </c>
      <c r="C51" s="224">
        <v>0.60142723380395169</v>
      </c>
      <c r="D51" s="224">
        <v>0.61865002770454169</v>
      </c>
      <c r="E51" s="224">
        <v>0.63593517897921559</v>
      </c>
      <c r="F51" s="224">
        <v>0.66529710543464693</v>
      </c>
    </row>
    <row r="53" spans="1:6" ht="21" customHeight="1">
      <c r="A53" s="211" t="s">
        <v>429</v>
      </c>
    </row>
    <row r="54" spans="1:6">
      <c r="A54" s="272"/>
    </row>
    <row r="55" spans="1:6">
      <c r="A55" s="211"/>
    </row>
    <row r="61" spans="1:6">
      <c r="A61" s="208"/>
      <c r="B61" s="207"/>
      <c r="C61" s="207"/>
      <c r="D61" s="207"/>
      <c r="E61" s="207"/>
      <c r="F61" s="207"/>
    </row>
    <row r="62" spans="1:6">
      <c r="B62" s="207"/>
      <c r="C62" s="207"/>
      <c r="D62" s="207"/>
      <c r="E62" s="207"/>
      <c r="F62" s="207"/>
    </row>
    <row r="63" spans="1:6">
      <c r="A63" s="221"/>
      <c r="B63" s="210"/>
      <c r="C63" s="210"/>
      <c r="D63" s="210"/>
      <c r="E63" s="210"/>
      <c r="F63" s="210"/>
    </row>
    <row r="64" spans="1:6">
      <c r="A64" s="208"/>
      <c r="B64" s="207"/>
      <c r="C64" s="207"/>
      <c r="D64" s="207"/>
      <c r="E64" s="207"/>
      <c r="F64" s="207"/>
    </row>
    <row r="65" spans="1:6">
      <c r="A65" s="208"/>
      <c r="B65" s="207"/>
      <c r="C65" s="207"/>
      <c r="D65" s="207"/>
      <c r="E65" s="207"/>
      <c r="F65" s="207"/>
    </row>
    <row r="66" spans="1:6">
      <c r="A66" s="208"/>
      <c r="B66" s="207"/>
      <c r="C66" s="207"/>
      <c r="D66" s="207"/>
      <c r="E66" s="207"/>
      <c r="F66" s="207"/>
    </row>
  </sheetData>
  <pageMargins left="0.70866141732283472" right="0.70866141732283472" top="0.74803149606299213" bottom="0.74803149606299213" header="0.31496062992125984" footer="0.31496062992125984"/>
  <pageSetup paperSize="9" scale="80" firstPageNumber="8" orientation="portrait" useFirstPageNumber="1" r:id="rId1"/>
  <headerFooter>
    <oddFooter>&amp;L&amp;8______________________________________________________&amp;"-,Italic"
Arion Bank Factbook 30.09.2023&amp;C&amp;8&amp;P&amp;R&amp;8__________________________&amp;"-,Italic"____________________________
All amounts are in ISK millions</oddFooter>
  </headerFooter>
  <colBreaks count="1" manualBreakCount="1">
    <brk id="6"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5FAB"/>
  </sheetPr>
  <dimension ref="A1:K46"/>
  <sheetViews>
    <sheetView zoomScaleNormal="100" zoomScaleSheetLayoutView="100" workbookViewId="0">
      <selection activeCell="A5" sqref="A5:F8"/>
    </sheetView>
  </sheetViews>
  <sheetFormatPr defaultColWidth="9.1796875" defaultRowHeight="14"/>
  <cols>
    <col min="1" max="1" width="42.26953125" style="209" customWidth="1"/>
    <col min="2" max="10" width="9" style="209" customWidth="1"/>
    <col min="11" max="11" width="40.26953125" style="209" customWidth="1"/>
    <col min="12" max="16384" width="9.1796875" style="209"/>
  </cols>
  <sheetData>
    <row r="1" spans="1:11" ht="27.75" customHeight="1">
      <c r="A1" s="263" t="s">
        <v>320</v>
      </c>
      <c r="B1" s="266"/>
      <c r="C1" s="266"/>
      <c r="D1" s="266"/>
      <c r="E1" s="266"/>
      <c r="F1" s="266"/>
      <c r="G1" s="266"/>
      <c r="H1" s="266"/>
      <c r="I1" s="266"/>
      <c r="J1" s="266"/>
    </row>
    <row r="2" spans="1:11">
      <c r="A2" s="264" t="s">
        <v>308</v>
      </c>
      <c r="B2" s="265" t="s">
        <v>417</v>
      </c>
      <c r="C2" s="265" t="s">
        <v>416</v>
      </c>
      <c r="D2" s="265" t="s">
        <v>415</v>
      </c>
      <c r="E2" s="265" t="s">
        <v>414</v>
      </c>
      <c r="F2" s="265" t="s">
        <v>412</v>
      </c>
      <c r="G2" s="265" t="s">
        <v>411</v>
      </c>
      <c r="H2" s="265" t="s">
        <v>410</v>
      </c>
      <c r="I2" s="265" t="s">
        <v>404</v>
      </c>
      <c r="J2" s="265" t="s">
        <v>403</v>
      </c>
    </row>
    <row r="3" spans="1:11">
      <c r="A3" s="202"/>
      <c r="B3" s="203"/>
      <c r="C3" s="203"/>
      <c r="D3" s="203"/>
      <c r="E3" s="203"/>
      <c r="F3" s="203"/>
      <c r="G3" s="203"/>
      <c r="H3" s="203"/>
      <c r="I3" s="203"/>
      <c r="J3" s="203"/>
    </row>
    <row r="4" spans="1:11">
      <c r="A4" s="204" t="s">
        <v>116</v>
      </c>
      <c r="B4" s="205"/>
      <c r="C4" s="205"/>
      <c r="D4" s="205"/>
      <c r="E4" s="205"/>
      <c r="F4" s="205"/>
      <c r="G4" s="205"/>
      <c r="H4" s="205"/>
      <c r="I4" s="205"/>
      <c r="J4" s="205"/>
    </row>
    <row r="5" spans="1:11">
      <c r="A5" s="206" t="s">
        <v>126</v>
      </c>
      <c r="B5" s="235">
        <v>0.12945660321582786</v>
      </c>
      <c r="C5" s="235">
        <v>0.15488958301478781</v>
      </c>
      <c r="D5" s="235">
        <v>0.13680250511025094</v>
      </c>
      <c r="E5" s="235">
        <v>0.1061722653023584</v>
      </c>
      <c r="F5" s="235">
        <v>0.10874250196780935</v>
      </c>
      <c r="G5" s="235">
        <v>0.22629401334121421</v>
      </c>
      <c r="H5" s="235">
        <v>0.12948125685176196</v>
      </c>
      <c r="I5" s="235">
        <v>0.13406718776498158</v>
      </c>
      <c r="J5" s="235">
        <v>0.16977472081610573</v>
      </c>
    </row>
    <row r="6" spans="1:11">
      <c r="A6" s="206" t="s">
        <v>127</v>
      </c>
      <c r="B6" s="235">
        <v>1.613122137233769E-2</v>
      </c>
      <c r="C6" s="235">
        <v>1.8923967335373382E-2</v>
      </c>
      <c r="D6" s="235">
        <v>1.70751186839877E-2</v>
      </c>
      <c r="E6" s="235">
        <v>1.3816620149183167E-2</v>
      </c>
      <c r="F6" s="235">
        <v>1.3910680503197215E-2</v>
      </c>
      <c r="G6" s="235">
        <v>2.882527264868906E-2</v>
      </c>
      <c r="H6" s="235">
        <v>1.7647090431614165E-2</v>
      </c>
      <c r="I6" s="235">
        <v>1.9760120251065549E-2</v>
      </c>
      <c r="J6" s="235">
        <v>2.5952281490330131E-2</v>
      </c>
    </row>
    <row r="7" spans="1:11">
      <c r="A7" s="206" t="s">
        <v>422</v>
      </c>
      <c r="B7" s="235">
        <v>2.6965911608679803E-2</v>
      </c>
      <c r="C7" s="235">
        <v>3.1189932658599775E-2</v>
      </c>
      <c r="D7" s="235">
        <v>2.8116421022287324E-2</v>
      </c>
      <c r="E7" s="235">
        <v>2.2675969980030075E-2</v>
      </c>
      <c r="F7" s="235">
        <v>2.2522621618335813E-2</v>
      </c>
      <c r="G7" s="235">
        <v>4.4929993500139945E-2</v>
      </c>
      <c r="H7" s="235">
        <v>2.7647163647163648E-2</v>
      </c>
      <c r="I7" s="235">
        <v>3.2750437971827945E-2</v>
      </c>
      <c r="J7" s="235">
        <v>4.3166909561315886E-2</v>
      </c>
    </row>
    <row r="8" spans="1:11" s="198" customFormat="1" ht="14.5">
      <c r="A8" s="206" t="s">
        <v>421</v>
      </c>
      <c r="B8" s="235">
        <v>6.5912763230741397E-2</v>
      </c>
      <c r="C8" s="235">
        <v>7.6287997747955791E-2</v>
      </c>
      <c r="D8" s="235">
        <v>7.3008163946747015E-2</v>
      </c>
      <c r="E8" s="235">
        <v>7.0935785197860743E-2</v>
      </c>
      <c r="F8" s="235">
        <v>6.4302709962774915E-2</v>
      </c>
      <c r="G8" s="235">
        <v>6.1343874980627641E-2</v>
      </c>
      <c r="H8" s="235">
        <v>6.8970596970596973E-2</v>
      </c>
      <c r="I8" s="235">
        <v>7.6498033128308329E-2</v>
      </c>
      <c r="J8" s="235">
        <v>7.8023219636804267E-2</v>
      </c>
    </row>
    <row r="9" spans="1:11">
      <c r="A9" s="206"/>
      <c r="B9" s="225"/>
      <c r="C9" s="225"/>
      <c r="D9" s="225"/>
      <c r="E9" s="225"/>
      <c r="F9" s="225"/>
      <c r="G9" s="225"/>
      <c r="H9" s="225"/>
      <c r="I9" s="225"/>
      <c r="J9" s="225"/>
    </row>
    <row r="10" spans="1:11">
      <c r="A10" s="204" t="s">
        <v>9</v>
      </c>
      <c r="B10" s="225"/>
      <c r="C10" s="225"/>
      <c r="D10" s="225"/>
      <c r="E10" s="225"/>
      <c r="F10" s="225"/>
      <c r="G10" s="225"/>
      <c r="H10" s="225"/>
      <c r="I10" s="225"/>
      <c r="J10" s="225"/>
    </row>
    <row r="11" spans="1:11" s="215" customFormat="1">
      <c r="A11" s="206" t="s">
        <v>355</v>
      </c>
      <c r="B11" s="224">
        <v>2.9728252764640466E-2</v>
      </c>
      <c r="C11" s="224">
        <v>3.1649947660048826E-2</v>
      </c>
      <c r="D11" s="224">
        <v>3.1128077018231018E-2</v>
      </c>
      <c r="E11" s="224">
        <v>3.0658415120456421E-2</v>
      </c>
      <c r="F11" s="224">
        <v>3.1506114085815745E-2</v>
      </c>
      <c r="G11" s="224">
        <v>3.0786393210255288E-2</v>
      </c>
      <c r="H11" s="224">
        <v>3.0948828498771508E-2</v>
      </c>
      <c r="I11" s="224">
        <v>2.8338292662148844E-2</v>
      </c>
      <c r="J11" s="224">
        <v>2.6614413100353843E-2</v>
      </c>
      <c r="K11" s="209"/>
    </row>
    <row r="12" spans="1:11">
      <c r="A12" s="206" t="s">
        <v>323</v>
      </c>
      <c r="B12" s="224">
        <v>2.855410205319241E-2</v>
      </c>
      <c r="C12" s="224">
        <v>3.027887918327056E-2</v>
      </c>
      <c r="D12" s="224">
        <v>2.9650876037883484E-2</v>
      </c>
      <c r="E12" s="224">
        <v>2.9639565470016966E-2</v>
      </c>
      <c r="F12" s="224">
        <v>2.9655167262072669E-2</v>
      </c>
      <c r="G12" s="224">
        <v>2.8788977732882685E-2</v>
      </c>
      <c r="H12" s="224">
        <v>2.8710913002061487E-2</v>
      </c>
      <c r="I12" s="224">
        <v>2.637036101349045E-2</v>
      </c>
      <c r="J12" s="224">
        <v>2.4764314675594343E-2</v>
      </c>
    </row>
    <row r="13" spans="1:11">
      <c r="A13" s="206" t="s">
        <v>391</v>
      </c>
      <c r="B13" s="224">
        <v>5.4831601745189744E-2</v>
      </c>
      <c r="C13" s="224">
        <v>5.760753042249598E-2</v>
      </c>
      <c r="D13" s="224">
        <v>5.6365973798589313E-2</v>
      </c>
      <c r="E13" s="224">
        <v>5.5970524769414352E-2</v>
      </c>
      <c r="F13" s="224">
        <v>5.5407273500638024E-2</v>
      </c>
      <c r="G13" s="224">
        <v>5.2841212264939069E-2</v>
      </c>
      <c r="H13" s="224">
        <v>5.3117251817752301E-2</v>
      </c>
      <c r="I13" s="224">
        <v>5.1472768099564116E-2</v>
      </c>
      <c r="J13" s="224">
        <v>4.8825049212598427E-2</v>
      </c>
    </row>
    <row r="14" spans="1:11">
      <c r="A14" s="208"/>
      <c r="B14" s="224"/>
      <c r="C14" s="224"/>
      <c r="D14" s="224"/>
      <c r="E14" s="224"/>
      <c r="F14" s="224"/>
      <c r="G14" s="224"/>
      <c r="H14" s="224"/>
      <c r="I14" s="224"/>
      <c r="J14" s="224"/>
    </row>
    <row r="15" spans="1:11">
      <c r="A15" s="204" t="s">
        <v>117</v>
      </c>
      <c r="B15" s="224"/>
      <c r="C15" s="224"/>
      <c r="D15" s="224"/>
      <c r="E15" s="224"/>
      <c r="F15" s="224"/>
      <c r="G15" s="224"/>
      <c r="H15" s="224"/>
      <c r="I15" s="224"/>
      <c r="J15" s="224"/>
    </row>
    <row r="16" spans="1:11">
      <c r="A16" s="206" t="s">
        <v>434</v>
      </c>
      <c r="B16" s="224">
        <v>0.38200000000000001</v>
      </c>
      <c r="C16" s="224">
        <v>0.39400000000000002</v>
      </c>
      <c r="D16" s="224">
        <v>0.46800000000000003</v>
      </c>
      <c r="E16" s="224">
        <v>0.53400000000000003</v>
      </c>
      <c r="F16" s="224">
        <v>0.375</v>
      </c>
      <c r="G16" s="224">
        <v>0.42</v>
      </c>
      <c r="H16" s="224">
        <v>0.47399999999999998</v>
      </c>
      <c r="I16" s="224">
        <v>0.47582872928176795</v>
      </c>
      <c r="J16" s="224">
        <v>0.57373103850641771</v>
      </c>
    </row>
    <row r="17" spans="1:10">
      <c r="A17" s="206" t="s">
        <v>128</v>
      </c>
      <c r="B17" s="235">
        <v>0.40324302682503671</v>
      </c>
      <c r="C17" s="235">
        <v>0.38918357933579334</v>
      </c>
      <c r="D17" s="235">
        <v>0.46811249115129672</v>
      </c>
      <c r="E17" s="235">
        <v>0.5621338056955989</v>
      </c>
      <c r="F17" s="235">
        <v>0.42963839384751906</v>
      </c>
      <c r="G17" s="235">
        <v>0.50736360167874861</v>
      </c>
      <c r="H17" s="235">
        <v>0.44229671897289585</v>
      </c>
      <c r="I17" s="235">
        <v>0.51641066036497307</v>
      </c>
      <c r="J17" s="235">
        <v>0.37528542646071189</v>
      </c>
    </row>
    <row r="18" spans="1:10">
      <c r="A18" s="206" t="s">
        <v>129</v>
      </c>
      <c r="B18" s="224">
        <v>1.5804399954885671E-2</v>
      </c>
      <c r="C18" s="224">
        <v>1.7887487702352205E-2</v>
      </c>
      <c r="D18" s="224">
        <v>1.961801639981485E-2</v>
      </c>
      <c r="E18" s="224">
        <v>2.2842896944994397E-2</v>
      </c>
      <c r="F18" s="224">
        <v>1.6533588119435966E-2</v>
      </c>
      <c r="G18" s="224">
        <v>1.9524470924718176E-2</v>
      </c>
      <c r="H18" s="224">
        <v>1.8685597347374402E-2</v>
      </c>
      <c r="I18" s="224">
        <v>2.3660541753322235E-2</v>
      </c>
      <c r="J18" s="224">
        <v>1.7435175810409622E-2</v>
      </c>
    </row>
    <row r="19" spans="1:10">
      <c r="A19" s="206" t="s">
        <v>423</v>
      </c>
      <c r="B19" s="226">
        <v>800</v>
      </c>
      <c r="C19" s="226">
        <v>781</v>
      </c>
      <c r="D19" s="226">
        <v>789</v>
      </c>
      <c r="E19" s="226">
        <v>781</v>
      </c>
      <c r="F19" s="226">
        <v>777</v>
      </c>
      <c r="G19" s="226">
        <v>746</v>
      </c>
      <c r="H19" s="226">
        <v>753</v>
      </c>
      <c r="I19" s="226">
        <v>751</v>
      </c>
      <c r="J19" s="226">
        <v>763</v>
      </c>
    </row>
    <row r="20" spans="1:10">
      <c r="A20" s="206"/>
      <c r="B20" s="224"/>
      <c r="C20" s="224"/>
      <c r="D20" s="224"/>
      <c r="E20" s="224"/>
      <c r="F20" s="224"/>
      <c r="G20" s="224"/>
      <c r="H20" s="224"/>
      <c r="I20" s="224"/>
      <c r="J20" s="224"/>
    </row>
    <row r="21" spans="1:10">
      <c r="A21" s="204" t="s">
        <v>119</v>
      </c>
      <c r="B21" s="224"/>
      <c r="C21" s="224"/>
      <c r="D21" s="224"/>
      <c r="E21" s="224"/>
      <c r="F21" s="224"/>
      <c r="G21" s="224"/>
      <c r="H21" s="224"/>
      <c r="I21" s="224"/>
      <c r="J21" s="224"/>
    </row>
    <row r="22" spans="1:10">
      <c r="A22" s="206" t="s">
        <v>435</v>
      </c>
      <c r="B22" s="224">
        <v>1.5531489587374828E-2</v>
      </c>
      <c r="C22" s="224">
        <v>1.5511639858208309E-2</v>
      </c>
      <c r="D22" s="224">
        <v>1.3819533569560102E-2</v>
      </c>
      <c r="E22" s="224">
        <v>1.1985273978563178E-2</v>
      </c>
      <c r="F22" s="224">
        <v>1.4091782214976352E-2</v>
      </c>
      <c r="G22" s="224">
        <v>1.4359498045992812E-2</v>
      </c>
      <c r="H22" s="224">
        <v>1.6332522311564426E-2</v>
      </c>
      <c r="I22" s="224">
        <v>1.896302009774993E-2</v>
      </c>
      <c r="J22" s="224">
        <v>2.5602050548402481E-2</v>
      </c>
    </row>
    <row r="23" spans="1:10">
      <c r="A23" s="206" t="s">
        <v>33</v>
      </c>
      <c r="B23" s="224">
        <v>0.58882797018697719</v>
      </c>
      <c r="C23" s="224">
        <v>0.60050348235374706</v>
      </c>
      <c r="D23" s="224">
        <v>0.604468481531929</v>
      </c>
      <c r="E23" s="224">
        <v>0.60240759984416037</v>
      </c>
      <c r="F23" s="224">
        <v>0.61005223160552846</v>
      </c>
      <c r="G23" s="224">
        <v>0.62251310874457666</v>
      </c>
      <c r="H23" s="224">
        <v>0.64926790528070155</v>
      </c>
      <c r="I23" s="224">
        <v>0.62013870345080147</v>
      </c>
      <c r="J23" s="224">
        <v>0.57969068978940519</v>
      </c>
    </row>
    <row r="24" spans="1:10">
      <c r="A24" s="206"/>
      <c r="B24" s="224"/>
      <c r="C24" s="224"/>
      <c r="D24" s="224"/>
      <c r="E24" s="224"/>
      <c r="F24" s="224"/>
      <c r="G24" s="224"/>
      <c r="H24" s="224"/>
      <c r="I24" s="224"/>
      <c r="J24" s="224"/>
    </row>
    <row r="25" spans="1:10">
      <c r="A25" s="211" t="s">
        <v>437</v>
      </c>
      <c r="B25" s="224"/>
      <c r="C25" s="224"/>
      <c r="D25" s="224"/>
      <c r="E25" s="224"/>
      <c r="F25" s="224"/>
      <c r="G25" s="224"/>
      <c r="H25" s="224"/>
      <c r="I25" s="224"/>
      <c r="J25" s="224"/>
    </row>
    <row r="26" spans="1:10">
      <c r="A26" s="211" t="s">
        <v>436</v>
      </c>
      <c r="B26" s="224"/>
      <c r="C26" s="224"/>
      <c r="D26" s="224"/>
      <c r="E26" s="224"/>
      <c r="F26" s="224"/>
      <c r="G26" s="224"/>
      <c r="H26" s="224"/>
      <c r="I26" s="224"/>
      <c r="J26" s="224"/>
    </row>
    <row r="27" spans="1:10" s="211" customFormat="1" ht="11.5">
      <c r="B27" s="206"/>
      <c r="C27" s="206"/>
      <c r="D27" s="206"/>
      <c r="E27" s="206"/>
      <c r="F27" s="206"/>
      <c r="G27" s="206"/>
      <c r="H27" s="206"/>
      <c r="I27" s="206"/>
      <c r="J27" s="206"/>
    </row>
    <row r="28" spans="1:10">
      <c r="A28" s="206"/>
      <c r="B28" s="224"/>
      <c r="C28" s="224"/>
      <c r="D28" s="224"/>
      <c r="E28" s="224"/>
      <c r="F28" s="224"/>
      <c r="G28" s="227"/>
      <c r="H28" s="227"/>
      <c r="I28" s="227"/>
      <c r="J28" s="227"/>
    </row>
    <row r="29" spans="1:10">
      <c r="A29" s="204" t="s">
        <v>122</v>
      </c>
      <c r="B29" s="224"/>
      <c r="C29" s="224"/>
      <c r="D29" s="224"/>
      <c r="E29" s="224"/>
      <c r="F29" s="224"/>
      <c r="G29" s="227"/>
      <c r="H29" s="227"/>
      <c r="I29" s="227"/>
      <c r="J29" s="227"/>
    </row>
    <row r="30" spans="1:10">
      <c r="A30" s="206" t="s">
        <v>123</v>
      </c>
      <c r="B30" s="224">
        <v>0.12498466575234525</v>
      </c>
      <c r="C30" s="224">
        <v>0.12271954241331659</v>
      </c>
      <c r="D30" s="224">
        <v>0.11990318823118608</v>
      </c>
      <c r="E30" s="224">
        <v>0.12824429980984015</v>
      </c>
      <c r="F30" s="224">
        <v>0.13072156579651442</v>
      </c>
      <c r="G30" s="224">
        <v>0.13215833159323451</v>
      </c>
      <c r="H30" s="224">
        <v>0.12901645395465375</v>
      </c>
      <c r="I30" s="224">
        <v>0.14776800360110171</v>
      </c>
      <c r="J30" s="224">
        <v>0.14455178397910395</v>
      </c>
    </row>
    <row r="31" spans="1:10">
      <c r="A31" s="208"/>
      <c r="B31" s="224"/>
      <c r="C31" s="224"/>
      <c r="D31" s="224"/>
      <c r="E31" s="224"/>
      <c r="F31" s="224"/>
      <c r="G31" s="227"/>
      <c r="H31" s="227"/>
      <c r="I31" s="227"/>
      <c r="J31" s="227"/>
    </row>
    <row r="32" spans="1:10">
      <c r="A32" s="204" t="s">
        <v>118</v>
      </c>
      <c r="B32" s="224"/>
      <c r="C32" s="224"/>
      <c r="D32" s="224"/>
      <c r="E32" s="224"/>
      <c r="F32" s="224"/>
      <c r="G32" s="227"/>
      <c r="H32" s="227"/>
      <c r="I32" s="227"/>
      <c r="J32" s="227"/>
    </row>
    <row r="33" spans="1:10">
      <c r="A33" s="206" t="s">
        <v>306</v>
      </c>
      <c r="B33" s="224">
        <v>1.7905092259420248</v>
      </c>
      <c r="C33" s="224">
        <v>1.6285089043163297</v>
      </c>
      <c r="D33" s="224">
        <v>1.7357522826518459</v>
      </c>
      <c r="E33" s="224">
        <v>1.5847739539357666</v>
      </c>
      <c r="F33" s="224">
        <v>1.8928658433746228</v>
      </c>
      <c r="G33" s="224">
        <v>1.6318375484064465</v>
      </c>
      <c r="H33" s="224">
        <v>1.9541263097498669</v>
      </c>
      <c r="I33" s="224">
        <v>2.0283092783505157</v>
      </c>
      <c r="J33" s="224">
        <v>2.2101605304112391</v>
      </c>
    </row>
    <row r="34" spans="1:10">
      <c r="A34" s="206" t="s">
        <v>41</v>
      </c>
      <c r="B34" s="224">
        <v>1.4181186138198829</v>
      </c>
      <c r="C34" s="224">
        <v>1.4524041157088692</v>
      </c>
      <c r="D34" s="224">
        <v>1.4375418535966029</v>
      </c>
      <c r="E34" s="224">
        <v>1.4360775840955518</v>
      </c>
      <c r="F34" s="224">
        <v>1.4124267367957306</v>
      </c>
      <c r="G34" s="224">
        <v>1.3902865129280224</v>
      </c>
      <c r="H34" s="224">
        <v>1.4360157370298194</v>
      </c>
      <c r="I34" s="224">
        <v>1.4283314720905114</v>
      </c>
      <c r="J34" s="224">
        <v>1.3986147018739883</v>
      </c>
    </row>
    <row r="35" spans="1:10">
      <c r="A35" s="206" t="s">
        <v>239</v>
      </c>
      <c r="B35" s="224">
        <v>1.1252649346236223</v>
      </c>
      <c r="C35" s="224">
        <v>1.1538859347518311</v>
      </c>
      <c r="D35" s="224">
        <v>1.1444602289222385</v>
      </c>
      <c r="E35" s="224">
        <v>1.1542811979967194</v>
      </c>
      <c r="F35" s="224">
        <v>1.1311568457597547</v>
      </c>
      <c r="G35" s="224">
        <v>1.0776685540093651</v>
      </c>
      <c r="H35" s="224">
        <v>1.1012214582490716</v>
      </c>
      <c r="I35" s="224">
        <v>1.1184147093104859</v>
      </c>
      <c r="J35" s="224">
        <v>1.0664425406904037</v>
      </c>
    </row>
    <row r="36" spans="1:10">
      <c r="A36" s="206" t="s">
        <v>120</v>
      </c>
      <c r="B36" s="224">
        <v>0.65693775577294244</v>
      </c>
      <c r="C36" s="224">
        <v>0.64641957860261823</v>
      </c>
      <c r="D36" s="224">
        <v>0.65130193998932739</v>
      </c>
      <c r="E36" s="224">
        <v>0.6513869222450841</v>
      </c>
      <c r="F36" s="224">
        <v>0.65974441891546098</v>
      </c>
      <c r="G36" s="224">
        <v>0.66393766776539009</v>
      </c>
      <c r="H36" s="224">
        <v>0.64494496061162254</v>
      </c>
      <c r="I36" s="224">
        <v>0.64444516543230268</v>
      </c>
      <c r="J36" s="224">
        <v>0.61263032401171558</v>
      </c>
    </row>
    <row r="37" spans="1:10">
      <c r="A37" s="206" t="s">
        <v>121</v>
      </c>
      <c r="B37" s="224">
        <v>0.19238687737645294</v>
      </c>
      <c r="C37" s="224">
        <v>0.19296849076915817</v>
      </c>
      <c r="D37" s="224">
        <v>0.19088536961481739</v>
      </c>
      <c r="E37" s="224">
        <v>0.18355872364864978</v>
      </c>
      <c r="F37" s="224">
        <v>0.18556599004458804</v>
      </c>
      <c r="G37" s="224">
        <v>0.20755826750582468</v>
      </c>
      <c r="H37" s="224">
        <v>0.21592229510218214</v>
      </c>
      <c r="I37" s="224">
        <v>0.19972314066243707</v>
      </c>
      <c r="J37" s="224">
        <v>0.20349746946448943</v>
      </c>
    </row>
    <row r="38" spans="1:10">
      <c r="B38" s="224"/>
      <c r="C38" s="224"/>
      <c r="D38" s="224"/>
      <c r="E38" s="224"/>
      <c r="F38" s="224"/>
      <c r="G38" s="227"/>
      <c r="H38" s="227"/>
      <c r="I38" s="227"/>
      <c r="J38" s="227"/>
    </row>
    <row r="39" spans="1:10">
      <c r="A39" s="204" t="s">
        <v>426</v>
      </c>
      <c r="B39" s="227"/>
      <c r="C39" s="227"/>
      <c r="D39" s="227"/>
      <c r="E39" s="227"/>
      <c r="F39" s="227"/>
      <c r="G39" s="227"/>
      <c r="H39" s="227"/>
      <c r="I39" s="227"/>
      <c r="J39" s="227"/>
    </row>
    <row r="40" spans="1:10">
      <c r="A40" s="206" t="s">
        <v>381</v>
      </c>
      <c r="B40" s="224">
        <v>0.19386170108897374</v>
      </c>
      <c r="C40" s="224">
        <v>0.1893075492450268</v>
      </c>
      <c r="D40" s="224">
        <v>0.18640761962752844</v>
      </c>
      <c r="E40" s="224">
        <v>0.18803916606279367</v>
      </c>
      <c r="F40" s="224">
        <v>0.19259145315781739</v>
      </c>
      <c r="G40" s="224">
        <v>0.19743773849416985</v>
      </c>
      <c r="H40" s="224">
        <v>0.186</v>
      </c>
      <c r="I40" s="224">
        <v>0.19586086316472559</v>
      </c>
      <c r="J40" s="224">
        <v>0.20327626846535379</v>
      </c>
    </row>
    <row r="41" spans="1:10">
      <c r="A41" s="206" t="s">
        <v>100</v>
      </c>
      <c r="B41" s="224">
        <v>0.20486200708714503</v>
      </c>
      <c r="C41" s="224">
        <v>0.20360280909844664</v>
      </c>
      <c r="D41" s="224">
        <v>0.2007082689033064</v>
      </c>
      <c r="E41" s="224">
        <v>0.20331469650001366</v>
      </c>
      <c r="F41" s="224">
        <v>0.20519512129719558</v>
      </c>
      <c r="G41" s="224">
        <v>0.20904475652934817</v>
      </c>
      <c r="H41" s="224">
        <v>0.19733102520865156</v>
      </c>
      <c r="I41" s="224">
        <v>0.21229496749986632</v>
      </c>
      <c r="J41" s="224">
        <v>0.22119462569433687</v>
      </c>
    </row>
    <row r="42" spans="1:10">
      <c r="A42" s="206" t="s">
        <v>109</v>
      </c>
      <c r="B42" s="224">
        <v>3.940374431548993E-2</v>
      </c>
      <c r="C42" s="224">
        <v>3.5462291592182699E-2</v>
      </c>
      <c r="D42" s="224">
        <v>3.5952264429669312E-2</v>
      </c>
      <c r="E42" s="224">
        <v>3.7088503646549975E-2</v>
      </c>
      <c r="F42" s="224">
        <v>2.5407731247880566E-2</v>
      </c>
      <c r="G42" s="224">
        <v>2.609550932353738E-2</v>
      </c>
      <c r="H42" s="224">
        <v>2.6668974791348443E-2</v>
      </c>
      <c r="I42" s="224">
        <v>2.5598473491635965E-2</v>
      </c>
      <c r="J42" s="224" t="s">
        <v>110</v>
      </c>
    </row>
    <row r="43" spans="1:10">
      <c r="A43" s="206" t="s">
        <v>368</v>
      </c>
      <c r="B43" s="224">
        <v>0.246</v>
      </c>
      <c r="C43" s="224">
        <v>0.23799999999999999</v>
      </c>
      <c r="D43" s="224">
        <v>0.23899999999999999</v>
      </c>
      <c r="E43" s="224">
        <v>0.24</v>
      </c>
      <c r="F43" s="224">
        <v>0.23300000000000001</v>
      </c>
      <c r="G43" s="224">
        <v>0.23200000000000001</v>
      </c>
      <c r="H43" s="224">
        <v>0.22400000000000006</v>
      </c>
      <c r="I43" s="224">
        <v>0.23499999999999999</v>
      </c>
      <c r="J43" s="224">
        <v>0.254</v>
      </c>
    </row>
    <row r="44" spans="1:10">
      <c r="A44" s="206" t="s">
        <v>349</v>
      </c>
      <c r="B44" s="224">
        <v>0.11782291199341938</v>
      </c>
      <c r="C44" s="224">
        <v>0.11685138138184073</v>
      </c>
      <c r="D44" s="224">
        <v>0.11288522230111367</v>
      </c>
      <c r="E44" s="224">
        <v>0.11842611680225232</v>
      </c>
      <c r="F44" s="224">
        <v>0.12045546901814119</v>
      </c>
      <c r="G44" s="224">
        <v>0.12672811038775683</v>
      </c>
      <c r="H44" s="224">
        <v>0.12541684259294192</v>
      </c>
      <c r="I44" s="224">
        <v>0.12646726002016934</v>
      </c>
      <c r="J44" s="224">
        <v>0.12398576124444818</v>
      </c>
    </row>
    <row r="45" spans="1:10">
      <c r="A45" s="211"/>
    </row>
    <row r="46" spans="1:10">
      <c r="A46" s="211"/>
    </row>
  </sheetData>
  <pageMargins left="0.70866141732283472" right="0.70866141732283472" top="0.74803149606299213" bottom="0.74803149606299213" header="0.31496062992125984" footer="0.31496062992125984"/>
  <pageSetup paperSize="9" firstPageNumber="10" fitToHeight="2" orientation="landscape" useFirstPageNumber="1" r:id="rId1"/>
  <headerFooter>
    <oddFooter xml:space="preserve">&amp;L&amp;8______________________________________________________
&amp;"-,Italic"Arion Bank Factbook 30.09.2023&amp;C&amp;8&amp;P&amp;R&amp;8______________________________________________________
</oddFooter>
  </headerFooter>
  <rowBreaks count="1" manualBreakCount="1">
    <brk id="28" max="9"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005FAB"/>
    <pageSetUpPr fitToPage="1"/>
  </sheetPr>
  <dimension ref="A1:R50"/>
  <sheetViews>
    <sheetView zoomScaleNormal="100" workbookViewId="0">
      <selection activeCell="A5" sqref="A5:F8"/>
    </sheetView>
  </sheetViews>
  <sheetFormatPr defaultColWidth="9.1796875" defaultRowHeight="14"/>
  <cols>
    <col min="1" max="1" width="45.7265625" style="209" customWidth="1"/>
    <col min="2" max="17" width="9.1796875" style="209"/>
    <col min="18" max="18" width="12" style="209" bestFit="1" customWidth="1"/>
    <col min="19" max="16384" width="9.1796875" style="209"/>
  </cols>
  <sheetData>
    <row r="1" spans="1:10" ht="27.75" customHeight="1">
      <c r="A1" s="263" t="s">
        <v>316</v>
      </c>
      <c r="B1" s="266"/>
      <c r="C1" s="266"/>
      <c r="D1" s="266"/>
      <c r="E1" s="266"/>
      <c r="F1" s="266"/>
      <c r="G1" s="266"/>
      <c r="H1" s="266"/>
      <c r="I1" s="266"/>
      <c r="J1" s="266"/>
    </row>
    <row r="2" spans="1:10">
      <c r="A2" s="264" t="s">
        <v>308</v>
      </c>
      <c r="B2" s="265" t="s">
        <v>417</v>
      </c>
      <c r="C2" s="265" t="s">
        <v>416</v>
      </c>
      <c r="D2" s="265" t="s">
        <v>415</v>
      </c>
      <c r="E2" s="265" t="s">
        <v>414</v>
      </c>
      <c r="F2" s="265" t="s">
        <v>412</v>
      </c>
      <c r="G2" s="265" t="s">
        <v>411</v>
      </c>
      <c r="H2" s="265" t="s">
        <v>410</v>
      </c>
      <c r="I2" s="265" t="s">
        <v>404</v>
      </c>
      <c r="J2" s="265" t="s">
        <v>403</v>
      </c>
    </row>
    <row r="3" spans="1:10">
      <c r="A3" s="202"/>
      <c r="B3" s="203"/>
      <c r="C3" s="203"/>
      <c r="D3" s="203"/>
      <c r="E3" s="203"/>
      <c r="F3" s="203"/>
      <c r="G3" s="203"/>
      <c r="H3" s="203"/>
      <c r="I3" s="203"/>
      <c r="J3" s="203"/>
    </row>
    <row r="4" spans="1:10">
      <c r="A4" s="206" t="s">
        <v>81</v>
      </c>
      <c r="B4" s="225">
        <v>30426</v>
      </c>
      <c r="C4" s="225">
        <v>31060</v>
      </c>
      <c r="D4" s="225">
        <v>29169</v>
      </c>
      <c r="E4" s="225">
        <v>21904</v>
      </c>
      <c r="F4" s="225">
        <v>23446</v>
      </c>
      <c r="G4" s="225">
        <v>20610</v>
      </c>
      <c r="H4" s="225">
        <v>17426</v>
      </c>
      <c r="I4" s="225">
        <v>15224</v>
      </c>
      <c r="J4" s="225">
        <v>12810</v>
      </c>
    </row>
    <row r="5" spans="1:10">
      <c r="A5" s="206" t="s">
        <v>82</v>
      </c>
      <c r="B5" s="228">
        <v>-19508</v>
      </c>
      <c r="C5" s="228">
        <v>-19634</v>
      </c>
      <c r="D5" s="228">
        <v>-18175</v>
      </c>
      <c r="E5" s="228">
        <v>-11198</v>
      </c>
      <c r="F5" s="228">
        <v>-13089</v>
      </c>
      <c r="G5" s="228">
        <v>-10865</v>
      </c>
      <c r="H5" s="228">
        <v>-7950</v>
      </c>
      <c r="I5" s="228">
        <v>-6456</v>
      </c>
      <c r="J5" s="228">
        <v>-4873</v>
      </c>
    </row>
    <row r="6" spans="1:10">
      <c r="A6" s="204" t="s">
        <v>0</v>
      </c>
      <c r="B6" s="250">
        <v>10918</v>
      </c>
      <c r="C6" s="250">
        <v>11426</v>
      </c>
      <c r="D6" s="250">
        <v>10994</v>
      </c>
      <c r="E6" s="250">
        <v>10706</v>
      </c>
      <c r="F6" s="250">
        <v>10357</v>
      </c>
      <c r="G6" s="250">
        <v>9745</v>
      </c>
      <c r="H6" s="250">
        <v>9476</v>
      </c>
      <c r="I6" s="250">
        <v>8768</v>
      </c>
      <c r="J6" s="250">
        <v>7937</v>
      </c>
    </row>
    <row r="7" spans="1:10">
      <c r="A7" s="206" t="s">
        <v>310</v>
      </c>
      <c r="B7" s="225">
        <v>4765</v>
      </c>
      <c r="C7" s="225">
        <v>5187</v>
      </c>
      <c r="D7" s="225">
        <v>5286</v>
      </c>
      <c r="E7" s="225">
        <v>4849</v>
      </c>
      <c r="F7" s="225">
        <v>4773</v>
      </c>
      <c r="G7" s="225">
        <v>4972</v>
      </c>
      <c r="H7" s="225">
        <v>3986</v>
      </c>
      <c r="I7" s="225">
        <v>4662</v>
      </c>
      <c r="J7" s="225">
        <v>4219</v>
      </c>
    </row>
    <row r="8" spans="1:10">
      <c r="A8" s="206" t="s">
        <v>311</v>
      </c>
      <c r="B8" s="228">
        <v>-917</v>
      </c>
      <c r="C8" s="228">
        <v>-1000</v>
      </c>
      <c r="D8" s="228">
        <v>-835</v>
      </c>
      <c r="E8" s="228">
        <v>-776</v>
      </c>
      <c r="F8" s="228">
        <v>-716</v>
      </c>
      <c r="G8" s="228">
        <v>-390</v>
      </c>
      <c r="H8" s="228">
        <v>-430</v>
      </c>
      <c r="I8" s="228">
        <v>-583</v>
      </c>
      <c r="J8" s="228">
        <v>-464</v>
      </c>
    </row>
    <row r="9" spans="1:10">
      <c r="A9" s="204" t="s">
        <v>309</v>
      </c>
      <c r="B9" s="250">
        <v>3848</v>
      </c>
      <c r="C9" s="250">
        <v>4187</v>
      </c>
      <c r="D9" s="250">
        <v>4451</v>
      </c>
      <c r="E9" s="250">
        <v>4073</v>
      </c>
      <c r="F9" s="250">
        <v>4057</v>
      </c>
      <c r="G9" s="250">
        <v>4582</v>
      </c>
      <c r="H9" s="250">
        <v>3556</v>
      </c>
      <c r="I9" s="250">
        <v>4079</v>
      </c>
      <c r="J9" s="250">
        <v>3755</v>
      </c>
    </row>
    <row r="10" spans="1:10">
      <c r="A10" s="206" t="s">
        <v>431</v>
      </c>
      <c r="B10" s="225">
        <v>4450</v>
      </c>
      <c r="C10" s="225">
        <v>4207</v>
      </c>
      <c r="D10" s="225">
        <v>3998</v>
      </c>
      <c r="E10" s="225">
        <v>4096</v>
      </c>
      <c r="F10" s="225">
        <v>3739</v>
      </c>
      <c r="G10" s="225">
        <v>3736</v>
      </c>
      <c r="H10" s="225">
        <v>3692</v>
      </c>
      <c r="I10" s="225">
        <v>0</v>
      </c>
      <c r="J10" s="225">
        <v>0</v>
      </c>
    </row>
    <row r="11" spans="1:10">
      <c r="A11" s="206" t="s">
        <v>432</v>
      </c>
      <c r="B11" s="228">
        <v>-4055</v>
      </c>
      <c r="C11" s="228">
        <v>-3445</v>
      </c>
      <c r="D11" s="228">
        <v>-4719</v>
      </c>
      <c r="E11" s="228">
        <v>-4200</v>
      </c>
      <c r="F11" s="228">
        <v>-3252</v>
      </c>
      <c r="G11" s="228">
        <v>-2812</v>
      </c>
      <c r="H11" s="228">
        <v>-4256</v>
      </c>
      <c r="I11" s="228">
        <v>0</v>
      </c>
      <c r="J11" s="228">
        <v>0</v>
      </c>
    </row>
    <row r="12" spans="1:10">
      <c r="A12" s="204" t="s">
        <v>433</v>
      </c>
      <c r="B12" s="250">
        <v>395</v>
      </c>
      <c r="C12" s="250">
        <v>762</v>
      </c>
      <c r="D12" s="250">
        <v>-721</v>
      </c>
      <c r="E12" s="250">
        <v>-104</v>
      </c>
      <c r="F12" s="250">
        <v>487</v>
      </c>
      <c r="G12" s="250">
        <v>924</v>
      </c>
      <c r="H12" s="250">
        <v>-564</v>
      </c>
      <c r="I12" s="250">
        <v>0</v>
      </c>
      <c r="J12" s="250">
        <v>0</v>
      </c>
    </row>
    <row r="13" spans="1:10">
      <c r="A13" s="206" t="s">
        <v>378</v>
      </c>
      <c r="B13" s="225">
        <v>0</v>
      </c>
      <c r="C13" s="225">
        <v>0</v>
      </c>
      <c r="D13" s="225">
        <v>0</v>
      </c>
      <c r="E13" s="225">
        <v>0</v>
      </c>
      <c r="F13" s="225">
        <v>0</v>
      </c>
      <c r="G13" s="225">
        <v>0</v>
      </c>
      <c r="H13" s="225">
        <v>0</v>
      </c>
      <c r="I13" s="225">
        <v>865</v>
      </c>
      <c r="J13" s="225">
        <v>992</v>
      </c>
    </row>
    <row r="14" spans="1:10">
      <c r="A14" s="206" t="s">
        <v>397</v>
      </c>
      <c r="B14" s="225">
        <v>-183</v>
      </c>
      <c r="C14" s="225">
        <v>-617</v>
      </c>
      <c r="D14" s="225">
        <v>796</v>
      </c>
      <c r="E14" s="225">
        <v>-58</v>
      </c>
      <c r="F14" s="225">
        <v>-1476</v>
      </c>
      <c r="G14" s="225">
        <v>-2878</v>
      </c>
      <c r="H14" s="225">
        <v>1120</v>
      </c>
      <c r="I14" s="225">
        <v>1151</v>
      </c>
      <c r="J14" s="225">
        <v>1366</v>
      </c>
    </row>
    <row r="15" spans="1:10">
      <c r="A15" s="206" t="s">
        <v>10</v>
      </c>
      <c r="B15" s="228">
        <v>8</v>
      </c>
      <c r="C15" s="228">
        <v>1586</v>
      </c>
      <c r="D15" s="228">
        <v>19</v>
      </c>
      <c r="E15" s="228">
        <v>61</v>
      </c>
      <c r="F15" s="228">
        <v>98</v>
      </c>
      <c r="G15" s="228">
        <v>732</v>
      </c>
      <c r="H15" s="228">
        <v>432</v>
      </c>
      <c r="I15" s="228">
        <v>371</v>
      </c>
      <c r="J15" s="228">
        <v>840</v>
      </c>
    </row>
    <row r="16" spans="1:10">
      <c r="A16" s="221" t="s">
        <v>398</v>
      </c>
      <c r="B16" s="245">
        <v>-175</v>
      </c>
      <c r="C16" s="245">
        <v>969</v>
      </c>
      <c r="D16" s="245">
        <v>815</v>
      </c>
      <c r="E16" s="245">
        <v>3</v>
      </c>
      <c r="F16" s="245">
        <v>-1378</v>
      </c>
      <c r="G16" s="245">
        <v>-2146</v>
      </c>
      <c r="H16" s="245">
        <v>1552</v>
      </c>
      <c r="I16" s="245">
        <v>2387</v>
      </c>
      <c r="J16" s="245">
        <v>3198</v>
      </c>
    </row>
    <row r="17" spans="1:18">
      <c r="A17" s="204" t="s">
        <v>4</v>
      </c>
      <c r="B17" s="250">
        <v>14986</v>
      </c>
      <c r="C17" s="250">
        <v>17344</v>
      </c>
      <c r="D17" s="250">
        <v>15539</v>
      </c>
      <c r="E17" s="250">
        <v>14678</v>
      </c>
      <c r="F17" s="250">
        <v>13523</v>
      </c>
      <c r="G17" s="250">
        <v>13105</v>
      </c>
      <c r="H17" s="250">
        <v>14020</v>
      </c>
      <c r="I17" s="250">
        <v>15234</v>
      </c>
      <c r="J17" s="250">
        <v>14890</v>
      </c>
    </row>
    <row r="18" spans="1:18">
      <c r="A18" s="206" t="s">
        <v>277</v>
      </c>
      <c r="B18" s="225">
        <v>-5392</v>
      </c>
      <c r="C18" s="225">
        <v>-6009</v>
      </c>
      <c r="D18" s="225">
        <v>-6470</v>
      </c>
      <c r="E18" s="225">
        <v>-7474</v>
      </c>
      <c r="F18" s="225">
        <v>-5222</v>
      </c>
      <c r="G18" s="225">
        <v>-6056</v>
      </c>
      <c r="H18" s="225">
        <v>0</v>
      </c>
      <c r="I18" s="225">
        <v>0</v>
      </c>
      <c r="J18" s="245">
        <v>0</v>
      </c>
    </row>
    <row r="19" spans="1:18" ht="18" customHeight="1">
      <c r="A19" s="206" t="s">
        <v>307</v>
      </c>
      <c r="B19" s="225">
        <v>0</v>
      </c>
      <c r="C19" s="225">
        <v>0</v>
      </c>
      <c r="D19" s="225">
        <v>0</v>
      </c>
      <c r="E19" s="225">
        <v>0</v>
      </c>
      <c r="F19" s="225">
        <v>0</v>
      </c>
      <c r="G19" s="225">
        <v>0</v>
      </c>
      <c r="H19" s="225">
        <v>-3540</v>
      </c>
      <c r="I19" s="225">
        <v>-4893</v>
      </c>
      <c r="J19" s="225">
        <v>-2899</v>
      </c>
    </row>
    <row r="20" spans="1:18">
      <c r="A20" s="206" t="s">
        <v>6</v>
      </c>
      <c r="B20" s="225">
        <v>0</v>
      </c>
      <c r="C20" s="225">
        <v>0</v>
      </c>
      <c r="D20" s="225">
        <v>0</v>
      </c>
      <c r="E20" s="225">
        <v>0</v>
      </c>
      <c r="F20" s="225">
        <v>0</v>
      </c>
      <c r="G20" s="225">
        <v>0</v>
      </c>
      <c r="H20" s="225">
        <v>-2661</v>
      </c>
      <c r="I20" s="225">
        <v>-2974</v>
      </c>
      <c r="J20" s="225">
        <v>-2689</v>
      </c>
    </row>
    <row r="21" spans="1:18">
      <c r="A21" s="204" t="s">
        <v>277</v>
      </c>
      <c r="B21" s="250">
        <v>-5392</v>
      </c>
      <c r="C21" s="250">
        <v>-6009</v>
      </c>
      <c r="D21" s="250">
        <v>-6470</v>
      </c>
      <c r="E21" s="250">
        <v>-7474</v>
      </c>
      <c r="F21" s="250">
        <v>-5222</v>
      </c>
      <c r="G21" s="250">
        <v>-6056</v>
      </c>
      <c r="H21" s="250">
        <v>-6201</v>
      </c>
      <c r="I21" s="250">
        <v>-7867</v>
      </c>
      <c r="J21" s="250">
        <v>-5588</v>
      </c>
    </row>
    <row r="22" spans="1:18">
      <c r="A22" s="206" t="s">
        <v>39</v>
      </c>
      <c r="B22" s="225">
        <v>-468</v>
      </c>
      <c r="C22" s="225">
        <v>-457</v>
      </c>
      <c r="D22" s="225">
        <v>-449</v>
      </c>
      <c r="E22" s="225">
        <v>-496</v>
      </c>
      <c r="F22" s="225">
        <v>-444</v>
      </c>
      <c r="G22" s="225">
        <v>-416</v>
      </c>
      <c r="H22" s="225">
        <v>-393</v>
      </c>
      <c r="I22" s="225">
        <v>-345</v>
      </c>
      <c r="J22" s="225">
        <v>-486</v>
      </c>
    </row>
    <row r="23" spans="1:18">
      <c r="A23" s="206" t="s">
        <v>312</v>
      </c>
      <c r="B23" s="228">
        <v>-741</v>
      </c>
      <c r="C23" s="228">
        <v>-568</v>
      </c>
      <c r="D23" s="228">
        <v>-52</v>
      </c>
      <c r="E23" s="228">
        <v>411</v>
      </c>
      <c r="F23" s="228">
        <v>42</v>
      </c>
      <c r="G23" s="228">
        <v>186</v>
      </c>
      <c r="H23" s="228">
        <v>-495</v>
      </c>
      <c r="I23" s="228">
        <v>559</v>
      </c>
      <c r="J23" s="228">
        <v>718</v>
      </c>
    </row>
    <row r="24" spans="1:18">
      <c r="A24" s="204" t="s">
        <v>392</v>
      </c>
      <c r="B24" s="246">
        <v>8385</v>
      </c>
      <c r="C24" s="246">
        <v>10310</v>
      </c>
      <c r="D24" s="246">
        <v>8568</v>
      </c>
      <c r="E24" s="246">
        <v>7119</v>
      </c>
      <c r="F24" s="246">
        <v>7899</v>
      </c>
      <c r="G24" s="246">
        <v>6819</v>
      </c>
      <c r="H24" s="246">
        <v>6931</v>
      </c>
      <c r="I24" s="246">
        <v>7581</v>
      </c>
      <c r="J24" s="246">
        <v>9534</v>
      </c>
    </row>
    <row r="25" spans="1:18" ht="14.25" customHeight="1">
      <c r="A25" s="206" t="s">
        <v>382</v>
      </c>
      <c r="B25" s="228">
        <v>-2274</v>
      </c>
      <c r="C25" s="228">
        <v>-3226</v>
      </c>
      <c r="D25" s="228">
        <v>-2287</v>
      </c>
      <c r="E25" s="228">
        <v>-1788</v>
      </c>
      <c r="F25" s="228">
        <v>-2885</v>
      </c>
      <c r="G25" s="228">
        <v>-3588</v>
      </c>
      <c r="H25" s="228">
        <v>-1716</v>
      </c>
      <c r="I25" s="228">
        <v>-1588</v>
      </c>
      <c r="J25" s="228">
        <v>-1920</v>
      </c>
    </row>
    <row r="26" spans="1:18" s="215" customFormat="1">
      <c r="A26" s="204" t="s">
        <v>424</v>
      </c>
      <c r="B26" s="246">
        <v>6111</v>
      </c>
      <c r="C26" s="246">
        <v>7084</v>
      </c>
      <c r="D26" s="246">
        <v>6281</v>
      </c>
      <c r="E26" s="246">
        <v>5331</v>
      </c>
      <c r="F26" s="246">
        <v>5014</v>
      </c>
      <c r="G26" s="246">
        <v>3231</v>
      </c>
      <c r="H26" s="246">
        <v>5215</v>
      </c>
      <c r="I26" s="246">
        <v>5993</v>
      </c>
      <c r="J26" s="246">
        <v>7614</v>
      </c>
    </row>
    <row r="27" spans="1:18">
      <c r="A27" s="206" t="s">
        <v>399</v>
      </c>
      <c r="B27" s="228">
        <v>20</v>
      </c>
      <c r="C27" s="228">
        <v>7</v>
      </c>
      <c r="D27" s="228">
        <v>10</v>
      </c>
      <c r="E27" s="228">
        <v>-366</v>
      </c>
      <c r="F27" s="228">
        <v>-6</v>
      </c>
      <c r="G27" s="228">
        <v>6819</v>
      </c>
      <c r="H27" s="228">
        <v>96</v>
      </c>
      <c r="I27" s="228">
        <v>529</v>
      </c>
      <c r="J27" s="228">
        <v>624</v>
      </c>
      <c r="R27" s="223"/>
    </row>
    <row r="28" spans="1:18">
      <c r="A28" s="204" t="s">
        <v>8</v>
      </c>
      <c r="B28" s="250">
        <v>6131</v>
      </c>
      <c r="C28" s="250">
        <v>7091</v>
      </c>
      <c r="D28" s="250">
        <v>6291</v>
      </c>
      <c r="E28" s="250">
        <v>4965</v>
      </c>
      <c r="F28" s="250">
        <v>5008</v>
      </c>
      <c r="G28" s="250">
        <v>10050</v>
      </c>
      <c r="H28" s="250">
        <v>5311</v>
      </c>
      <c r="I28" s="250">
        <v>6522</v>
      </c>
      <c r="J28" s="250">
        <v>8238</v>
      </c>
    </row>
    <row r="29" spans="1:18" ht="1.5" customHeight="1">
      <c r="A29" s="204"/>
      <c r="B29" s="229"/>
      <c r="C29" s="229"/>
      <c r="D29" s="229"/>
      <c r="E29" s="229"/>
      <c r="F29" s="229"/>
      <c r="G29" s="229"/>
      <c r="H29" s="229"/>
      <c r="I29" s="229"/>
      <c r="J29" s="229"/>
    </row>
    <row r="30" spans="1:18">
      <c r="A30" s="217"/>
      <c r="B30" s="225"/>
      <c r="C30" s="225"/>
      <c r="D30" s="225"/>
      <c r="E30" s="225"/>
      <c r="F30" s="225"/>
      <c r="G30" s="225"/>
      <c r="H30" s="225"/>
      <c r="I30" s="225"/>
      <c r="J30" s="225"/>
      <c r="N30" s="213"/>
      <c r="O30" s="213"/>
      <c r="P30" s="213"/>
      <c r="Q30" s="213"/>
      <c r="R30" s="213"/>
    </row>
    <row r="31" spans="1:18">
      <c r="A31" s="204" t="s">
        <v>313</v>
      </c>
      <c r="B31" s="225"/>
      <c r="C31" s="225"/>
      <c r="D31" s="225"/>
      <c r="E31" s="225"/>
      <c r="F31" s="225"/>
      <c r="G31" s="225"/>
      <c r="H31" s="225"/>
      <c r="I31" s="225"/>
      <c r="J31" s="225"/>
    </row>
    <row r="32" spans="1:18">
      <c r="A32" s="206" t="s">
        <v>94</v>
      </c>
      <c r="B32" s="225">
        <v>6136</v>
      </c>
      <c r="C32" s="225">
        <v>7091</v>
      </c>
      <c r="D32" s="225">
        <v>6043</v>
      </c>
      <c r="E32" s="225">
        <v>5345</v>
      </c>
      <c r="F32" s="225">
        <v>4863</v>
      </c>
      <c r="G32" s="225">
        <v>10160</v>
      </c>
      <c r="H32" s="225">
        <v>5812</v>
      </c>
      <c r="I32" s="225">
        <v>6521</v>
      </c>
      <c r="J32" s="225">
        <v>8238</v>
      </c>
    </row>
    <row r="33" spans="1:10">
      <c r="A33" s="206" t="s">
        <v>314</v>
      </c>
      <c r="B33" s="228">
        <v>-5</v>
      </c>
      <c r="C33" s="228">
        <v>0</v>
      </c>
      <c r="D33" s="228">
        <v>7</v>
      </c>
      <c r="E33" s="228">
        <v>6</v>
      </c>
      <c r="F33" s="228">
        <v>0</v>
      </c>
      <c r="G33" s="228">
        <v>7</v>
      </c>
      <c r="H33" s="228">
        <v>6</v>
      </c>
      <c r="I33" s="228">
        <v>1</v>
      </c>
      <c r="J33" s="228">
        <v>0</v>
      </c>
    </row>
    <row r="34" spans="1:10">
      <c r="A34" s="204" t="s">
        <v>8</v>
      </c>
      <c r="B34" s="250">
        <v>6131</v>
      </c>
      <c r="C34" s="250">
        <v>7091</v>
      </c>
      <c r="D34" s="250">
        <v>6050</v>
      </c>
      <c r="E34" s="250">
        <v>5351</v>
      </c>
      <c r="F34" s="250">
        <v>4863</v>
      </c>
      <c r="G34" s="250">
        <v>10167</v>
      </c>
      <c r="H34" s="250">
        <v>5818</v>
      </c>
      <c r="I34" s="250">
        <v>6522</v>
      </c>
      <c r="J34" s="250">
        <v>8238</v>
      </c>
    </row>
    <row r="35" spans="1:10" ht="1.5" customHeight="1">
      <c r="A35" s="204"/>
      <c r="B35" s="229"/>
      <c r="C35" s="229"/>
      <c r="D35" s="229"/>
      <c r="E35" s="229"/>
      <c r="F35" s="229"/>
      <c r="G35" s="229"/>
      <c r="H35" s="229"/>
      <c r="I35" s="229"/>
      <c r="J35" s="229"/>
    </row>
    <row r="36" spans="1:10">
      <c r="A36" s="204"/>
      <c r="B36" s="225"/>
      <c r="C36" s="225"/>
      <c r="D36" s="225"/>
      <c r="E36" s="225"/>
      <c r="F36" s="225"/>
      <c r="G36" s="225"/>
      <c r="H36" s="225"/>
      <c r="I36" s="225"/>
      <c r="J36" s="225"/>
    </row>
    <row r="37" spans="1:10">
      <c r="A37" s="204"/>
      <c r="B37" s="205"/>
      <c r="C37" s="205"/>
      <c r="D37" s="205"/>
      <c r="E37" s="205"/>
      <c r="F37" s="205"/>
      <c r="G37" s="205"/>
      <c r="H37" s="205"/>
      <c r="I37" s="205"/>
      <c r="J37" s="205"/>
    </row>
    <row r="38" spans="1:10">
      <c r="D38" s="213"/>
      <c r="E38" s="213"/>
      <c r="F38" s="213"/>
      <c r="G38" s="213"/>
      <c r="H38" s="213"/>
      <c r="I38" s="213"/>
      <c r="J38" s="213"/>
    </row>
    <row r="42" spans="1:10" ht="1.5" customHeight="1"/>
    <row r="43" spans="1:10">
      <c r="A43" s="204"/>
      <c r="B43" s="205"/>
      <c r="C43" s="205"/>
      <c r="D43" s="205"/>
      <c r="E43" s="205"/>
      <c r="F43" s="205"/>
      <c r="G43" s="205"/>
      <c r="H43" s="205"/>
      <c r="I43" s="205"/>
      <c r="J43" s="205"/>
    </row>
    <row r="44" spans="1:10">
      <c r="B44" s="205"/>
      <c r="C44" s="205"/>
      <c r="D44" s="205"/>
      <c r="E44" s="205"/>
      <c r="F44" s="205"/>
      <c r="G44" s="205"/>
      <c r="H44" s="205"/>
      <c r="I44" s="205"/>
      <c r="J44" s="205"/>
    </row>
    <row r="45" spans="1:10">
      <c r="B45" s="205"/>
      <c r="C45" s="205"/>
      <c r="D45" s="205"/>
      <c r="E45" s="205"/>
      <c r="F45" s="205"/>
      <c r="G45" s="205"/>
      <c r="H45" s="205"/>
      <c r="I45" s="205"/>
      <c r="J45" s="205"/>
    </row>
    <row r="46" spans="1:10">
      <c r="B46" s="205"/>
      <c r="C46" s="205"/>
      <c r="D46" s="205"/>
      <c r="E46" s="205"/>
      <c r="F46" s="205"/>
      <c r="G46" s="205"/>
      <c r="H46" s="205"/>
      <c r="I46" s="205"/>
      <c r="J46" s="205"/>
    </row>
    <row r="47" spans="1:10">
      <c r="B47" s="205"/>
      <c r="C47" s="205"/>
      <c r="D47" s="205"/>
      <c r="E47" s="205"/>
      <c r="F47" s="205"/>
      <c r="G47" s="205"/>
      <c r="H47" s="205"/>
      <c r="I47" s="205"/>
      <c r="J47" s="205"/>
    </row>
    <row r="48" spans="1:10">
      <c r="B48" s="205"/>
      <c r="C48" s="205"/>
      <c r="D48" s="205"/>
      <c r="E48" s="205"/>
      <c r="F48" s="205"/>
      <c r="G48" s="205"/>
      <c r="H48" s="205"/>
      <c r="I48" s="205"/>
      <c r="J48" s="205"/>
    </row>
    <row r="49" spans="2:10">
      <c r="B49" s="205"/>
      <c r="C49" s="205"/>
      <c r="D49" s="205"/>
      <c r="E49" s="205"/>
      <c r="F49" s="205"/>
      <c r="G49" s="205"/>
      <c r="H49" s="205"/>
      <c r="I49" s="205"/>
      <c r="J49" s="205"/>
    </row>
    <row r="50" spans="2:10">
      <c r="B50" s="205"/>
      <c r="C50" s="205"/>
      <c r="D50" s="205"/>
      <c r="E50" s="205"/>
      <c r="F50" s="205"/>
      <c r="G50" s="205"/>
      <c r="H50" s="205"/>
      <c r="I50" s="205"/>
      <c r="J50" s="205"/>
    </row>
  </sheetData>
  <pageMargins left="0.70866141732283472" right="0.70866141732283472" top="0.74803149606299213" bottom="0.74803149606299213" header="0.31496062992125984" footer="0.31496062992125984"/>
  <pageSetup paperSize="9" scale="98" firstPageNumber="12" orientation="landscape" useFirstPageNumber="1" r:id="rId1"/>
  <headerFooter>
    <oddFooter>&amp;L&amp;8______________________________________________________
&amp;"-,Italic"Arion Bank Factbook 30.09.2023&amp;C&amp;8&amp;P&amp;R&amp;8______________________________________________________
&amp;"-,Italic"All amounts are in ISK millions</oddFooter>
  </headerFooter>
  <colBreaks count="1" manualBreakCount="1">
    <brk id="10"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KeywordTaxHTField xmlns="031ff3a8-7f2c-4c86-877d-17e7ddd4cf3f">
      <Terms xmlns="http://schemas.microsoft.com/office/infopath/2007/PartnerControls"/>
    </TaxKeywordTaxHTField>
    <Ár xmlns="031ff3a8-7f2c-4c86-877d-17e7ddd4cf3f" xsi:nil="true"/>
    <lcf76f155ced4ddcb4097134ff3c332f xmlns="64cf75a8-4cab-46f0-84c8-4910b13778e2">
      <Terms xmlns="http://schemas.microsoft.com/office/infopath/2007/PartnerControls"/>
    </lcf76f155ced4ddcb4097134ff3c332f>
    <DocumentSetDescription xmlns="http://schemas.microsoft.com/sharepoint/v3" xsi:nil="true"/>
    <TaxCatchAll xmlns="031ff3a8-7f2c-4c86-877d-17e7ddd4cf3f" xsi:nil="true"/>
    <f9c96b0a42a54c41b13132f433a46d61 xmlns="64cf75a8-4cab-46f0-84c8-4910b13778e2">
      <Terms xmlns="http://schemas.microsoft.com/office/infopath/2007/PartnerControls"/>
    </f9c96b0a42a54c41b13132f433a46d61>
    <gf5153586090423bbe10bc57ff133e34 xmlns="64cf75a8-4cab-46f0-84c8-4910b13778e2">
      <Terms xmlns="http://schemas.microsoft.com/office/infopath/2007/PartnerControls"/>
    </gf5153586090423bbe10bc57ff133e34>
    <Target_x0020_Audiences xmlns="64cf75a8-4cab-46f0-84c8-4910b13778e2" xsi:nil="true"/>
    <_ModernAudienceTargetUserField xmlns="64cf75a8-4cab-46f0-84c8-4910b13778e2">
      <UserInfo>
        <DisplayName/>
        <AccountId xsi:nil="true"/>
        <AccountType/>
      </UserInfo>
    </_ModernAudienceTargetUserField>
    <_x00c1_rsR_x002d_Flokkun xmlns="64cf75a8-4cab-46f0-84c8-4910b13778e2" xsi:nil="true"/>
    <_Flow_SignoffStatus xmlns="64cf75a8-4cab-46f0-84c8-4910b13778e2"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7619E431E54C74597DC01E4560A8B84" ma:contentTypeVersion="26" ma:contentTypeDescription="Create a new document." ma:contentTypeScope="" ma:versionID="6cb67cec71c169133a33c997839cac72">
  <xsd:schema xmlns:xsd="http://www.w3.org/2001/XMLSchema" xmlns:xs="http://www.w3.org/2001/XMLSchema" xmlns:p="http://schemas.microsoft.com/office/2006/metadata/properties" xmlns:ns1="http://schemas.microsoft.com/sharepoint/v3" xmlns:ns2="031ff3a8-7f2c-4c86-877d-17e7ddd4cf3f" xmlns:ns3="64cf75a8-4cab-46f0-84c8-4910b13778e2" targetNamespace="http://schemas.microsoft.com/office/2006/metadata/properties" ma:root="true" ma:fieldsID="130edc71d3bc0fb4bd14e36240d508c2" ns1:_="" ns2:_="" ns3:_="">
    <xsd:import namespace="http://schemas.microsoft.com/sharepoint/v3"/>
    <xsd:import namespace="031ff3a8-7f2c-4c86-877d-17e7ddd4cf3f"/>
    <xsd:import namespace="64cf75a8-4cab-46f0-84c8-4910b13778e2"/>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_x00c1_rsR_x002d_Flokkun" minOccurs="0"/>
                <xsd:element ref="ns2:TaxKeywordTaxHTField" minOccurs="0"/>
                <xsd:element ref="ns2:TaxCatchAll" minOccurs="0"/>
                <xsd:element ref="ns3:Target_x0020_Audiences" minOccurs="0"/>
                <xsd:element ref="ns3:_ModernAudienceTargetUserField" minOccurs="0"/>
                <xsd:element ref="ns3:_ModernAudienceAadObjectIds" minOccurs="0"/>
                <xsd:element ref="ns3:gf5153586090423bbe10bc57ff133e34" minOccurs="0"/>
                <xsd:element ref="ns3:f9c96b0a42a54c41b13132f433a46d61" minOccurs="0"/>
                <xsd:element ref="ns3:MediaServiceDateTaken" minOccurs="0"/>
                <xsd:element ref="ns3:MediaLengthInSeconds" minOccurs="0"/>
                <xsd:element ref="ns1:DocumentSetDescription" minOccurs="0"/>
                <xsd:element ref="ns2:Ár" minOccurs="0"/>
                <xsd:element ref="ns3:lcf76f155ced4ddcb4097134ff3c332f" minOccurs="0"/>
                <xsd:element ref="ns3:MediaServiceOCR" minOccurs="0"/>
                <xsd:element ref="ns3:MediaServiceGenerationTime" minOccurs="0"/>
                <xsd:element ref="ns3:MediaServiceEventHashCode" minOccurs="0"/>
                <xsd:element ref="ns3:MediaServiceLocation" minOccurs="0"/>
                <xsd:element ref="ns3:MediaServiceObjectDetectorVersions" minOccurs="0"/>
                <xsd:element ref="ns3: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DocumentSetDescription" ma:index="25" nillable="true" ma:displayName="Description" ma:description="A description of the Document Set" ma:internalName="DocumentSetDescription">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31ff3a8-7f2c-4c86-877d-17e7ddd4cf3f"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KeywordTaxHTField" ma:index="14" nillable="true" ma:taxonomy="true" ma:internalName="TaxKeywordTaxHTField" ma:taxonomyFieldName="TaxKeyword" ma:displayName="Enterprise Keyword" ma:fieldId="{23f27201-bee3-471e-b2e7-b64fd8b7ca38}" ma:taxonomyMulti="true" ma:sspId="fefa8bba-e4ff-442e-bc8e-39d6e28e6fc9" ma:termSetId="00000000-0000-0000-0000-000000000000" ma:anchorId="00000000-0000-0000-0000-000000000000" ma:open="true" ma:isKeyword="true">
      <xsd:complexType>
        <xsd:sequence>
          <xsd:element ref="pc:Terms" minOccurs="0" maxOccurs="1"/>
        </xsd:sequence>
      </xsd:complexType>
    </xsd:element>
    <xsd:element name="TaxCatchAll" ma:index="15" nillable="true" ma:displayName="Taxonomy Catch All Column" ma:hidden="true" ma:list="{56425b57-c313-4adb-a48a-cfd3d20d8d7a}" ma:internalName="TaxCatchAll" ma:showField="CatchAllData" ma:web="031ff3a8-7f2c-4c86-877d-17e7ddd4cf3f">
      <xsd:complexType>
        <xsd:complexContent>
          <xsd:extension base="dms:MultiChoiceLookup">
            <xsd:sequence>
              <xsd:element name="Value" type="dms:Lookup" maxOccurs="unbounded" minOccurs="0" nillable="true"/>
            </xsd:sequence>
          </xsd:extension>
        </xsd:complexContent>
      </xsd:complexType>
    </xsd:element>
    <xsd:element name="Ár" ma:index="26" nillable="true" ma:displayName="Ár" ma:default="" ma:format="Dropdown" ma:internalName="_x00c1_r">
      <xsd:simpleType>
        <xsd:restriction base="dms:Choice">
          <xsd:enumeration value="2020"/>
          <xsd:enumeration value="2021"/>
          <xsd:enumeration value="2022"/>
        </xsd:restriction>
      </xsd:simpleType>
    </xsd:element>
  </xsd:schema>
  <xsd:schema xmlns:xsd="http://www.w3.org/2001/XMLSchema" xmlns:xs="http://www.w3.org/2001/XMLSchema" xmlns:dms="http://schemas.microsoft.com/office/2006/documentManagement/types" xmlns:pc="http://schemas.microsoft.com/office/infopath/2007/PartnerControls" targetNamespace="64cf75a8-4cab-46f0-84c8-4910b13778e2"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_x00c1_rsR_x002d_Flokkun" ma:index="12" nillable="true" ma:displayName="ÁrsR-Flokkun" ma:format="Dropdown" ma:internalName="_x00c1_rsR_x002d_Flokkun">
      <xsd:simpleType>
        <xsd:restriction base="dms:Choice">
          <xsd:enumeration value="Áhættustýring"/>
          <xsd:enumeration value="Handrit"/>
          <xsd:enumeration value="Móðurfélag"/>
          <xsd:enumeration value="Skýringar"/>
          <xsd:enumeration value="Uppgjörsgögn"/>
        </xsd:restriction>
      </xsd:simpleType>
    </xsd:element>
    <xsd:element name="Target_x0020_Audiences" ma:index="16" nillable="true" ma:displayName="Target Audiences" ma:internalName="Target_x0020_Audiences">
      <xsd:simpleType>
        <xsd:restriction base="dms:Unknown"/>
      </xsd:simpleType>
    </xsd:element>
    <xsd:element name="_ModernAudienceTargetUserField" ma:index="17" nillable="true" ma:displayName="Audience" ma:list="UserInfo" ma:SharePointGroup="0" ma:internalName="_ModernAudienceTargetUserField"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ModernAudienceAadObjectIds" ma:index="18" nillable="true" ma:displayName="AudienceIds" ma:list="{d8280ba9-51a9-4d5f-bbbd-196dad97926a}" ma:internalName="_ModernAudienceAadObjectIds" ma:readOnly="true" ma:showField="_AadObjectIdForUser" ma:web="031ff3a8-7f2c-4c86-877d-17e7ddd4cf3f">
      <xsd:complexType>
        <xsd:complexContent>
          <xsd:extension base="dms:MultiChoiceLookup">
            <xsd:sequence>
              <xsd:element name="Value" type="dms:Lookup" maxOccurs="unbounded" minOccurs="0" nillable="true"/>
            </xsd:sequence>
          </xsd:extension>
        </xsd:complexContent>
      </xsd:complexType>
    </xsd:element>
    <xsd:element name="gf5153586090423bbe10bc57ff133e34" ma:index="20" nillable="true" ma:taxonomy="true" ma:internalName="gf5153586090423bbe10bc57ff133e34" ma:taxonomyFieldName="_x00c1_rtal" ma:displayName="Ártal" ma:default="" ma:fieldId="{0f515358-6090-423b-be10-bc57ff133e34}" ma:sspId="fefa8bba-e4ff-442e-bc8e-39d6e28e6fc9" ma:termSetId="495aa14d-bae8-4632-9d87-1446ed57fa34" ma:anchorId="00000000-0000-0000-0000-000000000000" ma:open="true" ma:isKeyword="false">
      <xsd:complexType>
        <xsd:sequence>
          <xsd:element ref="pc:Terms" minOccurs="0" maxOccurs="1"/>
        </xsd:sequence>
      </xsd:complexType>
    </xsd:element>
    <xsd:element name="f9c96b0a42a54c41b13132f433a46d61" ma:index="22" nillable="true" ma:taxonomy="true" ma:internalName="f9c96b0a42a54c41b13132f433a46d61" ma:taxonomyFieldName="M_x00e1_nu_x00f0_ur" ma:displayName="Mánuður" ma:default="" ma:fieldId="{f9c96b0a-42a5-4c41-b131-32f433a46d61}" ma:sspId="fefa8bba-e4ff-442e-bc8e-39d6e28e6fc9" ma:termSetId="684ab79c-684a-416b-91fa-b59e8ef21c70" ma:anchorId="00000000-0000-0000-0000-000000000000" ma:open="true" ma:isKeyword="false">
      <xsd:complexType>
        <xsd:sequence>
          <xsd:element ref="pc:Terms" minOccurs="0" maxOccurs="1"/>
        </xsd:sequence>
      </xsd:complexType>
    </xsd:element>
    <xsd:element name="MediaServiceDateTaken" ma:index="23" nillable="true" ma:displayName="MediaServiceDateTaken" ma:hidden="true" ma:internalName="MediaServiceDateTaken" ma:readOnly="true">
      <xsd:simpleType>
        <xsd:restriction base="dms:Text"/>
      </xsd:simpleType>
    </xsd:element>
    <xsd:element name="MediaLengthInSeconds" ma:index="24" nillable="true" ma:displayName="MediaLengthInSeconds" ma:hidden="true" ma:internalName="MediaLengthInSeconds" ma:readOnly="true">
      <xsd:simpleType>
        <xsd:restriction base="dms:Unknown"/>
      </xsd:simpleType>
    </xsd:element>
    <xsd:element name="lcf76f155ced4ddcb4097134ff3c332f" ma:index="28" nillable="true" ma:taxonomy="true" ma:internalName="lcf76f155ced4ddcb4097134ff3c332f" ma:taxonomyFieldName="MediaServiceImageTags" ma:displayName="Image Tags" ma:readOnly="false" ma:fieldId="{5cf76f15-5ced-4ddc-b409-7134ff3c332f}" ma:taxonomyMulti="true" ma:sspId="fefa8bba-e4ff-442e-bc8e-39d6e28e6fc9" ma:termSetId="09814cd3-568e-fe90-9814-8d621ff8fb84" ma:anchorId="fba54fb3-c3e1-fe81-a776-ca4b69148c4d" ma:open="true" ma:isKeyword="false">
      <xsd:complexType>
        <xsd:sequence>
          <xsd:element ref="pc:Terms" minOccurs="0" maxOccurs="1"/>
        </xsd:sequence>
      </xsd:complexType>
    </xsd:element>
    <xsd:element name="MediaServiceOCR" ma:index="29" nillable="true" ma:displayName="Extracted Text" ma:internalName="MediaServiceOCR" ma:readOnly="true">
      <xsd:simpleType>
        <xsd:restriction base="dms:Note">
          <xsd:maxLength value="255"/>
        </xsd:restriction>
      </xsd:simpleType>
    </xsd:element>
    <xsd:element name="MediaServiceGenerationTime" ma:index="30" nillable="true" ma:displayName="MediaServiceGenerationTime" ma:hidden="true" ma:internalName="MediaServiceGenerationTime" ma:readOnly="true">
      <xsd:simpleType>
        <xsd:restriction base="dms:Text"/>
      </xsd:simpleType>
    </xsd:element>
    <xsd:element name="MediaServiceEventHashCode" ma:index="31" nillable="true" ma:displayName="MediaServiceEventHashCode" ma:hidden="true" ma:internalName="MediaServiceEventHashCode" ma:readOnly="true">
      <xsd:simpleType>
        <xsd:restriction base="dms:Text"/>
      </xsd:simpleType>
    </xsd:element>
    <xsd:element name="MediaServiceLocation" ma:index="32" nillable="true" ma:displayName="Location" ma:indexed="true" ma:internalName="MediaServiceLocation" ma:readOnly="true">
      <xsd:simpleType>
        <xsd:restriction base="dms:Text"/>
      </xsd:simpleType>
    </xsd:element>
    <xsd:element name="MediaServiceObjectDetectorVersions" ma:index="33" nillable="true" ma:displayName="MediaServiceObjectDetectorVersions" ma:hidden="true" ma:indexed="true" ma:internalName="MediaServiceObjectDetectorVersions" ma:readOnly="true">
      <xsd:simpleType>
        <xsd:restriction base="dms:Text"/>
      </xsd:simpleType>
    </xsd:element>
    <xsd:element name="_Flow_SignoffStatus" ma:index="34" nillable="true" ma:displayName="Sign-off status" ma:internalName="Sign_x002d_off_x0020_status">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406B1A0-8CE7-44A0-8FE8-5AC1A6A2E48B}">
  <ds:schemaRefs>
    <ds:schemaRef ds:uri="http://schemas.microsoft.com/office/2006/metadata/properties"/>
    <ds:schemaRef ds:uri="http://schemas.microsoft.com/sharepoint/v3"/>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64cf75a8-4cab-46f0-84c8-4910b13778e2"/>
    <ds:schemaRef ds:uri="031ff3a8-7f2c-4c86-877d-17e7ddd4cf3f"/>
    <ds:schemaRef ds:uri="http://www.w3.org/XML/1998/namespace"/>
    <ds:schemaRef ds:uri="http://purl.org/dc/dcmitype/"/>
  </ds:schemaRefs>
</ds:datastoreItem>
</file>

<file path=customXml/itemProps2.xml><?xml version="1.0" encoding="utf-8"?>
<ds:datastoreItem xmlns:ds="http://schemas.openxmlformats.org/officeDocument/2006/customXml" ds:itemID="{8CF36F4F-90D6-45E7-834C-0A4FA263C7D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031ff3a8-7f2c-4c86-877d-17e7ddd4cf3f"/>
    <ds:schemaRef ds:uri="64cf75a8-4cab-46f0-84c8-4910b13778e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79BA56A-A947-4FDD-8847-5A220F8A3CA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19</vt:i4>
      </vt:variant>
      <vt:variant>
        <vt:lpstr>Named Ranges</vt:lpstr>
      </vt:variant>
      <vt:variant>
        <vt:i4>22</vt:i4>
      </vt:variant>
    </vt:vector>
  </HeadingPairs>
  <TitlesOfParts>
    <vt:vector size="41" baseType="lpstr">
      <vt:lpstr>Cover</vt:lpstr>
      <vt:lpstr>KFI 5 Years</vt:lpstr>
      <vt:lpstr>Income statement 5 years</vt:lpstr>
      <vt:lpstr>Balance sheet 5 years</vt:lpstr>
      <vt:lpstr>Net interest income 5 years</vt:lpstr>
      <vt:lpstr>Loans to customers 5 years</vt:lpstr>
      <vt:lpstr>Capital 5 years</vt:lpstr>
      <vt:lpstr>KFI 9 quarters</vt:lpstr>
      <vt:lpstr>Income statement 9 quarters</vt:lpstr>
      <vt:lpstr>Balance sheet 9 quarters</vt:lpstr>
      <vt:lpstr>Net interest income 9 quarters</vt:lpstr>
      <vt:lpstr>Loans to customers 9 - quarters</vt:lpstr>
      <vt:lpstr>Capital 9 quarters</vt:lpstr>
      <vt:lpstr>Segments</vt:lpstr>
      <vt:lpstr>Disclaimer</vt:lpstr>
      <vt:lpstr>KFI old</vt:lpstr>
      <vt:lpstr>P&amp;L_Q (2) old</vt:lpstr>
      <vt:lpstr>FTE´S old</vt:lpstr>
      <vt:lpstr>LB_Q old</vt:lpstr>
      <vt:lpstr>'P&amp;L_Q (2) old'!curr_date</vt:lpstr>
      <vt:lpstr>'P&amp;L_Q (2) old'!Prev_date</vt:lpstr>
      <vt:lpstr>'Balance sheet 5 years'!Print_Area</vt:lpstr>
      <vt:lpstr>'Balance sheet 9 quarters'!Print_Area</vt:lpstr>
      <vt:lpstr>'Capital 5 years'!Print_Area</vt:lpstr>
      <vt:lpstr>'Capital 9 quarters'!Print_Area</vt:lpstr>
      <vt:lpstr>Cover!Print_Area</vt:lpstr>
      <vt:lpstr>Disclaimer!Print_Area</vt:lpstr>
      <vt:lpstr>'Income statement 5 years'!Print_Area</vt:lpstr>
      <vt:lpstr>'Income statement 9 quarters'!Print_Area</vt:lpstr>
      <vt:lpstr>'KFI 5 Years'!Print_Area</vt:lpstr>
      <vt:lpstr>'KFI 9 quarters'!Print_Area</vt:lpstr>
      <vt:lpstr>'Loans to customers 5 years'!Print_Area</vt:lpstr>
      <vt:lpstr>'Loans to customers 9 - quarters'!Print_Area</vt:lpstr>
      <vt:lpstr>'Net interest income 5 years'!Print_Area</vt:lpstr>
      <vt:lpstr>'Net interest income 9 quarters'!Print_Area</vt:lpstr>
      <vt:lpstr>Segments!Print_Area</vt:lpstr>
      <vt:lpstr>'Capital 9 quarters'!Print_Titles</vt:lpstr>
      <vt:lpstr>'KFI 9 quarters'!Print_Titles</vt:lpstr>
      <vt:lpstr>'Loans to customers 5 years'!Print_Titles</vt:lpstr>
      <vt:lpstr>'Loans to customers 9 - quarters'!Print_Titles</vt:lpstr>
      <vt:lpstr>Segments!Print_Titles</vt:lpstr>
    </vt:vector>
  </TitlesOfParts>
  <Company>Kaupthing Bank hf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teituri</dc:creator>
  <cp:lastModifiedBy>Andrés Magnússon</cp:lastModifiedBy>
  <cp:lastPrinted>2023-10-26T16:31:38Z</cp:lastPrinted>
  <dcterms:created xsi:type="dcterms:W3CDTF">2010-04-14T10:35:17Z</dcterms:created>
  <dcterms:modified xsi:type="dcterms:W3CDTF">2023-11-28T11:25:23Z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79392013</vt:i4>
  </property>
  <property fmtid="{D5CDD505-2E9C-101B-9397-08002B2CF9AE}" pid="3" name="_NewReviewCycle">
    <vt:lpwstr/>
  </property>
  <property fmtid="{D5CDD505-2E9C-101B-9397-08002B2CF9AE}" pid="4" name="_EmailSubject">
    <vt:lpwstr>Factbook á ytri vef</vt:lpwstr>
  </property>
  <property fmtid="{D5CDD505-2E9C-101B-9397-08002B2CF9AE}" pid="5" name="_AuthorEmail">
    <vt:lpwstr>andres.magnusson@arionbanki.is</vt:lpwstr>
  </property>
  <property fmtid="{D5CDD505-2E9C-101B-9397-08002B2CF9AE}" pid="6" name="_AuthorEmailDisplayName">
    <vt:lpwstr>Andrés Magnússon</vt:lpwstr>
  </property>
  <property fmtid="{D5CDD505-2E9C-101B-9397-08002B2CF9AE}" pid="7" name="_PreviousAdHocReviewCycleID">
    <vt:i4>832290517</vt:i4>
  </property>
  <property fmtid="{D5CDD505-2E9C-101B-9397-08002B2CF9AE}" pid="9" name="ContentTypeId">
    <vt:lpwstr>0x01010067619E431E54C74597DC01E4560A8B84</vt:lpwstr>
  </property>
  <property fmtid="{D5CDD505-2E9C-101B-9397-08002B2CF9AE}" pid="10" name="TaxKeyword">
    <vt:lpwstr/>
  </property>
  <property fmtid="{D5CDD505-2E9C-101B-9397-08002B2CF9AE}" pid="11" name="Ártal">
    <vt:lpwstr/>
  </property>
  <property fmtid="{D5CDD505-2E9C-101B-9397-08002B2CF9AE}" pid="12" name="MediaServiceImageTags">
    <vt:lpwstr/>
  </property>
  <property fmtid="{D5CDD505-2E9C-101B-9397-08002B2CF9AE}" pid="13" name="Mánuður">
    <vt:lpwstr/>
  </property>
</Properties>
</file>